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195" windowWidth="23040" windowHeight="8790" tabRatio="785" firstSheet="9" activeTab="12"/>
  </bookViews>
  <sheets>
    <sheet name="Inputs" sheetId="12" r:id="rId1"/>
    <sheet name="Bonus Calc" sheetId="42" r:id="rId2"/>
    <sheet name="LookUp Ranges Bonus" sheetId="40" r:id="rId3"/>
    <sheet name="LookUp Ranges" sheetId="2" r:id="rId4"/>
    <sheet name="Fed Depr-Recomm" sheetId="14" r:id="rId5"/>
    <sheet name="State Depr-Recomm" sheetId="43" r:id="rId6"/>
    <sheet name="Fed Depr-Alt#1" sheetId="33" r:id="rId7"/>
    <sheet name="State Depr-Alt#1" sheetId="44" r:id="rId8"/>
    <sheet name="Fed Depr-Alt#2" sheetId="35" r:id="rId9"/>
    <sheet name="State Depr-Alt#2" sheetId="45" r:id="rId10"/>
    <sheet name="Fed Depr-Alt#3" sheetId="34" r:id="rId11"/>
    <sheet name="State Depr-Alt#3" sheetId="46" r:id="rId12"/>
    <sheet name="Summary" sheetId="32" r:id="rId13"/>
    <sheet name="Outputs (for FP&amp;A use)==&gt;" sheetId="28" r:id="rId14"/>
    <sheet name="Outputs - Recommendation" sheetId="18" r:id="rId15"/>
    <sheet name="Outputs - Alt #1" sheetId="29" r:id="rId16"/>
    <sheet name="Outputs - Alt #2" sheetId="30" r:id="rId17"/>
    <sheet name="Outputs - Alt #3" sheetId="31" r:id="rId18"/>
  </sheets>
  <definedNames>
    <definedName name="Company">Inputs!$M$17</definedName>
    <definedName name="DEBT">'LookUp Ranges'!$B$144</definedName>
    <definedName name="DEBT_INT_RATE">'LookUp Ranges'!$B$141</definedName>
    <definedName name="DepretiationCategory">'LookUp Ranges'!$A$22:$A$49</definedName>
    <definedName name="EQUITY">'LookUp Ranges'!$B$143</definedName>
    <definedName name="FederalIncomeTax">'LookUp Ranges'!$B$54</definedName>
    <definedName name="FirstYear">Inputs!$M$10</definedName>
    <definedName name="FirstYearAlt1">Inputs!$N$10</definedName>
    <definedName name="FirstYearAlt2">Inputs!$O$10</definedName>
    <definedName name="FirstYearAlt3">Inputs!$P$10</definedName>
    <definedName name="GenAssets">Inputs!$M$18</definedName>
    <definedName name="Input_Dates">Inputs!$E$29:$Q$29</definedName>
    <definedName name="Inputs_capandbenefits">Inputs!$E$30:$Q$44</definedName>
    <definedName name="Inputs_costs">Inputs!$E$50:$Q$50</definedName>
    <definedName name="Inservice">Inputs!$M$11</definedName>
    <definedName name="InServiceAlt1">Inputs!$N$11</definedName>
    <definedName name="InServiceAlt2">Inputs!$O$11</definedName>
    <definedName name="InServiceAlt3">Inputs!$P$11</definedName>
    <definedName name="LineOfBusiness">'LookUp Ranges'!$A$10:$A$18</definedName>
    <definedName name="_xlnm.Print_Area" localSheetId="0">Inputs!$A$1:$AU$116</definedName>
    <definedName name="_xlnm.Print_Area" localSheetId="3">'LookUp Ranges'!$A$21:$F$51</definedName>
    <definedName name="_xlnm.Print_Area" localSheetId="15">'Outputs - Alt #1'!$C$5:$CQ$51</definedName>
    <definedName name="_xlnm.Print_Area" localSheetId="16">'Outputs - Alt #2'!$C$5:$CQ$51</definedName>
    <definedName name="_xlnm.Print_Area" localSheetId="17">'Outputs - Alt #3'!$C$5:$CQ$51</definedName>
    <definedName name="_xlnm.Print_Area" localSheetId="14">'Outputs - Recommendation'!$C$5:$BN$52</definedName>
    <definedName name="_xlnm.Print_Area" localSheetId="12">Summary!$B$2:$M$29</definedName>
    <definedName name="_xlnm.Print_Titles" localSheetId="15">'Outputs - Alt #1'!$A:$B,'Outputs - Alt #1'!$2:$4</definedName>
    <definedName name="_xlnm.Print_Titles" localSheetId="16">'Outputs - Alt #2'!$A:$B,'Outputs - Alt #2'!$2:$4</definedName>
    <definedName name="_xlnm.Print_Titles" localSheetId="17">'Outputs - Alt #3'!$A:$B,'Outputs - Alt #3'!$2:$4</definedName>
    <definedName name="_xlnm.Print_Titles" localSheetId="14">'Outputs - Recommendation'!$A:$B,'Outputs - Recommendation'!$2:$4</definedName>
    <definedName name="Project_number">Inputs!$M$6</definedName>
    <definedName name="Project_ROE">Inputs!$M$21</definedName>
    <definedName name="Project_Title">Inputs!$M$5</definedName>
    <definedName name="PropertyTaxRate">'LookUp Ranges'!$E$49</definedName>
    <definedName name="Rate_Case" localSheetId="15">'Outputs - Alt #1'!$A$5</definedName>
    <definedName name="Rate_Case" localSheetId="16">'Outputs - Alt #2'!$A$5</definedName>
    <definedName name="Rate_Case" localSheetId="17">'Outputs - Alt #3'!$A$5</definedName>
    <definedName name="Rate_Case">'Outputs - Recommendation'!$A$5</definedName>
    <definedName name="Rate_Case_Dates2" localSheetId="15">'Outputs - Alt #1'!$C$4:$CQ$4</definedName>
    <definedName name="Rate_Case_Dates2" localSheetId="16">'Outputs - Alt #2'!$C$4:$CQ$4</definedName>
    <definedName name="Rate_Case_Dates2" localSheetId="17">'Outputs - Alt #3'!$C$4:$CQ$4</definedName>
    <definedName name="Rate_Case_Dates2">'Outputs - Recommendation'!$C$4:$BN$4</definedName>
    <definedName name="Rate_Case_Schedule2" localSheetId="15">'Outputs - Alt #1'!$C$5:$CQ$51</definedName>
    <definedName name="Rate_Case_Schedule2" localSheetId="16">'Outputs - Alt #2'!$C$5:$CQ$51</definedName>
    <definedName name="Rate_Case_Schedule2" localSheetId="17">'Outputs - Alt #3'!$C$5:$CQ$51</definedName>
    <definedName name="Rate_Case_Schedule2">'Outputs - Recommendation'!$C$5:$BN$52</definedName>
    <definedName name="RetireValue">Inputs!$M$12</definedName>
    <definedName name="RetireValueAlt1">Inputs!$N$12</definedName>
    <definedName name="RetireValueAlt2">Inputs!$O$12</definedName>
    <definedName name="RetireValueAlt3">Inputs!$P$12</definedName>
    <definedName name="ROE_DSM">'LookUp Ranges'!$B$139</definedName>
    <definedName name="ROE_ECR">'LookUp Ranges'!$B$137</definedName>
    <definedName name="ROE_GLT">'LookUp Ranges'!$B$138</definedName>
    <definedName name="ROE_Other">'LookUp Ranges'!$B$140</definedName>
    <definedName name="StateIncomeTax">'LookUp Ranges'!$B$55</definedName>
    <definedName name="Summary" localSheetId="12">Summary!$D$6</definedName>
    <definedName name="Summary_Report" localSheetId="12">Summary!$D$4:$L$25</definedName>
    <definedName name="TaxDepretTable">'LookUp Ranges'!$A$59:$A$65</definedName>
    <definedName name="Units">'LookUp Ranges'!$A$75:$A$118</definedName>
    <definedName name="WACC">'LookUp Ranges'!$B$142</definedName>
  </definedNames>
  <calcPr calcId="152511"/>
</workbook>
</file>

<file path=xl/calcChain.xml><?xml version="1.0" encoding="utf-8"?>
<calcChain xmlns="http://schemas.openxmlformats.org/spreadsheetml/2006/main">
  <c r="X44" i="12" l="1"/>
  <c r="Y44" i="12" s="1"/>
  <c r="Z44" i="12" s="1"/>
  <c r="AA44" i="12" s="1"/>
  <c r="AB44" i="12" s="1"/>
  <c r="AC44" i="12" s="1"/>
  <c r="AD44" i="12" s="1"/>
  <c r="AE44" i="12" s="1"/>
  <c r="AF44" i="12" s="1"/>
  <c r="AG44" i="12" s="1"/>
  <c r="AH44" i="12" s="1"/>
  <c r="AI44" i="12" s="1"/>
  <c r="AJ44" i="12" s="1"/>
  <c r="AK44" i="12" s="1"/>
  <c r="AL44" i="12" s="1"/>
  <c r="AM44" i="12" s="1"/>
  <c r="AN44" i="12" s="1"/>
  <c r="AO44" i="12" s="1"/>
  <c r="AP44" i="12" s="1"/>
  <c r="AQ44" i="12" s="1"/>
  <c r="AR44" i="12" s="1"/>
  <c r="B14" i="31" l="1"/>
  <c r="B14" i="30"/>
  <c r="B14" i="29"/>
  <c r="B14" i="18"/>
  <c r="B142" i="2"/>
  <c r="C18" i="42" l="1"/>
  <c r="D18" i="42" s="1"/>
  <c r="E18" i="42" s="1"/>
  <c r="F18" i="42" s="1"/>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CG18" i="42" s="1"/>
  <c r="CH18" i="42" s="1"/>
  <c r="CI18" i="42" s="1"/>
  <c r="CJ18" i="42" s="1"/>
  <c r="CK18" i="42" s="1"/>
  <c r="CL18" i="42" s="1"/>
  <c r="CM18" i="42" s="1"/>
  <c r="CN18" i="42" s="1"/>
  <c r="CO18" i="42" s="1"/>
  <c r="CP18" i="42" s="1"/>
  <c r="CQ18" i="42" s="1"/>
  <c r="CR18" i="42" s="1"/>
  <c r="CS18" i="42" s="1"/>
  <c r="CT18" i="42" s="1"/>
  <c r="CU18" i="42" s="1"/>
  <c r="CV18" i="42" s="1"/>
  <c r="CW18" i="42" s="1"/>
  <c r="CX18" i="42" s="1"/>
  <c r="CY18" i="42" s="1"/>
  <c r="CZ18" i="42" s="1"/>
  <c r="D5" i="46" l="1"/>
  <c r="B12" i="46" s="1"/>
  <c r="D5" i="34"/>
  <c r="B12" i="34" s="1"/>
  <c r="D5" i="45"/>
  <c r="B12" i="45" s="1"/>
  <c r="D5" i="35"/>
  <c r="B12" i="35" s="1"/>
  <c r="D5" i="44"/>
  <c r="B12" i="44" s="1"/>
  <c r="D5" i="33"/>
  <c r="B12" i="33" s="1"/>
  <c r="B58" i="46" l="1"/>
  <c r="B13" i="46"/>
  <c r="B58" i="34"/>
  <c r="B13" i="34"/>
  <c r="B58" i="45"/>
  <c r="B13" i="45"/>
  <c r="B58" i="35"/>
  <c r="B13" i="35"/>
  <c r="B58" i="44"/>
  <c r="B13" i="44"/>
  <c r="B58" i="33"/>
  <c r="B13" i="33"/>
  <c r="C4" i="31"/>
  <c r="C4" i="30"/>
  <c r="E97" i="12"/>
  <c r="E74" i="12"/>
  <c r="E51" i="12"/>
  <c r="C4" i="29"/>
  <c r="B14" i="46" l="1"/>
  <c r="B59" i="46"/>
  <c r="B14" i="34"/>
  <c r="B59" i="34"/>
  <c r="B14" i="45"/>
  <c r="B59" i="45"/>
  <c r="B14" i="35"/>
  <c r="B59" i="35"/>
  <c r="B14" i="44"/>
  <c r="B59" i="44"/>
  <c r="B59" i="33"/>
  <c r="B14" i="33"/>
  <c r="C4" i="18"/>
  <c r="B15" i="46" l="1"/>
  <c r="B60" i="46"/>
  <c r="B15" i="34"/>
  <c r="B60" i="34"/>
  <c r="B15" i="45"/>
  <c r="B60" i="45"/>
  <c r="B15" i="35"/>
  <c r="B60" i="35"/>
  <c r="B15" i="44"/>
  <c r="B60" i="44"/>
  <c r="B15" i="33"/>
  <c r="B60" i="33"/>
  <c r="E6" i="46"/>
  <c r="F6" i="46"/>
  <c r="G6" i="46"/>
  <c r="H6" i="46"/>
  <c r="I6" i="46"/>
  <c r="J6" i="46"/>
  <c r="K6" i="46"/>
  <c r="L6" i="46"/>
  <c r="M6" i="46"/>
  <c r="N6" i="46"/>
  <c r="O6" i="46"/>
  <c r="P6" i="46"/>
  <c r="Q6" i="46"/>
  <c r="R6" i="46"/>
  <c r="S6" i="46"/>
  <c r="T6" i="46"/>
  <c r="U6" i="46"/>
  <c r="V6" i="46"/>
  <c r="W6"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CA6" i="46"/>
  <c r="CB6" i="46"/>
  <c r="CC6" i="46"/>
  <c r="CD6" i="46"/>
  <c r="CE6" i="46"/>
  <c r="CF6" i="46"/>
  <c r="CG6" i="46"/>
  <c r="CH6" i="46"/>
  <c r="CI6" i="46"/>
  <c r="CJ6" i="46"/>
  <c r="CK6" i="46"/>
  <c r="CL6" i="46"/>
  <c r="CM6" i="46"/>
  <c r="CN6" i="46"/>
  <c r="CO6" i="46"/>
  <c r="CP6" i="46"/>
  <c r="CQ6" i="46"/>
  <c r="CR6" i="46"/>
  <c r="CS6" i="46"/>
  <c r="CT6" i="46"/>
  <c r="CU6" i="46"/>
  <c r="CV6" i="46"/>
  <c r="CW6" i="46"/>
  <c r="CX6" i="46"/>
  <c r="CY6" i="46"/>
  <c r="D6" i="46"/>
  <c r="E6" i="34"/>
  <c r="F6" i="34"/>
  <c r="G6" i="34"/>
  <c r="H6" i="34"/>
  <c r="I6" i="34"/>
  <c r="J6" i="34"/>
  <c r="K6" i="34"/>
  <c r="L6" i="34"/>
  <c r="M6" i="34"/>
  <c r="N6" i="34"/>
  <c r="O6" i="34"/>
  <c r="P6" i="34"/>
  <c r="Q6" i="34"/>
  <c r="R6" i="34"/>
  <c r="S6" i="34"/>
  <c r="T6" i="34"/>
  <c r="U6" i="34"/>
  <c r="V6" i="34"/>
  <c r="W6" i="34"/>
  <c r="X6" i="34"/>
  <c r="Y6" i="34"/>
  <c r="Z6" i="34"/>
  <c r="AA6" i="34"/>
  <c r="AB6" i="34"/>
  <c r="AC6" i="34"/>
  <c r="AD6" i="34"/>
  <c r="AE6" i="34"/>
  <c r="AF6" i="34"/>
  <c r="AG6" i="34"/>
  <c r="AH6" i="34"/>
  <c r="AI6" i="34"/>
  <c r="AJ6" i="34"/>
  <c r="AK6" i="34"/>
  <c r="AL6" i="34"/>
  <c r="AM6" i="34"/>
  <c r="AN6" i="34"/>
  <c r="AO6" i="34"/>
  <c r="AP6" i="34"/>
  <c r="AQ6" i="34"/>
  <c r="AR6" i="34"/>
  <c r="AS6" i="34"/>
  <c r="AT6" i="34"/>
  <c r="AU6" i="34"/>
  <c r="AV6" i="34"/>
  <c r="AW6" i="34"/>
  <c r="AX6" i="34"/>
  <c r="AY6" i="34"/>
  <c r="AZ6" i="34"/>
  <c r="BA6" i="34"/>
  <c r="BB6" i="34"/>
  <c r="BC6" i="34"/>
  <c r="BD6" i="34"/>
  <c r="BE6" i="34"/>
  <c r="BF6" i="34"/>
  <c r="BG6" i="34"/>
  <c r="BH6" i="34"/>
  <c r="BI6" i="34"/>
  <c r="BJ6" i="34"/>
  <c r="BK6" i="34"/>
  <c r="BL6" i="34"/>
  <c r="BM6" i="34"/>
  <c r="BN6" i="34"/>
  <c r="BO6" i="34"/>
  <c r="BP6" i="34"/>
  <c r="BQ6" i="34"/>
  <c r="BR6" i="34"/>
  <c r="BS6" i="34"/>
  <c r="BT6" i="34"/>
  <c r="BU6" i="34"/>
  <c r="BV6" i="34"/>
  <c r="BW6" i="34"/>
  <c r="BX6" i="34"/>
  <c r="BY6" i="34"/>
  <c r="BZ6" i="34"/>
  <c r="CA6" i="34"/>
  <c r="CB6" i="34"/>
  <c r="CC6" i="34"/>
  <c r="CD6" i="34"/>
  <c r="CE6" i="34"/>
  <c r="CF6" i="34"/>
  <c r="CG6" i="34"/>
  <c r="CH6" i="34"/>
  <c r="CI6" i="34"/>
  <c r="CJ6" i="34"/>
  <c r="CK6" i="34"/>
  <c r="CL6" i="34"/>
  <c r="CM6" i="34"/>
  <c r="CN6" i="34"/>
  <c r="CO6" i="34"/>
  <c r="CP6" i="34"/>
  <c r="CQ6" i="34"/>
  <c r="CR6" i="34"/>
  <c r="CS6" i="34"/>
  <c r="CT6" i="34"/>
  <c r="CU6" i="34"/>
  <c r="CV6" i="34"/>
  <c r="CW6" i="34"/>
  <c r="CX6" i="34"/>
  <c r="CY6" i="34"/>
  <c r="D6" i="34"/>
  <c r="E6" i="45"/>
  <c r="F6" i="45"/>
  <c r="G6" i="45"/>
  <c r="H6" i="45"/>
  <c r="I6" i="45"/>
  <c r="J6" i="45"/>
  <c r="K6" i="45"/>
  <c r="L6" i="45"/>
  <c r="M6" i="45"/>
  <c r="N6" i="45"/>
  <c r="O6" i="45"/>
  <c r="P6" i="45"/>
  <c r="Q6" i="45"/>
  <c r="R6" i="45"/>
  <c r="S6" i="45"/>
  <c r="T6" i="45"/>
  <c r="U6" i="45"/>
  <c r="V6" i="45"/>
  <c r="W6" i="45"/>
  <c r="X6" i="45"/>
  <c r="Y6" i="45"/>
  <c r="Z6" i="45"/>
  <c r="AA6" i="45"/>
  <c r="AB6" i="45"/>
  <c r="AC6" i="45"/>
  <c r="AD6" i="45"/>
  <c r="AE6" i="45"/>
  <c r="AF6" i="45"/>
  <c r="AG6" i="45"/>
  <c r="AH6" i="45"/>
  <c r="AI6" i="45"/>
  <c r="AJ6" i="45"/>
  <c r="AK6" i="45"/>
  <c r="AL6" i="45"/>
  <c r="AM6" i="45"/>
  <c r="AN6" i="45"/>
  <c r="AO6" i="45"/>
  <c r="AP6" i="45"/>
  <c r="AQ6" i="45"/>
  <c r="AR6" i="45"/>
  <c r="AS6" i="45"/>
  <c r="AT6" i="45"/>
  <c r="AU6" i="45"/>
  <c r="AV6" i="45"/>
  <c r="AW6" i="45"/>
  <c r="AX6" i="45"/>
  <c r="AY6" i="45"/>
  <c r="AZ6" i="45"/>
  <c r="BA6" i="45"/>
  <c r="BB6" i="45"/>
  <c r="BC6" i="45"/>
  <c r="BD6" i="45"/>
  <c r="BE6" i="45"/>
  <c r="BF6" i="45"/>
  <c r="BG6" i="45"/>
  <c r="BH6" i="45"/>
  <c r="BI6" i="45"/>
  <c r="BJ6" i="45"/>
  <c r="BK6" i="45"/>
  <c r="BL6" i="45"/>
  <c r="BM6" i="45"/>
  <c r="BN6" i="45"/>
  <c r="BO6" i="45"/>
  <c r="BP6" i="45"/>
  <c r="BQ6" i="45"/>
  <c r="BR6" i="45"/>
  <c r="BS6" i="45"/>
  <c r="BT6" i="45"/>
  <c r="BU6" i="45"/>
  <c r="BV6" i="45"/>
  <c r="BW6" i="45"/>
  <c r="BX6" i="45"/>
  <c r="BY6" i="45"/>
  <c r="BZ6" i="45"/>
  <c r="CA6" i="45"/>
  <c r="CB6" i="45"/>
  <c r="CC6" i="45"/>
  <c r="CD6" i="45"/>
  <c r="CE6" i="45"/>
  <c r="CF6" i="45"/>
  <c r="CG6" i="45"/>
  <c r="CH6" i="45"/>
  <c r="CI6" i="45"/>
  <c r="CJ6" i="45"/>
  <c r="CK6" i="45"/>
  <c r="CL6" i="45"/>
  <c r="CM6" i="45"/>
  <c r="CN6" i="45"/>
  <c r="CO6" i="45"/>
  <c r="CP6" i="45"/>
  <c r="CQ6" i="45"/>
  <c r="CR6" i="45"/>
  <c r="CS6" i="45"/>
  <c r="CT6" i="45"/>
  <c r="CU6" i="45"/>
  <c r="CV6" i="45"/>
  <c r="CW6" i="45"/>
  <c r="CX6" i="45"/>
  <c r="CY6" i="45"/>
  <c r="D6" i="45"/>
  <c r="E6" i="33"/>
  <c r="F6" i="33"/>
  <c r="G6" i="33"/>
  <c r="H6" i="33"/>
  <c r="I6" i="33"/>
  <c r="J6" i="33"/>
  <c r="K6" i="33"/>
  <c r="L6" i="33"/>
  <c r="M6" i="33"/>
  <c r="N6" i="33"/>
  <c r="O6" i="33"/>
  <c r="P6" i="33"/>
  <c r="Q6" i="33"/>
  <c r="R6" i="33"/>
  <c r="S6" i="33"/>
  <c r="T6" i="33"/>
  <c r="U6" i="33"/>
  <c r="V6" i="33"/>
  <c r="W6" i="33"/>
  <c r="X6" i="33"/>
  <c r="Y6" i="33"/>
  <c r="Z6" i="33"/>
  <c r="AA6" i="33"/>
  <c r="AB6" i="33"/>
  <c r="AC6" i="33"/>
  <c r="AD6" i="33"/>
  <c r="AE6" i="33"/>
  <c r="AF6" i="33"/>
  <c r="AG6" i="33"/>
  <c r="AH6" i="33"/>
  <c r="AI6" i="33"/>
  <c r="AJ6" i="33"/>
  <c r="AK6" i="33"/>
  <c r="AL6" i="33"/>
  <c r="AM6" i="33"/>
  <c r="AN6" i="33"/>
  <c r="AO6" i="33"/>
  <c r="AP6" i="33"/>
  <c r="AQ6" i="33"/>
  <c r="AR6" i="33"/>
  <c r="AS6" i="33"/>
  <c r="AT6" i="33"/>
  <c r="AU6" i="33"/>
  <c r="AV6" i="33"/>
  <c r="AW6" i="33"/>
  <c r="AX6" i="33"/>
  <c r="AY6" i="33"/>
  <c r="AZ6" i="33"/>
  <c r="BA6" i="33"/>
  <c r="BB6" i="33"/>
  <c r="BC6" i="33"/>
  <c r="BD6" i="33"/>
  <c r="BE6" i="33"/>
  <c r="BF6" i="33"/>
  <c r="BG6" i="33"/>
  <c r="BH6" i="33"/>
  <c r="BI6" i="33"/>
  <c r="BJ6" i="33"/>
  <c r="BK6" i="33"/>
  <c r="BL6" i="33"/>
  <c r="BM6" i="33"/>
  <c r="BN6" i="33"/>
  <c r="BO6" i="33"/>
  <c r="BP6" i="33"/>
  <c r="BQ6" i="33"/>
  <c r="BR6" i="33"/>
  <c r="BS6" i="33"/>
  <c r="BT6" i="33"/>
  <c r="BU6" i="33"/>
  <c r="BV6" i="33"/>
  <c r="BW6" i="33"/>
  <c r="BX6" i="33"/>
  <c r="BY6" i="33"/>
  <c r="BZ6" i="33"/>
  <c r="CA6" i="33"/>
  <c r="CB6" i="33"/>
  <c r="CC6" i="33"/>
  <c r="CD6" i="33"/>
  <c r="CE6" i="33"/>
  <c r="CF6" i="33"/>
  <c r="CG6" i="33"/>
  <c r="CH6" i="33"/>
  <c r="CI6" i="33"/>
  <c r="CJ6" i="33"/>
  <c r="CK6" i="33"/>
  <c r="CL6" i="33"/>
  <c r="CM6" i="33"/>
  <c r="CN6" i="33"/>
  <c r="CO6" i="33"/>
  <c r="CP6" i="33"/>
  <c r="CQ6" i="33"/>
  <c r="CR6" i="33"/>
  <c r="CS6" i="33"/>
  <c r="CT6" i="33"/>
  <c r="CU6" i="33"/>
  <c r="CV6" i="33"/>
  <c r="CW6" i="33"/>
  <c r="CX6" i="33"/>
  <c r="CY6" i="33"/>
  <c r="D6" i="33"/>
  <c r="E6" i="35"/>
  <c r="F6" i="35"/>
  <c r="G6" i="35"/>
  <c r="H6" i="35"/>
  <c r="I6" i="35"/>
  <c r="J6" i="35"/>
  <c r="K6" i="35"/>
  <c r="L6" i="35"/>
  <c r="M6" i="35"/>
  <c r="N6" i="35"/>
  <c r="O6" i="35"/>
  <c r="P6" i="35"/>
  <c r="Q6" i="35"/>
  <c r="R6" i="35"/>
  <c r="S6" i="35"/>
  <c r="T6" i="35"/>
  <c r="U6" i="35"/>
  <c r="V6" i="35"/>
  <c r="W6" i="35"/>
  <c r="X6" i="35"/>
  <c r="Y6" i="35"/>
  <c r="Z6" i="35"/>
  <c r="AA6" i="35"/>
  <c r="AB6" i="35"/>
  <c r="AC6" i="35"/>
  <c r="AD6" i="35"/>
  <c r="AE6" i="35"/>
  <c r="AF6" i="35"/>
  <c r="AG6" i="35"/>
  <c r="AH6" i="35"/>
  <c r="AI6" i="35"/>
  <c r="AJ6" i="35"/>
  <c r="AK6" i="35"/>
  <c r="AL6" i="35"/>
  <c r="AM6" i="35"/>
  <c r="AN6" i="35"/>
  <c r="AO6" i="35"/>
  <c r="AP6" i="35"/>
  <c r="AQ6" i="35"/>
  <c r="AR6" i="35"/>
  <c r="AS6" i="35"/>
  <c r="AT6" i="35"/>
  <c r="AU6" i="35"/>
  <c r="AV6" i="35"/>
  <c r="AW6" i="35"/>
  <c r="AX6" i="35"/>
  <c r="AY6" i="35"/>
  <c r="AZ6" i="35"/>
  <c r="BA6" i="35"/>
  <c r="BB6" i="35"/>
  <c r="BC6" i="35"/>
  <c r="BD6" i="35"/>
  <c r="BE6" i="35"/>
  <c r="BF6" i="35"/>
  <c r="BG6" i="35"/>
  <c r="BH6" i="35"/>
  <c r="BI6" i="35"/>
  <c r="BJ6" i="35"/>
  <c r="BK6" i="35"/>
  <c r="BL6" i="35"/>
  <c r="BM6" i="35"/>
  <c r="BN6" i="35"/>
  <c r="BO6" i="35"/>
  <c r="BP6" i="35"/>
  <c r="BQ6" i="35"/>
  <c r="BR6" i="35"/>
  <c r="BS6" i="35"/>
  <c r="BT6" i="35"/>
  <c r="BU6" i="35"/>
  <c r="BV6" i="35"/>
  <c r="BW6" i="35"/>
  <c r="BX6" i="35"/>
  <c r="BY6" i="35"/>
  <c r="BZ6" i="35"/>
  <c r="CA6" i="35"/>
  <c r="CB6" i="35"/>
  <c r="CC6" i="35"/>
  <c r="CD6" i="35"/>
  <c r="CE6" i="35"/>
  <c r="CF6" i="35"/>
  <c r="CG6" i="35"/>
  <c r="CH6" i="35"/>
  <c r="CI6" i="35"/>
  <c r="CJ6" i="35"/>
  <c r="CK6" i="35"/>
  <c r="CL6" i="35"/>
  <c r="CM6" i="35"/>
  <c r="CN6" i="35"/>
  <c r="CO6" i="35"/>
  <c r="CP6" i="35"/>
  <c r="CQ6" i="35"/>
  <c r="CR6" i="35"/>
  <c r="CS6" i="35"/>
  <c r="CT6" i="35"/>
  <c r="CU6" i="35"/>
  <c r="CV6" i="35"/>
  <c r="CW6" i="35"/>
  <c r="CX6" i="35"/>
  <c r="CY6" i="35"/>
  <c r="D6" i="35"/>
  <c r="CY6" i="44"/>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AH6" i="44"/>
  <c r="AI6" i="44"/>
  <c r="AJ6" i="44"/>
  <c r="AK6" i="44"/>
  <c r="AL6" i="44"/>
  <c r="AM6" i="44"/>
  <c r="AN6" i="44"/>
  <c r="AO6" i="44"/>
  <c r="AP6" i="44"/>
  <c r="AQ6" i="44"/>
  <c r="AR6" i="44"/>
  <c r="AS6" i="44"/>
  <c r="AT6" i="44"/>
  <c r="AU6" i="44"/>
  <c r="AV6" i="44"/>
  <c r="AW6" i="44"/>
  <c r="AX6" i="44"/>
  <c r="AY6" i="44"/>
  <c r="AZ6" i="44"/>
  <c r="BA6" i="44"/>
  <c r="BB6" i="44"/>
  <c r="BC6" i="44"/>
  <c r="BD6" i="44"/>
  <c r="BE6" i="44"/>
  <c r="BF6" i="44"/>
  <c r="BG6" i="44"/>
  <c r="BH6" i="44"/>
  <c r="BI6" i="44"/>
  <c r="BJ6" i="44"/>
  <c r="BK6" i="44"/>
  <c r="BL6" i="44"/>
  <c r="BM6" i="44"/>
  <c r="BN6" i="44"/>
  <c r="BO6" i="44"/>
  <c r="BP6" i="44"/>
  <c r="BQ6" i="44"/>
  <c r="BR6" i="44"/>
  <c r="BS6" i="44"/>
  <c r="BT6" i="44"/>
  <c r="BU6" i="44"/>
  <c r="BV6" i="44"/>
  <c r="BW6" i="44"/>
  <c r="BX6" i="44"/>
  <c r="BY6" i="44"/>
  <c r="BZ6" i="44"/>
  <c r="CA6" i="44"/>
  <c r="CB6" i="44"/>
  <c r="CC6" i="44"/>
  <c r="CD6" i="44"/>
  <c r="CE6" i="44"/>
  <c r="CF6" i="44"/>
  <c r="CG6" i="44"/>
  <c r="CH6" i="44"/>
  <c r="CI6" i="44"/>
  <c r="CJ6" i="44"/>
  <c r="CK6" i="44"/>
  <c r="CL6" i="44"/>
  <c r="CM6" i="44"/>
  <c r="CN6" i="44"/>
  <c r="CO6" i="44"/>
  <c r="CP6" i="44"/>
  <c r="CQ6" i="44"/>
  <c r="CR6" i="44"/>
  <c r="CS6" i="44"/>
  <c r="CT6" i="44"/>
  <c r="CU6" i="44"/>
  <c r="CV6" i="44"/>
  <c r="CW6" i="44"/>
  <c r="CX6" i="44"/>
  <c r="D6" i="44"/>
  <c r="B16" i="46" l="1"/>
  <c r="B61" i="46"/>
  <c r="B16" i="34"/>
  <c r="B61" i="34"/>
  <c r="B16" i="45"/>
  <c r="B61" i="45"/>
  <c r="B16" i="35"/>
  <c r="B61" i="35"/>
  <c r="B16" i="44"/>
  <c r="B61" i="44"/>
  <c r="B16" i="33"/>
  <c r="B61" i="33"/>
  <c r="F4" i="42"/>
  <c r="E4" i="42"/>
  <c r="D4" i="42"/>
  <c r="F3" i="42"/>
  <c r="E3" i="42"/>
  <c r="D3" i="42"/>
  <c r="H2" i="46"/>
  <c r="C12" i="46" s="1"/>
  <c r="H1" i="46"/>
  <c r="H2" i="34"/>
  <c r="C12" i="34" s="1"/>
  <c r="H1" i="34"/>
  <c r="H2" i="45"/>
  <c r="C12" i="45" s="1"/>
  <c r="H1" i="45"/>
  <c r="H2" i="35"/>
  <c r="C12" i="35" s="1"/>
  <c r="H1" i="35"/>
  <c r="H2" i="44"/>
  <c r="C12" i="44" s="1"/>
  <c r="H1" i="4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H2" i="33"/>
  <c r="C12" i="33" s="1"/>
  <c r="H1" i="33"/>
  <c r="D58" i="42" l="1"/>
  <c r="D52" i="42"/>
  <c r="F58" i="42"/>
  <c r="F52" i="42"/>
  <c r="E58" i="42"/>
  <c r="E52" i="42"/>
  <c r="B17" i="46"/>
  <c r="B62" i="46"/>
  <c r="B17" i="34"/>
  <c r="B62" i="34"/>
  <c r="B17" i="45"/>
  <c r="B62" i="45"/>
  <c r="B17" i="35"/>
  <c r="B62" i="35"/>
  <c r="B17" i="44"/>
  <c r="B62" i="44"/>
  <c r="B17" i="33"/>
  <c r="B62" i="33"/>
  <c r="E16" i="42"/>
  <c r="F16" i="42"/>
  <c r="D16" i="42"/>
  <c r="D22" i="42"/>
  <c r="E22" i="42"/>
  <c r="F22" i="42"/>
  <c r="H3" i="45"/>
  <c r="H3" i="34"/>
  <c r="D7" i="34"/>
  <c r="D7" i="45"/>
  <c r="D7" i="44"/>
  <c r="H3" i="44"/>
  <c r="D7" i="33"/>
  <c r="D7" i="35"/>
  <c r="D7" i="46"/>
  <c r="H3" i="46"/>
  <c r="H3" i="35"/>
  <c r="H3" i="33"/>
  <c r="F28" i="42" l="1"/>
  <c r="B18" i="46"/>
  <c r="B63" i="46"/>
  <c r="B18" i="34"/>
  <c r="B63" i="34"/>
  <c r="B18" i="45"/>
  <c r="B63" i="45"/>
  <c r="B18" i="35"/>
  <c r="B63" i="35"/>
  <c r="B18" i="44"/>
  <c r="B63" i="44"/>
  <c r="B18" i="33"/>
  <c r="B63" i="33"/>
  <c r="F34" i="42" l="1"/>
  <c r="F40" i="42"/>
  <c r="F46" i="42" s="1"/>
  <c r="B19" i="46"/>
  <c r="B64" i="46"/>
  <c r="B19" i="34"/>
  <c r="B64" i="34"/>
  <c r="B19" i="45"/>
  <c r="B64" i="45"/>
  <c r="B19" i="35"/>
  <c r="B64" i="35"/>
  <c r="B19" i="44"/>
  <c r="B64" i="44"/>
  <c r="B19" i="33"/>
  <c r="B64" i="33"/>
  <c r="E104" i="46"/>
  <c r="F104" i="46" s="1"/>
  <c r="G104" i="46" s="1"/>
  <c r="H104" i="46" s="1"/>
  <c r="I104" i="46" s="1"/>
  <c r="J104" i="46" s="1"/>
  <c r="K104" i="46" s="1"/>
  <c r="L104" i="46" s="1"/>
  <c r="M104" i="46" s="1"/>
  <c r="N104" i="46" s="1"/>
  <c r="O104" i="46" s="1"/>
  <c r="P104" i="46" s="1"/>
  <c r="Q104" i="46" s="1"/>
  <c r="R104" i="46" s="1"/>
  <c r="S104" i="46" s="1"/>
  <c r="T104" i="46" s="1"/>
  <c r="U104" i="46" s="1"/>
  <c r="V104" i="46" s="1"/>
  <c r="W104" i="46" s="1"/>
  <c r="X104" i="46" s="1"/>
  <c r="Y104" i="46" s="1"/>
  <c r="Z104" i="46" s="1"/>
  <c r="AA104" i="46" s="1"/>
  <c r="AB104" i="46" s="1"/>
  <c r="AC104" i="46" s="1"/>
  <c r="AD104" i="46" s="1"/>
  <c r="AE104" i="46" s="1"/>
  <c r="AF104" i="46" s="1"/>
  <c r="AG104" i="46" s="1"/>
  <c r="AH104" i="46" s="1"/>
  <c r="AI104" i="46" s="1"/>
  <c r="AJ104" i="46" s="1"/>
  <c r="AK104" i="46" s="1"/>
  <c r="AL104" i="46" s="1"/>
  <c r="AM104" i="46" s="1"/>
  <c r="AN104" i="46" s="1"/>
  <c r="AO104" i="46" s="1"/>
  <c r="AP104" i="46" s="1"/>
  <c r="AQ104" i="46" s="1"/>
  <c r="AR104" i="46" s="1"/>
  <c r="AS104" i="46" s="1"/>
  <c r="AT104" i="46" s="1"/>
  <c r="AU104" i="46" s="1"/>
  <c r="AV104" i="46" s="1"/>
  <c r="AW104" i="46" s="1"/>
  <c r="AX104" i="46" s="1"/>
  <c r="AY104" i="46" s="1"/>
  <c r="AZ104" i="46" s="1"/>
  <c r="BA104" i="46" s="1"/>
  <c r="BB104" i="46" s="1"/>
  <c r="BC104" i="46" s="1"/>
  <c r="BD104" i="46" s="1"/>
  <c r="BE104" i="46" s="1"/>
  <c r="BF104" i="46" s="1"/>
  <c r="BG104" i="46" s="1"/>
  <c r="BH104" i="46" s="1"/>
  <c r="BI104" i="46" s="1"/>
  <c r="BJ104" i="46" s="1"/>
  <c r="BK104" i="46" s="1"/>
  <c r="BL104" i="46" s="1"/>
  <c r="BM104" i="46" s="1"/>
  <c r="BN104" i="46" s="1"/>
  <c r="BO104" i="46" s="1"/>
  <c r="BP104" i="46" s="1"/>
  <c r="BQ104" i="46" s="1"/>
  <c r="BR104" i="46" s="1"/>
  <c r="BS104" i="46" s="1"/>
  <c r="BT104" i="46" s="1"/>
  <c r="BU104" i="46" s="1"/>
  <c r="BV104" i="46" s="1"/>
  <c r="BW104" i="46" s="1"/>
  <c r="BX104" i="46" s="1"/>
  <c r="BY104" i="46" s="1"/>
  <c r="BZ104" i="46" s="1"/>
  <c r="CA104" i="46" s="1"/>
  <c r="CB104" i="46" s="1"/>
  <c r="CC104" i="46" s="1"/>
  <c r="CD104" i="46" s="1"/>
  <c r="CY98" i="46"/>
  <c r="CX98" i="46"/>
  <c r="CW98" i="46"/>
  <c r="CV98" i="46"/>
  <c r="CU98" i="46"/>
  <c r="CT98" i="46"/>
  <c r="CS98" i="46"/>
  <c r="CR98" i="46"/>
  <c r="CQ98" i="46"/>
  <c r="CP98" i="46"/>
  <c r="CO98" i="46"/>
  <c r="CN98" i="46"/>
  <c r="CM98" i="46"/>
  <c r="CL98" i="46"/>
  <c r="CK98" i="46"/>
  <c r="CJ98" i="46"/>
  <c r="CI98" i="46"/>
  <c r="CH98" i="46"/>
  <c r="CG98" i="46"/>
  <c r="CF98" i="46"/>
  <c r="CE98" i="46"/>
  <c r="A59" i="46"/>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E57" i="46"/>
  <c r="F57" i="46" s="1"/>
  <c r="G57" i="46" s="1"/>
  <c r="H57" i="46" s="1"/>
  <c r="I57" i="46" s="1"/>
  <c r="J57" i="46" s="1"/>
  <c r="K57" i="46" s="1"/>
  <c r="L57" i="46" s="1"/>
  <c r="M57" i="46" s="1"/>
  <c r="N57" i="46" s="1"/>
  <c r="O57" i="46" s="1"/>
  <c r="P57" i="46" s="1"/>
  <c r="Q57" i="46" s="1"/>
  <c r="R57" i="46" s="1"/>
  <c r="S57" i="46" s="1"/>
  <c r="T57" i="46" s="1"/>
  <c r="U57" i="46" s="1"/>
  <c r="V57" i="46" s="1"/>
  <c r="W57" i="46" s="1"/>
  <c r="X57" i="46" s="1"/>
  <c r="Y57" i="46" s="1"/>
  <c r="Z57" i="46" s="1"/>
  <c r="AA57" i="46" s="1"/>
  <c r="AB57" i="46" s="1"/>
  <c r="AC57" i="46" s="1"/>
  <c r="AD57" i="46" s="1"/>
  <c r="AE57" i="46" s="1"/>
  <c r="AF57" i="46" s="1"/>
  <c r="AG57" i="46" s="1"/>
  <c r="AH57" i="46" s="1"/>
  <c r="AI57" i="46" s="1"/>
  <c r="AJ57" i="46" s="1"/>
  <c r="AK57" i="46" s="1"/>
  <c r="AL57" i="46" s="1"/>
  <c r="AM57" i="46" s="1"/>
  <c r="AN57" i="46" s="1"/>
  <c r="AO57" i="46" s="1"/>
  <c r="AP57" i="46" s="1"/>
  <c r="AQ57" i="46" s="1"/>
  <c r="AR57" i="46" s="1"/>
  <c r="AS57" i="46" s="1"/>
  <c r="AT57" i="46" s="1"/>
  <c r="AU57" i="46" s="1"/>
  <c r="AV57" i="46" s="1"/>
  <c r="AW57" i="46" s="1"/>
  <c r="AX57" i="46" s="1"/>
  <c r="AY57" i="46" s="1"/>
  <c r="AZ57" i="46" s="1"/>
  <c r="BA57" i="46" s="1"/>
  <c r="BB57" i="46" s="1"/>
  <c r="BC57" i="46" s="1"/>
  <c r="BD57" i="46" s="1"/>
  <c r="BE57" i="46" s="1"/>
  <c r="BF57" i="46" s="1"/>
  <c r="BG57" i="46" s="1"/>
  <c r="BH57" i="46" s="1"/>
  <c r="BI57" i="46" s="1"/>
  <c r="BJ57" i="46" s="1"/>
  <c r="BK57" i="46" s="1"/>
  <c r="BL57" i="46" s="1"/>
  <c r="BM57" i="46" s="1"/>
  <c r="BN57" i="46" s="1"/>
  <c r="BO57" i="46" s="1"/>
  <c r="BP57" i="46" s="1"/>
  <c r="BQ57" i="46" s="1"/>
  <c r="BR57" i="46" s="1"/>
  <c r="BS57" i="46" s="1"/>
  <c r="BT57" i="46" s="1"/>
  <c r="BU57" i="46" s="1"/>
  <c r="BV57" i="46" s="1"/>
  <c r="BW57" i="46" s="1"/>
  <c r="BX57" i="46" s="1"/>
  <c r="BY57" i="46" s="1"/>
  <c r="BZ57" i="46" s="1"/>
  <c r="CA57" i="46" s="1"/>
  <c r="CB57" i="46" s="1"/>
  <c r="CC57" i="46" s="1"/>
  <c r="CD57" i="46" s="1"/>
  <c r="CE57" i="46" s="1"/>
  <c r="CF57" i="46" s="1"/>
  <c r="CG57" i="46" s="1"/>
  <c r="CH57" i="46" s="1"/>
  <c r="CI57" i="46" s="1"/>
  <c r="CJ57" i="46" s="1"/>
  <c r="CK57" i="46" s="1"/>
  <c r="CL57" i="46" s="1"/>
  <c r="CM57" i="46" s="1"/>
  <c r="CN57" i="46" s="1"/>
  <c r="CO57" i="46" s="1"/>
  <c r="CP57" i="46" s="1"/>
  <c r="CQ57" i="46" s="1"/>
  <c r="CR57" i="46" s="1"/>
  <c r="CS57" i="46" s="1"/>
  <c r="CT57" i="46" s="1"/>
  <c r="CU57" i="46" s="1"/>
  <c r="CV57" i="46" s="1"/>
  <c r="CW57" i="46" s="1"/>
  <c r="CX57" i="46" s="1"/>
  <c r="CY57" i="46" s="1"/>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E11" i="46"/>
  <c r="F11" i="46" s="1"/>
  <c r="G11" i="46" s="1"/>
  <c r="E104" i="45"/>
  <c r="F104" i="45" s="1"/>
  <c r="G104" i="45" s="1"/>
  <c r="H104" i="45" s="1"/>
  <c r="I104" i="45" s="1"/>
  <c r="J104" i="45" s="1"/>
  <c r="K104" i="45" s="1"/>
  <c r="L104" i="45" s="1"/>
  <c r="M104" i="45" s="1"/>
  <c r="N104" i="45" s="1"/>
  <c r="O104" i="45" s="1"/>
  <c r="P104" i="45" s="1"/>
  <c r="Q104" i="45" s="1"/>
  <c r="R104" i="45" s="1"/>
  <c r="S104" i="45" s="1"/>
  <c r="T104" i="45" s="1"/>
  <c r="U104" i="45" s="1"/>
  <c r="V104" i="45" s="1"/>
  <c r="W104" i="45" s="1"/>
  <c r="X104" i="45" s="1"/>
  <c r="Y104" i="45" s="1"/>
  <c r="Z104" i="45" s="1"/>
  <c r="AA104" i="45" s="1"/>
  <c r="AB104" i="45" s="1"/>
  <c r="AC104" i="45" s="1"/>
  <c r="AD104" i="45" s="1"/>
  <c r="AE104" i="45" s="1"/>
  <c r="AF104" i="45" s="1"/>
  <c r="AG104" i="45" s="1"/>
  <c r="AH104" i="45" s="1"/>
  <c r="AI104" i="45" s="1"/>
  <c r="AJ104" i="45" s="1"/>
  <c r="AK104" i="45" s="1"/>
  <c r="AL104" i="45" s="1"/>
  <c r="AM104" i="45" s="1"/>
  <c r="AN104" i="45" s="1"/>
  <c r="AO104" i="45" s="1"/>
  <c r="AP104" i="45" s="1"/>
  <c r="AQ104" i="45" s="1"/>
  <c r="AR104" i="45" s="1"/>
  <c r="AS104" i="45" s="1"/>
  <c r="AT104" i="45" s="1"/>
  <c r="AU104" i="45" s="1"/>
  <c r="AV104" i="45" s="1"/>
  <c r="AW104" i="45" s="1"/>
  <c r="AX104" i="45" s="1"/>
  <c r="AY104" i="45" s="1"/>
  <c r="AZ104" i="45" s="1"/>
  <c r="BA104" i="45" s="1"/>
  <c r="BB104" i="45" s="1"/>
  <c r="BC104" i="45" s="1"/>
  <c r="BD104" i="45" s="1"/>
  <c r="BE104" i="45" s="1"/>
  <c r="BF104" i="45" s="1"/>
  <c r="BG104" i="45" s="1"/>
  <c r="BH104" i="45" s="1"/>
  <c r="BI104" i="45" s="1"/>
  <c r="BJ104" i="45" s="1"/>
  <c r="BK104" i="45" s="1"/>
  <c r="BL104" i="45" s="1"/>
  <c r="BM104" i="45" s="1"/>
  <c r="BN104" i="45" s="1"/>
  <c r="BO104" i="45" s="1"/>
  <c r="BP104" i="45" s="1"/>
  <c r="BQ104" i="45" s="1"/>
  <c r="BR104" i="45" s="1"/>
  <c r="BS104" i="45" s="1"/>
  <c r="BT104" i="45" s="1"/>
  <c r="BU104" i="45" s="1"/>
  <c r="BV104" i="45" s="1"/>
  <c r="BW104" i="45" s="1"/>
  <c r="BX104" i="45" s="1"/>
  <c r="BY104" i="45" s="1"/>
  <c r="BZ104" i="45" s="1"/>
  <c r="CA104" i="45" s="1"/>
  <c r="CB104" i="45" s="1"/>
  <c r="CC104" i="45" s="1"/>
  <c r="CD104" i="45" s="1"/>
  <c r="A59" i="45"/>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E57" i="45"/>
  <c r="F57" i="45" s="1"/>
  <c r="G57" i="45" s="1"/>
  <c r="H57" i="45" s="1"/>
  <c r="I57" i="45" s="1"/>
  <c r="J57" i="45" s="1"/>
  <c r="K57" i="45" s="1"/>
  <c r="L57" i="45" s="1"/>
  <c r="M57" i="45" s="1"/>
  <c r="N57" i="45" s="1"/>
  <c r="O57" i="45" s="1"/>
  <c r="P57" i="45" s="1"/>
  <c r="Q57" i="45" s="1"/>
  <c r="R57" i="45" s="1"/>
  <c r="S57" i="45" s="1"/>
  <c r="T57" i="45" s="1"/>
  <c r="U57" i="45" s="1"/>
  <c r="V57" i="45" s="1"/>
  <c r="W57" i="45" s="1"/>
  <c r="X57" i="45" s="1"/>
  <c r="Y57" i="45" s="1"/>
  <c r="Z57" i="45" s="1"/>
  <c r="AA57" i="45" s="1"/>
  <c r="AB57" i="45" s="1"/>
  <c r="AC57" i="45" s="1"/>
  <c r="AD57" i="45" s="1"/>
  <c r="AE57" i="45" s="1"/>
  <c r="AF57" i="45" s="1"/>
  <c r="AG57" i="45" s="1"/>
  <c r="AH57" i="45" s="1"/>
  <c r="AI57" i="45" s="1"/>
  <c r="AJ57" i="45" s="1"/>
  <c r="AK57" i="45" s="1"/>
  <c r="AL57" i="45" s="1"/>
  <c r="AM57" i="45" s="1"/>
  <c r="AN57" i="45" s="1"/>
  <c r="AO57" i="45" s="1"/>
  <c r="AP57" i="45" s="1"/>
  <c r="AQ57" i="45" s="1"/>
  <c r="AR57" i="45" s="1"/>
  <c r="AS57" i="45" s="1"/>
  <c r="AT57" i="45" s="1"/>
  <c r="AU57" i="45" s="1"/>
  <c r="AV57" i="45" s="1"/>
  <c r="AW57" i="45" s="1"/>
  <c r="AX57" i="45" s="1"/>
  <c r="AY57" i="45" s="1"/>
  <c r="AZ57" i="45" s="1"/>
  <c r="BA57" i="45" s="1"/>
  <c r="BB57" i="45" s="1"/>
  <c r="BC57" i="45" s="1"/>
  <c r="BD57" i="45" s="1"/>
  <c r="BE57" i="45" s="1"/>
  <c r="BF57" i="45" s="1"/>
  <c r="BG57" i="45" s="1"/>
  <c r="BH57" i="45" s="1"/>
  <c r="BI57" i="45" s="1"/>
  <c r="BJ57" i="45" s="1"/>
  <c r="BK57" i="45" s="1"/>
  <c r="BL57" i="45" s="1"/>
  <c r="BM57" i="45" s="1"/>
  <c r="BN57" i="45" s="1"/>
  <c r="BO57" i="45" s="1"/>
  <c r="BP57" i="45" s="1"/>
  <c r="BQ57" i="45" s="1"/>
  <c r="BR57" i="45" s="1"/>
  <c r="BS57" i="45" s="1"/>
  <c r="BT57" i="45" s="1"/>
  <c r="BU57" i="45" s="1"/>
  <c r="BV57" i="45" s="1"/>
  <c r="BW57" i="45" s="1"/>
  <c r="BX57" i="45" s="1"/>
  <c r="BY57" i="45" s="1"/>
  <c r="BZ57" i="45" s="1"/>
  <c r="CA57" i="45" s="1"/>
  <c r="CB57" i="45" s="1"/>
  <c r="CC57" i="45" s="1"/>
  <c r="CD57" i="45" s="1"/>
  <c r="CE57" i="45" s="1"/>
  <c r="CF57" i="45" s="1"/>
  <c r="CG57" i="45" s="1"/>
  <c r="CH57" i="45" s="1"/>
  <c r="CI57" i="45" s="1"/>
  <c r="CJ57" i="45" s="1"/>
  <c r="CK57" i="45" s="1"/>
  <c r="CL57" i="45" s="1"/>
  <c r="CM57" i="45" s="1"/>
  <c r="CN57" i="45" s="1"/>
  <c r="CO57" i="45" s="1"/>
  <c r="CP57" i="45" s="1"/>
  <c r="CQ57" i="45" s="1"/>
  <c r="CR57" i="45" s="1"/>
  <c r="CS57" i="45" s="1"/>
  <c r="CT57" i="45" s="1"/>
  <c r="CU57" i="45" s="1"/>
  <c r="CV57" i="45" s="1"/>
  <c r="CW57" i="45" s="1"/>
  <c r="CX57" i="45" s="1"/>
  <c r="CY57" i="45" s="1"/>
  <c r="A13" i="45"/>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E11" i="45"/>
  <c r="F11" i="45" s="1"/>
  <c r="G11" i="45" s="1"/>
  <c r="E104" i="44"/>
  <c r="F104" i="44" s="1"/>
  <c r="G104" i="44" s="1"/>
  <c r="H104" i="44" s="1"/>
  <c r="I104" i="44" s="1"/>
  <c r="J104" i="44" s="1"/>
  <c r="K104" i="44" s="1"/>
  <c r="L104" i="44" s="1"/>
  <c r="M104" i="44" s="1"/>
  <c r="N104" i="44" s="1"/>
  <c r="O104" i="44" s="1"/>
  <c r="P104" i="44" s="1"/>
  <c r="Q104" i="44" s="1"/>
  <c r="R104" i="44" s="1"/>
  <c r="S104" i="44" s="1"/>
  <c r="T104" i="44" s="1"/>
  <c r="U104" i="44" s="1"/>
  <c r="V104" i="44" s="1"/>
  <c r="W104" i="44" s="1"/>
  <c r="X104" i="44" s="1"/>
  <c r="Y104" i="44" s="1"/>
  <c r="Z104" i="44" s="1"/>
  <c r="AA104" i="44" s="1"/>
  <c r="AB104" i="44" s="1"/>
  <c r="AC104" i="44" s="1"/>
  <c r="AD104" i="44" s="1"/>
  <c r="AE104" i="44" s="1"/>
  <c r="AF104" i="44" s="1"/>
  <c r="AG104" i="44" s="1"/>
  <c r="AH104" i="44" s="1"/>
  <c r="AI104" i="44" s="1"/>
  <c r="AJ104" i="44" s="1"/>
  <c r="AK104" i="44" s="1"/>
  <c r="AL104" i="44" s="1"/>
  <c r="AM104" i="44" s="1"/>
  <c r="AN104" i="44" s="1"/>
  <c r="AO104" i="44" s="1"/>
  <c r="AP104" i="44" s="1"/>
  <c r="AQ104" i="44" s="1"/>
  <c r="AR104" i="44" s="1"/>
  <c r="AS104" i="44" s="1"/>
  <c r="AT104" i="44" s="1"/>
  <c r="AU104" i="44" s="1"/>
  <c r="AV104" i="44" s="1"/>
  <c r="AW104" i="44" s="1"/>
  <c r="AX104" i="44" s="1"/>
  <c r="AY104" i="44" s="1"/>
  <c r="AZ104" i="44" s="1"/>
  <c r="BA104" i="44" s="1"/>
  <c r="BB104" i="44" s="1"/>
  <c r="BC104" i="44" s="1"/>
  <c r="BD104" i="44" s="1"/>
  <c r="BE104" i="44" s="1"/>
  <c r="BF104" i="44" s="1"/>
  <c r="BG104" i="44" s="1"/>
  <c r="BH104" i="44" s="1"/>
  <c r="BI104" i="44" s="1"/>
  <c r="BJ104" i="44" s="1"/>
  <c r="BK104" i="44" s="1"/>
  <c r="BL104" i="44" s="1"/>
  <c r="BM104" i="44" s="1"/>
  <c r="BN104" i="44" s="1"/>
  <c r="BO104" i="44" s="1"/>
  <c r="BP104" i="44" s="1"/>
  <c r="BQ104" i="44" s="1"/>
  <c r="BR104" i="44" s="1"/>
  <c r="BS104" i="44" s="1"/>
  <c r="BT104" i="44" s="1"/>
  <c r="BU104" i="44" s="1"/>
  <c r="BV104" i="44" s="1"/>
  <c r="BW104" i="44" s="1"/>
  <c r="BX104" i="44" s="1"/>
  <c r="BY104" i="44" s="1"/>
  <c r="BZ104" i="44" s="1"/>
  <c r="CA104" i="44" s="1"/>
  <c r="CB104" i="44" s="1"/>
  <c r="CC104" i="44" s="1"/>
  <c r="CD104" i="44" s="1"/>
  <c r="CE104" i="44" s="1"/>
  <c r="CF104" i="44" s="1"/>
  <c r="CG104" i="44" s="1"/>
  <c r="CH104" i="44" s="1"/>
  <c r="CI104" i="44" s="1"/>
  <c r="CJ104" i="44" s="1"/>
  <c r="CK104" i="44" s="1"/>
  <c r="CL104" i="44" s="1"/>
  <c r="CM104" i="44" s="1"/>
  <c r="CN104" i="44" s="1"/>
  <c r="CO104" i="44" s="1"/>
  <c r="CP104" i="44" s="1"/>
  <c r="CQ104" i="44" s="1"/>
  <c r="CR104" i="44" s="1"/>
  <c r="CS104" i="44" s="1"/>
  <c r="CT104" i="44" s="1"/>
  <c r="CU104" i="44" s="1"/>
  <c r="CV104" i="44" s="1"/>
  <c r="CW104" i="44" s="1"/>
  <c r="CX104" i="44" s="1"/>
  <c r="CY104" i="44" s="1"/>
  <c r="A59" i="44"/>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E57" i="44"/>
  <c r="F57" i="44" s="1"/>
  <c r="G57" i="44" s="1"/>
  <c r="H57" i="44" s="1"/>
  <c r="I57" i="44" s="1"/>
  <c r="J57" i="44" s="1"/>
  <c r="K57" i="44" s="1"/>
  <c r="L57" i="44" s="1"/>
  <c r="M57" i="44" s="1"/>
  <c r="N57" i="44" s="1"/>
  <c r="O57" i="44" s="1"/>
  <c r="P57" i="44" s="1"/>
  <c r="Q57" i="44" s="1"/>
  <c r="R57" i="44" s="1"/>
  <c r="S57" i="44" s="1"/>
  <c r="T57" i="44" s="1"/>
  <c r="U57" i="44" s="1"/>
  <c r="V57" i="44" s="1"/>
  <c r="W57" i="44" s="1"/>
  <c r="X57" i="44" s="1"/>
  <c r="Y57" i="44" s="1"/>
  <c r="Z57" i="44" s="1"/>
  <c r="AA57" i="44" s="1"/>
  <c r="AB57" i="44" s="1"/>
  <c r="AC57" i="44" s="1"/>
  <c r="AD57" i="44" s="1"/>
  <c r="AE57" i="44" s="1"/>
  <c r="AF57" i="44" s="1"/>
  <c r="AG57" i="44" s="1"/>
  <c r="AH57" i="44" s="1"/>
  <c r="AI57" i="44" s="1"/>
  <c r="AJ57" i="44" s="1"/>
  <c r="AK57" i="44" s="1"/>
  <c r="AL57" i="44" s="1"/>
  <c r="AM57" i="44" s="1"/>
  <c r="AN57" i="44" s="1"/>
  <c r="AO57" i="44" s="1"/>
  <c r="AP57" i="44" s="1"/>
  <c r="AQ57" i="44" s="1"/>
  <c r="AR57" i="44" s="1"/>
  <c r="AS57" i="44" s="1"/>
  <c r="AT57" i="44" s="1"/>
  <c r="AU57" i="44" s="1"/>
  <c r="AV57" i="44" s="1"/>
  <c r="AW57" i="44" s="1"/>
  <c r="AX57" i="44" s="1"/>
  <c r="AY57" i="44" s="1"/>
  <c r="AZ57" i="44" s="1"/>
  <c r="BA57" i="44" s="1"/>
  <c r="BB57" i="44" s="1"/>
  <c r="BC57" i="44" s="1"/>
  <c r="BD57" i="44" s="1"/>
  <c r="BE57" i="44" s="1"/>
  <c r="BF57" i="44" s="1"/>
  <c r="BG57" i="44" s="1"/>
  <c r="BH57" i="44" s="1"/>
  <c r="BI57" i="44" s="1"/>
  <c r="BJ57" i="44" s="1"/>
  <c r="BK57" i="44" s="1"/>
  <c r="BL57" i="44" s="1"/>
  <c r="BM57" i="44" s="1"/>
  <c r="BN57" i="44" s="1"/>
  <c r="BO57" i="44" s="1"/>
  <c r="BP57" i="44" s="1"/>
  <c r="BQ57" i="44" s="1"/>
  <c r="BR57" i="44" s="1"/>
  <c r="BS57" i="44" s="1"/>
  <c r="BT57" i="44" s="1"/>
  <c r="BU57" i="44" s="1"/>
  <c r="BV57" i="44" s="1"/>
  <c r="BW57" i="44" s="1"/>
  <c r="BX57" i="44" s="1"/>
  <c r="BY57" i="44" s="1"/>
  <c r="BZ57" i="44" s="1"/>
  <c r="CA57" i="44" s="1"/>
  <c r="CB57" i="44" s="1"/>
  <c r="CC57" i="44" s="1"/>
  <c r="CD57" i="44" s="1"/>
  <c r="CE57" i="44" s="1"/>
  <c r="CF57" i="44" s="1"/>
  <c r="CG57" i="44" s="1"/>
  <c r="CH57" i="44" s="1"/>
  <c r="CI57" i="44" s="1"/>
  <c r="CJ57" i="44" s="1"/>
  <c r="CK57" i="44" s="1"/>
  <c r="CL57" i="44" s="1"/>
  <c r="CM57" i="44" s="1"/>
  <c r="CN57" i="44" s="1"/>
  <c r="CO57" i="44" s="1"/>
  <c r="CP57" i="44" s="1"/>
  <c r="CQ57" i="44" s="1"/>
  <c r="CR57" i="44" s="1"/>
  <c r="CS57" i="44" s="1"/>
  <c r="CT57" i="44" s="1"/>
  <c r="CU57" i="44" s="1"/>
  <c r="CV57" i="44" s="1"/>
  <c r="CW57" i="44" s="1"/>
  <c r="CX57" i="44" s="1"/>
  <c r="CY57" i="44" s="1"/>
  <c r="A13" i="44"/>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E11" i="44"/>
  <c r="F11" i="44" s="1"/>
  <c r="E5" i="44"/>
  <c r="E104" i="43"/>
  <c r="F104" i="43" s="1"/>
  <c r="G104" i="43" s="1"/>
  <c r="H104" i="43" s="1"/>
  <c r="I104" i="43" s="1"/>
  <c r="J104" i="43" s="1"/>
  <c r="K104" i="43" s="1"/>
  <c r="L104" i="43" s="1"/>
  <c r="M104" i="43" s="1"/>
  <c r="N104" i="43" s="1"/>
  <c r="O104" i="43" s="1"/>
  <c r="P104" i="43" s="1"/>
  <c r="Q104" i="43" s="1"/>
  <c r="R104" i="43" s="1"/>
  <c r="S104" i="43" s="1"/>
  <c r="T104" i="43" s="1"/>
  <c r="U104" i="43" s="1"/>
  <c r="V104" i="43" s="1"/>
  <c r="W104" i="43" s="1"/>
  <c r="X104" i="43" s="1"/>
  <c r="Y104" i="43" s="1"/>
  <c r="Z104" i="43" s="1"/>
  <c r="AA104" i="43" s="1"/>
  <c r="AB104" i="43" s="1"/>
  <c r="AC104" i="43" s="1"/>
  <c r="AD104" i="43" s="1"/>
  <c r="AE104" i="43" s="1"/>
  <c r="AF104" i="43" s="1"/>
  <c r="AG104" i="43" s="1"/>
  <c r="AH104" i="43" s="1"/>
  <c r="AI104" i="43" s="1"/>
  <c r="AJ104" i="43" s="1"/>
  <c r="AK104" i="43" s="1"/>
  <c r="AL104" i="43" s="1"/>
  <c r="AM104" i="43" s="1"/>
  <c r="AN104" i="43" s="1"/>
  <c r="AO104" i="43" s="1"/>
  <c r="AP104" i="43" s="1"/>
  <c r="AQ104" i="43" s="1"/>
  <c r="AR104" i="43" s="1"/>
  <c r="AS104" i="43" s="1"/>
  <c r="AT104" i="43" s="1"/>
  <c r="AU104" i="43" s="1"/>
  <c r="AV104" i="43" s="1"/>
  <c r="AW104" i="43" s="1"/>
  <c r="AX104" i="43" s="1"/>
  <c r="AY104" i="43" s="1"/>
  <c r="AZ104" i="43" s="1"/>
  <c r="BA104" i="43" s="1"/>
  <c r="BB104" i="43" s="1"/>
  <c r="BC104" i="43" s="1"/>
  <c r="BD104" i="43" s="1"/>
  <c r="BE104" i="43" s="1"/>
  <c r="BF104" i="43" s="1"/>
  <c r="BG104" i="43" s="1"/>
  <c r="BH104" i="43" s="1"/>
  <c r="BI104" i="43" s="1"/>
  <c r="BJ104" i="43" s="1"/>
  <c r="BK104" i="43" s="1"/>
  <c r="BL104" i="43" s="1"/>
  <c r="BM104" i="43" s="1"/>
  <c r="BN104" i="43" s="1"/>
  <c r="BO104" i="43" s="1"/>
  <c r="BP104" i="43" s="1"/>
  <c r="BQ104" i="43" s="1"/>
  <c r="BR104" i="43" s="1"/>
  <c r="BS104" i="43" s="1"/>
  <c r="BT104" i="43" s="1"/>
  <c r="BU104" i="43" s="1"/>
  <c r="BV104" i="43" s="1"/>
  <c r="BW104" i="43" s="1"/>
  <c r="BX104" i="43" s="1"/>
  <c r="BY104" i="43" s="1"/>
  <c r="BZ104" i="43" s="1"/>
  <c r="CA104" i="43" s="1"/>
  <c r="CB104" i="43" s="1"/>
  <c r="CC104" i="43" s="1"/>
  <c r="CD104" i="43" s="1"/>
  <c r="CY98" i="43"/>
  <c r="CX98" i="43"/>
  <c r="CW98" i="43"/>
  <c r="CV98" i="43"/>
  <c r="CU98" i="43"/>
  <c r="CT98" i="43"/>
  <c r="CS98" i="43"/>
  <c r="CR98" i="43"/>
  <c r="CQ98" i="43"/>
  <c r="CP98" i="43"/>
  <c r="CO98" i="43"/>
  <c r="CN98" i="43"/>
  <c r="CM98" i="43"/>
  <c r="CL98" i="43"/>
  <c r="CK98" i="43"/>
  <c r="CJ98" i="43"/>
  <c r="CI98" i="43"/>
  <c r="CH98" i="43"/>
  <c r="CG98" i="43"/>
  <c r="CF98" i="43"/>
  <c r="CE98" i="43"/>
  <c r="A59" i="43"/>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E57" i="43"/>
  <c r="F57" i="43" s="1"/>
  <c r="G57" i="43" s="1"/>
  <c r="H57" i="43" s="1"/>
  <c r="I57" i="43" s="1"/>
  <c r="J57" i="43" s="1"/>
  <c r="K57" i="43" s="1"/>
  <c r="L57" i="43" s="1"/>
  <c r="M57" i="43" s="1"/>
  <c r="N57" i="43" s="1"/>
  <c r="O57" i="43" s="1"/>
  <c r="P57" i="43" s="1"/>
  <c r="Q57" i="43" s="1"/>
  <c r="R57" i="43" s="1"/>
  <c r="S57" i="43" s="1"/>
  <c r="T57" i="43" s="1"/>
  <c r="U57" i="43" s="1"/>
  <c r="V57" i="43" s="1"/>
  <c r="W57" i="43" s="1"/>
  <c r="X57" i="43" s="1"/>
  <c r="Y57" i="43" s="1"/>
  <c r="Z57" i="43" s="1"/>
  <c r="AA57" i="43" s="1"/>
  <c r="AB57" i="43" s="1"/>
  <c r="AC57" i="43" s="1"/>
  <c r="AD57" i="43" s="1"/>
  <c r="AE57" i="43" s="1"/>
  <c r="AF57" i="43" s="1"/>
  <c r="AG57" i="43" s="1"/>
  <c r="AH57" i="43" s="1"/>
  <c r="AI57" i="43" s="1"/>
  <c r="AJ57" i="43" s="1"/>
  <c r="AK57" i="43" s="1"/>
  <c r="AL57" i="43" s="1"/>
  <c r="AM57" i="43" s="1"/>
  <c r="AN57" i="43" s="1"/>
  <c r="AO57" i="43" s="1"/>
  <c r="AP57" i="43" s="1"/>
  <c r="AQ57" i="43" s="1"/>
  <c r="AR57" i="43" s="1"/>
  <c r="AS57" i="43" s="1"/>
  <c r="AT57" i="43" s="1"/>
  <c r="AU57" i="43" s="1"/>
  <c r="AV57" i="43" s="1"/>
  <c r="AW57" i="43" s="1"/>
  <c r="AX57" i="43" s="1"/>
  <c r="AY57" i="43" s="1"/>
  <c r="AZ57" i="43" s="1"/>
  <c r="BA57" i="43" s="1"/>
  <c r="BB57" i="43" s="1"/>
  <c r="BC57" i="43" s="1"/>
  <c r="BD57" i="43" s="1"/>
  <c r="BE57" i="43" s="1"/>
  <c r="BF57" i="43" s="1"/>
  <c r="BG57" i="43" s="1"/>
  <c r="BH57" i="43" s="1"/>
  <c r="BI57" i="43" s="1"/>
  <c r="BJ57" i="43" s="1"/>
  <c r="BK57" i="43" s="1"/>
  <c r="BL57" i="43" s="1"/>
  <c r="BM57" i="43" s="1"/>
  <c r="BN57" i="43" s="1"/>
  <c r="BO57" i="43" s="1"/>
  <c r="BP57" i="43" s="1"/>
  <c r="BQ57" i="43" s="1"/>
  <c r="BR57" i="43" s="1"/>
  <c r="BS57" i="43" s="1"/>
  <c r="BT57" i="43" s="1"/>
  <c r="BU57" i="43" s="1"/>
  <c r="BV57" i="43" s="1"/>
  <c r="BW57" i="43" s="1"/>
  <c r="BX57" i="43" s="1"/>
  <c r="BY57" i="43" s="1"/>
  <c r="BZ57" i="43" s="1"/>
  <c r="CA57" i="43" s="1"/>
  <c r="CB57" i="43" s="1"/>
  <c r="CC57" i="43" s="1"/>
  <c r="CD57" i="43" s="1"/>
  <c r="CE57" i="43" s="1"/>
  <c r="CF57" i="43" s="1"/>
  <c r="CG57" i="43" s="1"/>
  <c r="CH57" i="43" s="1"/>
  <c r="CI57" i="43" s="1"/>
  <c r="CJ57" i="43" s="1"/>
  <c r="CK57" i="43" s="1"/>
  <c r="CL57" i="43" s="1"/>
  <c r="CM57" i="43" s="1"/>
  <c r="CN57" i="43" s="1"/>
  <c r="CO57" i="43" s="1"/>
  <c r="CP57" i="43" s="1"/>
  <c r="CQ57" i="43" s="1"/>
  <c r="CR57" i="43" s="1"/>
  <c r="CS57" i="43" s="1"/>
  <c r="CT57" i="43" s="1"/>
  <c r="CU57" i="43" s="1"/>
  <c r="CV57" i="43" s="1"/>
  <c r="CW57" i="43" s="1"/>
  <c r="CX57" i="43" s="1"/>
  <c r="CY57" i="43" s="1"/>
  <c r="A13" i="43"/>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E11" i="43"/>
  <c r="CY6" i="43"/>
  <c r="CX6" i="43"/>
  <c r="CW6" i="43"/>
  <c r="CV6" i="43"/>
  <c r="CU6" i="43"/>
  <c r="CT6" i="43"/>
  <c r="CS6" i="43"/>
  <c r="CR6" i="43"/>
  <c r="CQ6" i="43"/>
  <c r="CP6" i="43"/>
  <c r="CO6" i="43"/>
  <c r="CN6" i="43"/>
  <c r="CM6" i="43"/>
  <c r="CL6" i="43"/>
  <c r="CK6" i="43"/>
  <c r="CJ6" i="43"/>
  <c r="CI6" i="43"/>
  <c r="CH6" i="43"/>
  <c r="CG6" i="43"/>
  <c r="CF6" i="43"/>
  <c r="CE6" i="43"/>
  <c r="CD6" i="43"/>
  <c r="CC6" i="43"/>
  <c r="CB6" i="43"/>
  <c r="CA6" i="43"/>
  <c r="BZ6" i="43"/>
  <c r="BY6" i="43"/>
  <c r="BX6" i="43"/>
  <c r="BW6" i="43"/>
  <c r="BV6" i="43"/>
  <c r="BU6" i="43"/>
  <c r="BT6" i="43"/>
  <c r="BS6" i="43"/>
  <c r="BR6" i="43"/>
  <c r="BQ6" i="43"/>
  <c r="BP6" i="43"/>
  <c r="BO6" i="43"/>
  <c r="BN6" i="43"/>
  <c r="BM6"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D5" i="43"/>
  <c r="B12" i="43" s="1"/>
  <c r="H2" i="43"/>
  <c r="H1" i="43"/>
  <c r="C13" i="44" l="1"/>
  <c r="B20" i="46"/>
  <c r="B65" i="46"/>
  <c r="B20" i="34"/>
  <c r="B65" i="34"/>
  <c r="B20" i="45"/>
  <c r="B65" i="45"/>
  <c r="B20" i="35"/>
  <c r="B65" i="35"/>
  <c r="B20" i="44"/>
  <c r="B65" i="44"/>
  <c r="B20" i="33"/>
  <c r="B65" i="33"/>
  <c r="B13" i="43"/>
  <c r="B58" i="43"/>
  <c r="C12" i="43"/>
  <c r="DB12" i="43"/>
  <c r="DB13" i="43" s="1"/>
  <c r="DB14" i="43" s="1"/>
  <c r="DB15" i="43" s="1"/>
  <c r="DB16" i="43" s="1"/>
  <c r="DB17" i="43" s="1"/>
  <c r="DB18" i="43" s="1"/>
  <c r="DB19" i="43" s="1"/>
  <c r="DB20" i="43" s="1"/>
  <c r="DB21" i="43" s="1"/>
  <c r="DB22" i="43" s="1"/>
  <c r="DB23" i="43" s="1"/>
  <c r="DB24" i="43" s="1"/>
  <c r="DB25" i="43" s="1"/>
  <c r="DB26" i="43" s="1"/>
  <c r="DB27" i="43" s="1"/>
  <c r="DB28" i="43" s="1"/>
  <c r="DB29" i="43" s="1"/>
  <c r="DB30" i="43" s="1"/>
  <c r="DB31" i="43" s="1"/>
  <c r="DB32" i="43" s="1"/>
  <c r="DB33" i="43" s="1"/>
  <c r="DB34" i="43" s="1"/>
  <c r="DB35" i="43" s="1"/>
  <c r="DB36" i="43" s="1"/>
  <c r="DB37" i="43" s="1"/>
  <c r="DB38" i="43" s="1"/>
  <c r="DB39" i="43" s="1"/>
  <c r="DB40" i="43" s="1"/>
  <c r="DB41" i="43" s="1"/>
  <c r="DB42" i="43" s="1"/>
  <c r="DB43" i="43" s="1"/>
  <c r="DB44" i="43" s="1"/>
  <c r="DB45" i="43" s="1"/>
  <c r="DB46" i="43" s="1"/>
  <c r="DB47" i="43" s="1"/>
  <c r="DB48" i="43" s="1"/>
  <c r="DB49" i="43" s="1"/>
  <c r="DB50" i="43" s="1"/>
  <c r="DB51" i="43" s="1"/>
  <c r="E7" i="44"/>
  <c r="H3" i="43"/>
  <c r="E5" i="45"/>
  <c r="C13" i="45" s="1"/>
  <c r="DB12" i="45"/>
  <c r="DB13" i="45" s="1"/>
  <c r="DB14" i="45" s="1"/>
  <c r="DB15" i="45" s="1"/>
  <c r="DB16" i="45" s="1"/>
  <c r="DB17" i="45" s="1"/>
  <c r="DB18" i="45" s="1"/>
  <c r="DB19" i="45" s="1"/>
  <c r="DB20" i="45" s="1"/>
  <c r="DB21" i="45" s="1"/>
  <c r="DB22" i="45" s="1"/>
  <c r="DB23" i="45" s="1"/>
  <c r="DB24" i="45" s="1"/>
  <c r="DB25" i="45" s="1"/>
  <c r="DB26" i="45" s="1"/>
  <c r="DB27" i="45" s="1"/>
  <c r="DB28" i="45" s="1"/>
  <c r="DB29" i="45" s="1"/>
  <c r="DB30" i="45" s="1"/>
  <c r="DB31" i="45" s="1"/>
  <c r="DB32" i="45" s="1"/>
  <c r="DB33" i="45" s="1"/>
  <c r="DB34" i="45" s="1"/>
  <c r="DB35" i="45" s="1"/>
  <c r="DB36" i="45" s="1"/>
  <c r="DB37" i="45" s="1"/>
  <c r="DB38" i="45" s="1"/>
  <c r="DB39" i="45" s="1"/>
  <c r="DB40" i="45" s="1"/>
  <c r="DB41" i="45" s="1"/>
  <c r="DB42" i="45" s="1"/>
  <c r="DB43" i="45" s="1"/>
  <c r="DB44" i="45" s="1"/>
  <c r="DB45" i="45" s="1"/>
  <c r="DB46" i="45" s="1"/>
  <c r="DB47" i="45" s="1"/>
  <c r="DB48" i="45" s="1"/>
  <c r="DB49" i="45" s="1"/>
  <c r="DB50" i="45" s="1"/>
  <c r="DB51" i="45" s="1"/>
  <c r="DB12" i="44"/>
  <c r="DB13" i="44" s="1"/>
  <c r="DB14" i="44" s="1"/>
  <c r="DB15" i="44" s="1"/>
  <c r="DB16" i="44" s="1"/>
  <c r="DB17" i="44" s="1"/>
  <c r="DB18" i="44" s="1"/>
  <c r="DB19" i="44" s="1"/>
  <c r="DB20" i="44" s="1"/>
  <c r="DB21" i="44" s="1"/>
  <c r="DB22" i="44" s="1"/>
  <c r="DB23" i="44" s="1"/>
  <c r="DB24" i="44" s="1"/>
  <c r="DB25" i="44" s="1"/>
  <c r="DB26" i="44" s="1"/>
  <c r="DB27" i="44" s="1"/>
  <c r="DB28" i="44" s="1"/>
  <c r="DB29" i="44" s="1"/>
  <c r="DB30" i="44" s="1"/>
  <c r="DB31" i="44" s="1"/>
  <c r="DB32" i="44" s="1"/>
  <c r="DB33" i="44" s="1"/>
  <c r="DB34" i="44" s="1"/>
  <c r="DB35" i="44" s="1"/>
  <c r="DB36" i="44" s="1"/>
  <c r="DB37" i="44" s="1"/>
  <c r="DB38" i="44" s="1"/>
  <c r="DB39" i="44" s="1"/>
  <c r="DB40" i="44" s="1"/>
  <c r="DB41" i="44" s="1"/>
  <c r="DB42" i="44" s="1"/>
  <c r="DB43" i="44" s="1"/>
  <c r="DB44" i="44" s="1"/>
  <c r="DB45" i="44" s="1"/>
  <c r="DB46" i="44" s="1"/>
  <c r="DB47" i="44" s="1"/>
  <c r="DB48" i="44" s="1"/>
  <c r="DB49" i="44" s="1"/>
  <c r="DB50" i="44" s="1"/>
  <c r="DB51" i="44" s="1"/>
  <c r="F5" i="44"/>
  <c r="C14" i="44" s="1"/>
  <c r="H11" i="45"/>
  <c r="D7" i="43"/>
  <c r="E5" i="43"/>
  <c r="C13" i="43" s="1"/>
  <c r="F11" i="43"/>
  <c r="G11" i="44"/>
  <c r="E5" i="46"/>
  <c r="C13" i="46" s="1"/>
  <c r="DB12" i="46"/>
  <c r="DB13" i="46" s="1"/>
  <c r="DB14" i="46" s="1"/>
  <c r="DB15" i="46" s="1"/>
  <c r="DB16" i="46" s="1"/>
  <c r="DB17" i="46" s="1"/>
  <c r="DB18" i="46" s="1"/>
  <c r="DB19" i="46" s="1"/>
  <c r="DB20" i="46" s="1"/>
  <c r="DB21" i="46" s="1"/>
  <c r="DB22" i="46" s="1"/>
  <c r="DB23" i="46" s="1"/>
  <c r="DB24" i="46" s="1"/>
  <c r="DB25" i="46" s="1"/>
  <c r="DB26" i="46" s="1"/>
  <c r="DB27" i="46" s="1"/>
  <c r="DB28" i="46" s="1"/>
  <c r="DB29" i="46" s="1"/>
  <c r="DB30" i="46" s="1"/>
  <c r="DB31" i="46" s="1"/>
  <c r="DB32" i="46" s="1"/>
  <c r="DB33" i="46" s="1"/>
  <c r="DB34" i="46" s="1"/>
  <c r="DB35" i="46" s="1"/>
  <c r="DB36" i="46" s="1"/>
  <c r="DB37" i="46" s="1"/>
  <c r="DB38" i="46" s="1"/>
  <c r="DB39" i="46" s="1"/>
  <c r="DB40" i="46" s="1"/>
  <c r="DB41" i="46" s="1"/>
  <c r="DB42" i="46" s="1"/>
  <c r="DB43" i="46" s="1"/>
  <c r="DB44" i="46" s="1"/>
  <c r="DB45" i="46" s="1"/>
  <c r="DB46" i="46" s="1"/>
  <c r="DB47" i="46" s="1"/>
  <c r="DB48" i="46" s="1"/>
  <c r="DB49" i="46" s="1"/>
  <c r="DB50" i="46" s="1"/>
  <c r="DB51" i="46" s="1"/>
  <c r="H11" i="46"/>
  <c r="B21" i="46" l="1"/>
  <c r="B66" i="46"/>
  <c r="B21" i="34"/>
  <c r="B66" i="34"/>
  <c r="B21" i="45"/>
  <c r="B66" i="45"/>
  <c r="B21" i="35"/>
  <c r="B66" i="35"/>
  <c r="B21" i="44"/>
  <c r="B66" i="44"/>
  <c r="B21" i="33"/>
  <c r="B66" i="33"/>
  <c r="B59" i="43"/>
  <c r="B14" i="43"/>
  <c r="C58" i="43"/>
  <c r="E7" i="46"/>
  <c r="F5" i="45"/>
  <c r="C14" i="45" s="1"/>
  <c r="E7" i="45"/>
  <c r="F7" i="44"/>
  <c r="I11" i="46"/>
  <c r="I11" i="45"/>
  <c r="G5" i="44"/>
  <c r="C15" i="44" s="1"/>
  <c r="F5" i="46"/>
  <c r="C14" i="46" s="1"/>
  <c r="G11" i="43"/>
  <c r="F5" i="43"/>
  <c r="C14" i="43" s="1"/>
  <c r="E7" i="43"/>
  <c r="H11" i="44"/>
  <c r="B22" i="46" l="1"/>
  <c r="B67" i="46"/>
  <c r="B22" i="34"/>
  <c r="B67" i="34"/>
  <c r="B22" i="45"/>
  <c r="B67" i="45"/>
  <c r="B22" i="35"/>
  <c r="B67" i="35"/>
  <c r="B22" i="44"/>
  <c r="B67" i="44"/>
  <c r="B22" i="33"/>
  <c r="B67" i="33"/>
  <c r="B15" i="43"/>
  <c r="B60" i="43"/>
  <c r="F7" i="46"/>
  <c r="G5" i="45"/>
  <c r="C15" i="45" s="1"/>
  <c r="F7" i="45"/>
  <c r="G7" i="44"/>
  <c r="H5" i="44"/>
  <c r="C16" i="44" s="1"/>
  <c r="J11" i="45"/>
  <c r="C59" i="43"/>
  <c r="G5" i="46"/>
  <c r="J11" i="46"/>
  <c r="I11" i="44"/>
  <c r="F7" i="43"/>
  <c r="G5" i="43"/>
  <c r="C15" i="43" s="1"/>
  <c r="H11" i="43"/>
  <c r="E104" i="34"/>
  <c r="F104" i="34" s="1"/>
  <c r="G104" i="34" s="1"/>
  <c r="H104" i="34" s="1"/>
  <c r="I104" i="34" s="1"/>
  <c r="J104" i="34" s="1"/>
  <c r="K104" i="34" s="1"/>
  <c r="L104" i="34" s="1"/>
  <c r="M104" i="34" s="1"/>
  <c r="N104" i="34" s="1"/>
  <c r="O104" i="34" s="1"/>
  <c r="P104" i="34" s="1"/>
  <c r="Q104" i="34" s="1"/>
  <c r="R104" i="34" s="1"/>
  <c r="S104" i="34" s="1"/>
  <c r="T104" i="34" s="1"/>
  <c r="U104" i="34" s="1"/>
  <c r="V104" i="34" s="1"/>
  <c r="W104" i="34" s="1"/>
  <c r="X104" i="34" s="1"/>
  <c r="Y104" i="34" s="1"/>
  <c r="Z104" i="34" s="1"/>
  <c r="AA104" i="34" s="1"/>
  <c r="AB104" i="34" s="1"/>
  <c r="AC104" i="34" s="1"/>
  <c r="AD104" i="34" s="1"/>
  <c r="AE104" i="34" s="1"/>
  <c r="AF104" i="34" s="1"/>
  <c r="AG104" i="34" s="1"/>
  <c r="AH104" i="34" s="1"/>
  <c r="AI104" i="34" s="1"/>
  <c r="AJ104" i="34" s="1"/>
  <c r="AK104" i="34" s="1"/>
  <c r="AL104" i="34" s="1"/>
  <c r="AM104" i="34" s="1"/>
  <c r="AN104" i="34" s="1"/>
  <c r="AO104" i="34" s="1"/>
  <c r="AP104" i="34" s="1"/>
  <c r="AQ104" i="34" s="1"/>
  <c r="AR104" i="34" s="1"/>
  <c r="AS104" i="34" s="1"/>
  <c r="AT104" i="34" s="1"/>
  <c r="AU104" i="34" s="1"/>
  <c r="AV104" i="34" s="1"/>
  <c r="AW104" i="34" s="1"/>
  <c r="AX104" i="34" s="1"/>
  <c r="AY104" i="34" s="1"/>
  <c r="AZ104" i="34" s="1"/>
  <c r="BA104" i="34" s="1"/>
  <c r="BB104" i="34" s="1"/>
  <c r="BC104" i="34" s="1"/>
  <c r="BD104" i="34" s="1"/>
  <c r="BE104" i="34" s="1"/>
  <c r="BF104" i="34" s="1"/>
  <c r="BG104" i="34" s="1"/>
  <c r="BH104" i="34" s="1"/>
  <c r="BI104" i="34" s="1"/>
  <c r="BJ104" i="34" s="1"/>
  <c r="BK104" i="34" s="1"/>
  <c r="BL104" i="34" s="1"/>
  <c r="BM104" i="34" s="1"/>
  <c r="BN104" i="34" s="1"/>
  <c r="BO104" i="34" s="1"/>
  <c r="BP104" i="34" s="1"/>
  <c r="BQ104" i="34" s="1"/>
  <c r="BR104" i="34" s="1"/>
  <c r="BS104" i="34" s="1"/>
  <c r="BT104" i="34" s="1"/>
  <c r="BU104" i="34" s="1"/>
  <c r="BV104" i="34" s="1"/>
  <c r="BW104" i="34" s="1"/>
  <c r="BX104" i="34" s="1"/>
  <c r="BY104" i="34" s="1"/>
  <c r="BZ104" i="34" s="1"/>
  <c r="CA104" i="34" s="1"/>
  <c r="CB104" i="34" s="1"/>
  <c r="CC104" i="34" s="1"/>
  <c r="CD104" i="34" s="1"/>
  <c r="E104" i="35"/>
  <c r="F104" i="35" s="1"/>
  <c r="G104" i="35" s="1"/>
  <c r="H104" i="35" s="1"/>
  <c r="I104" i="35" s="1"/>
  <c r="J104" i="35" s="1"/>
  <c r="K104" i="35" s="1"/>
  <c r="L104" i="35" s="1"/>
  <c r="M104" i="35" s="1"/>
  <c r="N104" i="35" s="1"/>
  <c r="O104" i="35" s="1"/>
  <c r="P104" i="35" s="1"/>
  <c r="Q104" i="35" s="1"/>
  <c r="R104" i="35" s="1"/>
  <c r="S104" i="35" s="1"/>
  <c r="T104" i="35" s="1"/>
  <c r="U104" i="35" s="1"/>
  <c r="V104" i="35" s="1"/>
  <c r="W104" i="35" s="1"/>
  <c r="X104" i="35" s="1"/>
  <c r="Y104" i="35" s="1"/>
  <c r="Z104" i="35" s="1"/>
  <c r="AA104" i="35" s="1"/>
  <c r="AB104" i="35" s="1"/>
  <c r="AC104" i="35" s="1"/>
  <c r="AD104" i="35" s="1"/>
  <c r="AE104" i="35" s="1"/>
  <c r="AF104" i="35" s="1"/>
  <c r="AG104" i="35" s="1"/>
  <c r="AH104" i="35" s="1"/>
  <c r="AI104" i="35" s="1"/>
  <c r="AJ104" i="35" s="1"/>
  <c r="AK104" i="35" s="1"/>
  <c r="AL104" i="35" s="1"/>
  <c r="AM104" i="35" s="1"/>
  <c r="AN104" i="35" s="1"/>
  <c r="AO104" i="35" s="1"/>
  <c r="AP104" i="35" s="1"/>
  <c r="AQ104" i="35" s="1"/>
  <c r="AR104" i="35" s="1"/>
  <c r="AS104" i="35" s="1"/>
  <c r="AT104" i="35" s="1"/>
  <c r="AU104" i="35" s="1"/>
  <c r="AV104" i="35" s="1"/>
  <c r="AW104" i="35" s="1"/>
  <c r="AX104" i="35" s="1"/>
  <c r="AY104" i="35" s="1"/>
  <c r="AZ104" i="35" s="1"/>
  <c r="BA104" i="35" s="1"/>
  <c r="BB104" i="35" s="1"/>
  <c r="BC104" i="35" s="1"/>
  <c r="BD104" i="35" s="1"/>
  <c r="BE104" i="35" s="1"/>
  <c r="BF104" i="35" s="1"/>
  <c r="BG104" i="35" s="1"/>
  <c r="BH104" i="35" s="1"/>
  <c r="BI104" i="35" s="1"/>
  <c r="BJ104" i="35" s="1"/>
  <c r="BK104" i="35" s="1"/>
  <c r="BL104" i="35" s="1"/>
  <c r="BM104" i="35" s="1"/>
  <c r="BN104" i="35" s="1"/>
  <c r="BO104" i="35" s="1"/>
  <c r="BP104" i="35" s="1"/>
  <c r="BQ104" i="35" s="1"/>
  <c r="BR104" i="35" s="1"/>
  <c r="BS104" i="35" s="1"/>
  <c r="BT104" i="35" s="1"/>
  <c r="BU104" i="35" s="1"/>
  <c r="BV104" i="35" s="1"/>
  <c r="BW104" i="35" s="1"/>
  <c r="BX104" i="35" s="1"/>
  <c r="BY104" i="35" s="1"/>
  <c r="BZ104" i="35" s="1"/>
  <c r="CA104" i="35" s="1"/>
  <c r="CB104" i="35" s="1"/>
  <c r="CC104" i="35" s="1"/>
  <c r="CD104" i="35" s="1"/>
  <c r="E104" i="33"/>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BB104" i="33" s="1"/>
  <c r="BC104" i="33" s="1"/>
  <c r="BD104" i="33" s="1"/>
  <c r="BE104" i="33" s="1"/>
  <c r="BF104" i="33" s="1"/>
  <c r="BG104" i="33" s="1"/>
  <c r="BH104" i="33" s="1"/>
  <c r="BI104" i="33" s="1"/>
  <c r="BJ104" i="33" s="1"/>
  <c r="BK104" i="33" s="1"/>
  <c r="BL104" i="33" s="1"/>
  <c r="BM104" i="33" s="1"/>
  <c r="BN104" i="33" s="1"/>
  <c r="BO104" i="33" s="1"/>
  <c r="BP104" i="33" s="1"/>
  <c r="BQ104" i="33" s="1"/>
  <c r="BR104" i="33" s="1"/>
  <c r="BS104" i="33" s="1"/>
  <c r="BT104" i="33" s="1"/>
  <c r="BU104" i="33" s="1"/>
  <c r="BV104" i="33" s="1"/>
  <c r="BW104" i="33" s="1"/>
  <c r="BX104" i="33" s="1"/>
  <c r="BY104" i="33" s="1"/>
  <c r="BZ104" i="33" s="1"/>
  <c r="CA104" i="33" s="1"/>
  <c r="CB104" i="33" s="1"/>
  <c r="CC104" i="33" s="1"/>
  <c r="CD104" i="33" s="1"/>
  <c r="CE104" i="33" s="1"/>
  <c r="CF104" i="33" s="1"/>
  <c r="CG104" i="33" s="1"/>
  <c r="CH104" i="33" s="1"/>
  <c r="CI104" i="33" s="1"/>
  <c r="CJ104" i="33" s="1"/>
  <c r="CK104" i="33" s="1"/>
  <c r="CL104" i="33" s="1"/>
  <c r="CM104" i="33" s="1"/>
  <c r="CN104" i="33" s="1"/>
  <c r="CO104" i="33" s="1"/>
  <c r="CP104" i="33" s="1"/>
  <c r="CQ104" i="33" s="1"/>
  <c r="CR104" i="33" s="1"/>
  <c r="CS104" i="33" s="1"/>
  <c r="CT104" i="33" s="1"/>
  <c r="CU104" i="33" s="1"/>
  <c r="CV104" i="33" s="1"/>
  <c r="CW104" i="33" s="1"/>
  <c r="CX104" i="33" s="1"/>
  <c r="CY104" i="33" s="1"/>
  <c r="E104" i="14"/>
  <c r="F104" i="14" s="1"/>
  <c r="G104" i="14" s="1"/>
  <c r="H104" i="14" s="1"/>
  <c r="I104" i="14" s="1"/>
  <c r="J104" i="14" s="1"/>
  <c r="K104" i="14" s="1"/>
  <c r="L104" i="14" s="1"/>
  <c r="M104" i="14" s="1"/>
  <c r="N104" i="14" s="1"/>
  <c r="O104" i="14" s="1"/>
  <c r="P104" i="14" s="1"/>
  <c r="Q104" i="14" s="1"/>
  <c r="R104" i="14" s="1"/>
  <c r="S104" i="14" s="1"/>
  <c r="T104" i="14" s="1"/>
  <c r="U104" i="14" s="1"/>
  <c r="V104" i="14" s="1"/>
  <c r="W104" i="14" s="1"/>
  <c r="X104" i="14" s="1"/>
  <c r="Y104" i="14" s="1"/>
  <c r="Z104" i="14" s="1"/>
  <c r="AA104" i="14" s="1"/>
  <c r="AB104" i="14" s="1"/>
  <c r="AC104" i="14" s="1"/>
  <c r="AD104" i="14" s="1"/>
  <c r="AE104" i="14" s="1"/>
  <c r="AF104" i="14" s="1"/>
  <c r="AG104" i="14" s="1"/>
  <c r="AH104" i="14" s="1"/>
  <c r="AI104" i="14" s="1"/>
  <c r="AJ104" i="14" s="1"/>
  <c r="AK104" i="14" s="1"/>
  <c r="AL104" i="14" s="1"/>
  <c r="AM104" i="14" s="1"/>
  <c r="AN104" i="14" s="1"/>
  <c r="AO104" i="14" s="1"/>
  <c r="AP104" i="14" s="1"/>
  <c r="AQ104" i="14" s="1"/>
  <c r="AR104" i="14" s="1"/>
  <c r="AS104" i="14" s="1"/>
  <c r="AT104" i="14" s="1"/>
  <c r="AU104" i="14" s="1"/>
  <c r="AV104" i="14" s="1"/>
  <c r="AW104" i="14" s="1"/>
  <c r="AX104" i="14" s="1"/>
  <c r="AY104" i="14" s="1"/>
  <c r="AZ104" i="14" s="1"/>
  <c r="BA104" i="14" s="1"/>
  <c r="BB104" i="14" s="1"/>
  <c r="BC104" i="14" s="1"/>
  <c r="BD104" i="14" s="1"/>
  <c r="BE104" i="14" s="1"/>
  <c r="BF104" i="14" s="1"/>
  <c r="BG104" i="14" s="1"/>
  <c r="BH104" i="14" s="1"/>
  <c r="BI104" i="14" s="1"/>
  <c r="BJ104" i="14" s="1"/>
  <c r="BK104" i="14" s="1"/>
  <c r="BL104" i="14" s="1"/>
  <c r="BM104" i="14" s="1"/>
  <c r="BN104" i="14" s="1"/>
  <c r="BO104" i="14" s="1"/>
  <c r="BP104" i="14" s="1"/>
  <c r="BQ104" i="14" s="1"/>
  <c r="BR104" i="14" s="1"/>
  <c r="BS104" i="14" s="1"/>
  <c r="BT104" i="14" s="1"/>
  <c r="BU104" i="14" s="1"/>
  <c r="BV104" i="14" s="1"/>
  <c r="BW104" i="14" s="1"/>
  <c r="BX104" i="14" s="1"/>
  <c r="BY104" i="14" s="1"/>
  <c r="BZ104" i="14" s="1"/>
  <c r="CA104" i="14" s="1"/>
  <c r="CB104" i="14" s="1"/>
  <c r="CC104" i="14" s="1"/>
  <c r="CD104" i="14" s="1"/>
  <c r="C15" i="46" l="1"/>
  <c r="G7" i="46"/>
  <c r="B23" i="46"/>
  <c r="B68" i="46"/>
  <c r="B23" i="34"/>
  <c r="B68" i="34"/>
  <c r="B23" i="45"/>
  <c r="B68" i="45"/>
  <c r="B23" i="35"/>
  <c r="B68" i="35"/>
  <c r="B23" i="44"/>
  <c r="B68" i="44"/>
  <c r="B23" i="33"/>
  <c r="B68" i="33"/>
  <c r="B16" i="43"/>
  <c r="B61" i="43"/>
  <c r="G7" i="45"/>
  <c r="H5" i="45"/>
  <c r="C16" i="45" s="1"/>
  <c r="H7" i="44"/>
  <c r="J11" i="44"/>
  <c r="C60" i="43"/>
  <c r="K11" i="46"/>
  <c r="H5" i="46"/>
  <c r="I5" i="44"/>
  <c r="I11" i="43"/>
  <c r="G7" i="43"/>
  <c r="H5" i="43"/>
  <c r="C16" i="43" s="1"/>
  <c r="K11" i="45"/>
  <c r="C17" i="44"/>
  <c r="C16" i="46" l="1"/>
  <c r="H7" i="46"/>
  <c r="B24" i="46"/>
  <c r="B69" i="46"/>
  <c r="B24" i="34"/>
  <c r="B69" i="34"/>
  <c r="B24" i="45"/>
  <c r="B69" i="45"/>
  <c r="B24" i="35"/>
  <c r="B69" i="35"/>
  <c r="B24" i="44"/>
  <c r="B69" i="44"/>
  <c r="B24" i="33"/>
  <c r="B69" i="33"/>
  <c r="B17" i="43"/>
  <c r="B62" i="43"/>
  <c r="H7" i="45"/>
  <c r="I5" i="45"/>
  <c r="I7" i="44"/>
  <c r="C8" i="44" s="1"/>
  <c r="J11" i="43"/>
  <c r="L11" i="46"/>
  <c r="K11" i="44"/>
  <c r="L11" i="45"/>
  <c r="H7" i="43"/>
  <c r="I5" i="43"/>
  <c r="J5" i="44"/>
  <c r="C61" i="43"/>
  <c r="I5" i="46"/>
  <c r="I7" i="46" s="1"/>
  <c r="AR108" i="12"/>
  <c r="AR109" i="12" s="1"/>
  <c r="AQ108" i="12"/>
  <c r="AQ109" i="12" s="1"/>
  <c r="AP108" i="12"/>
  <c r="AP109" i="12" s="1"/>
  <c r="AO108" i="12"/>
  <c r="AO109" i="12" s="1"/>
  <c r="AN108" i="12"/>
  <c r="AN109" i="12" s="1"/>
  <c r="AM108" i="12"/>
  <c r="AM109" i="12" s="1"/>
  <c r="AL108" i="12"/>
  <c r="AL109" i="12" s="1"/>
  <c r="AK108" i="12"/>
  <c r="AK109" i="12" s="1"/>
  <c r="AJ108" i="12"/>
  <c r="AJ109" i="12" s="1"/>
  <c r="AI108" i="12"/>
  <c r="AI109" i="12" s="1"/>
  <c r="AH108" i="12"/>
  <c r="AH109" i="12" s="1"/>
  <c r="AG108" i="12"/>
  <c r="AG109" i="12" s="1"/>
  <c r="AF108" i="12"/>
  <c r="AF109" i="12" s="1"/>
  <c r="AE108" i="12"/>
  <c r="AE109" i="12" s="1"/>
  <c r="AD108" i="12"/>
  <c r="AD109" i="12" s="1"/>
  <c r="AC108" i="12"/>
  <c r="AC109" i="12" s="1"/>
  <c r="AB108" i="12"/>
  <c r="AB109" i="12" s="1"/>
  <c r="AA108" i="12"/>
  <c r="AA109" i="12" s="1"/>
  <c r="Z108" i="12"/>
  <c r="Z109" i="12" s="1"/>
  <c r="Y108" i="12"/>
  <c r="Y109" i="12" s="1"/>
  <c r="X108" i="12"/>
  <c r="X109" i="12" s="1"/>
  <c r="W108" i="12"/>
  <c r="W109" i="12" s="1"/>
  <c r="V108" i="12"/>
  <c r="V109" i="12" s="1"/>
  <c r="U108" i="12"/>
  <c r="U109" i="12" s="1"/>
  <c r="T108" i="12"/>
  <c r="T109" i="12" s="1"/>
  <c r="S108" i="12"/>
  <c r="S109" i="12" s="1"/>
  <c r="R108" i="12"/>
  <c r="R109" i="12" s="1"/>
  <c r="Q108" i="12"/>
  <c r="Q109" i="12" s="1"/>
  <c r="P108" i="12"/>
  <c r="P109" i="12" s="1"/>
  <c r="O108" i="12"/>
  <c r="O109" i="12" s="1"/>
  <c r="N108" i="12"/>
  <c r="N109" i="12" s="1"/>
  <c r="M108" i="12"/>
  <c r="M109" i="12" s="1"/>
  <c r="L108" i="12"/>
  <c r="L109" i="12" s="1"/>
  <c r="K108" i="12"/>
  <c r="K109" i="12" s="1"/>
  <c r="J108" i="12"/>
  <c r="J109" i="12" s="1"/>
  <c r="I108" i="12"/>
  <c r="I109" i="12" s="1"/>
  <c r="H108" i="12"/>
  <c r="H109" i="12" s="1"/>
  <c r="G108" i="12"/>
  <c r="G109" i="12" s="1"/>
  <c r="F108" i="12"/>
  <c r="F109" i="12" s="1"/>
  <c r="E108" i="12"/>
  <c r="E109" i="12" s="1"/>
  <c r="AR103" i="12"/>
  <c r="AR104" i="12" s="1"/>
  <c r="AQ103" i="12"/>
  <c r="AQ104" i="12" s="1"/>
  <c r="AP103" i="12"/>
  <c r="AP104" i="12" s="1"/>
  <c r="AO103" i="12"/>
  <c r="AO104" i="12" s="1"/>
  <c r="AN103" i="12"/>
  <c r="AN104" i="12" s="1"/>
  <c r="AM103" i="12"/>
  <c r="AM104" i="12" s="1"/>
  <c r="AL103" i="12"/>
  <c r="AL104" i="12" s="1"/>
  <c r="AK103" i="12"/>
  <c r="AK104" i="12" s="1"/>
  <c r="AJ103" i="12"/>
  <c r="AJ104" i="12" s="1"/>
  <c r="AI103" i="12"/>
  <c r="AI104" i="12" s="1"/>
  <c r="AH103" i="12"/>
  <c r="AH104" i="12" s="1"/>
  <c r="AG103" i="12"/>
  <c r="AG104" i="12" s="1"/>
  <c r="AF103" i="12"/>
  <c r="AF104" i="12" s="1"/>
  <c r="AE103" i="12"/>
  <c r="AE104" i="12" s="1"/>
  <c r="AD103" i="12"/>
  <c r="AD104" i="12" s="1"/>
  <c r="AC103" i="12"/>
  <c r="AC104" i="12" s="1"/>
  <c r="AB103" i="12"/>
  <c r="AB104" i="12" s="1"/>
  <c r="AA103" i="12"/>
  <c r="AA104" i="12" s="1"/>
  <c r="Z103" i="12"/>
  <c r="Z104" i="12" s="1"/>
  <c r="Y103" i="12"/>
  <c r="Y104" i="12" s="1"/>
  <c r="X103" i="12"/>
  <c r="X104" i="12" s="1"/>
  <c r="W103" i="12"/>
  <c r="W104" i="12" s="1"/>
  <c r="V103" i="12"/>
  <c r="V104" i="12" s="1"/>
  <c r="U103" i="12"/>
  <c r="U104" i="12" s="1"/>
  <c r="T103" i="12"/>
  <c r="T104" i="12" s="1"/>
  <c r="S103" i="12"/>
  <c r="S104" i="12" s="1"/>
  <c r="R103" i="12"/>
  <c r="R104" i="12" s="1"/>
  <c r="Q103" i="12"/>
  <c r="Q104" i="12" s="1"/>
  <c r="P103" i="12"/>
  <c r="P104" i="12" s="1"/>
  <c r="O103" i="12"/>
  <c r="O104" i="12" s="1"/>
  <c r="N103" i="12"/>
  <c r="N104" i="12" s="1"/>
  <c r="M103" i="12"/>
  <c r="M104" i="12" s="1"/>
  <c r="L103" i="12"/>
  <c r="L104" i="12" s="1"/>
  <c r="K103" i="12"/>
  <c r="K104" i="12" s="1"/>
  <c r="J103" i="12"/>
  <c r="J104" i="12" s="1"/>
  <c r="I103" i="12"/>
  <c r="I104" i="12" s="1"/>
  <c r="H103" i="12"/>
  <c r="H104" i="12" s="1"/>
  <c r="G103" i="12"/>
  <c r="G104" i="12" s="1"/>
  <c r="F103" i="12"/>
  <c r="F104" i="12" s="1"/>
  <c r="E103" i="12"/>
  <c r="E104" i="12" s="1"/>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AR85" i="12"/>
  <c r="AR86" i="12" s="1"/>
  <c r="AQ85" i="12"/>
  <c r="AQ86" i="12" s="1"/>
  <c r="AP85" i="12"/>
  <c r="AP86" i="12" s="1"/>
  <c r="AO85" i="12"/>
  <c r="AO86" i="12" s="1"/>
  <c r="AN85" i="12"/>
  <c r="AN86" i="12" s="1"/>
  <c r="AM85" i="12"/>
  <c r="AM86" i="12" s="1"/>
  <c r="AL85" i="12"/>
  <c r="AL86" i="12" s="1"/>
  <c r="AK85" i="12"/>
  <c r="AK86" i="12" s="1"/>
  <c r="AJ85" i="12"/>
  <c r="AJ86" i="12" s="1"/>
  <c r="AI85" i="12"/>
  <c r="AI86" i="12" s="1"/>
  <c r="AH85" i="12"/>
  <c r="AH86" i="12" s="1"/>
  <c r="AG85" i="12"/>
  <c r="AG86" i="12" s="1"/>
  <c r="AF85" i="12"/>
  <c r="AF86" i="12" s="1"/>
  <c r="AE85" i="12"/>
  <c r="AE86" i="12" s="1"/>
  <c r="AD85" i="12"/>
  <c r="AD86" i="12" s="1"/>
  <c r="AC85" i="12"/>
  <c r="AC86" i="12" s="1"/>
  <c r="AB85" i="12"/>
  <c r="AB86" i="12" s="1"/>
  <c r="AA85" i="12"/>
  <c r="AA86" i="12" s="1"/>
  <c r="Z85" i="12"/>
  <c r="Z86" i="12" s="1"/>
  <c r="Y85" i="12"/>
  <c r="Y86" i="12" s="1"/>
  <c r="X85" i="12"/>
  <c r="X86" i="12" s="1"/>
  <c r="W85" i="12"/>
  <c r="W86" i="12" s="1"/>
  <c r="V85" i="12"/>
  <c r="V86" i="12" s="1"/>
  <c r="U85" i="12"/>
  <c r="U86" i="12" s="1"/>
  <c r="T85" i="12"/>
  <c r="T86" i="12" s="1"/>
  <c r="S85" i="12"/>
  <c r="S86" i="12" s="1"/>
  <c r="R85" i="12"/>
  <c r="R86" i="12" s="1"/>
  <c r="Q85" i="12"/>
  <c r="Q86" i="12" s="1"/>
  <c r="P85" i="12"/>
  <c r="P86" i="12" s="1"/>
  <c r="O85" i="12"/>
  <c r="O86" i="12" s="1"/>
  <c r="N85" i="12"/>
  <c r="N86" i="12" s="1"/>
  <c r="M85" i="12"/>
  <c r="M86" i="12" s="1"/>
  <c r="L85" i="12"/>
  <c r="L86" i="12" s="1"/>
  <c r="K85" i="12"/>
  <c r="K86" i="12" s="1"/>
  <c r="J85" i="12"/>
  <c r="J86" i="12" s="1"/>
  <c r="I85" i="12"/>
  <c r="I86" i="12" s="1"/>
  <c r="H85" i="12"/>
  <c r="H86" i="12" s="1"/>
  <c r="G85" i="12"/>
  <c r="G86" i="12" s="1"/>
  <c r="F85" i="12"/>
  <c r="F86" i="12" s="1"/>
  <c r="E85" i="12"/>
  <c r="E86" i="12" s="1"/>
  <c r="AR80" i="12"/>
  <c r="AR81" i="12" s="1"/>
  <c r="AR91" i="12" s="1"/>
  <c r="AQ80" i="12"/>
  <c r="AQ81" i="12" s="1"/>
  <c r="AP80" i="12"/>
  <c r="AP81" i="12" s="1"/>
  <c r="AO80" i="12"/>
  <c r="AO81" i="12" s="1"/>
  <c r="AN80" i="12"/>
  <c r="AN81" i="12" s="1"/>
  <c r="AN91" i="12" s="1"/>
  <c r="AM80" i="12"/>
  <c r="AM81" i="12" s="1"/>
  <c r="AM91" i="12" s="1"/>
  <c r="AL80" i="12"/>
  <c r="AL81" i="12" s="1"/>
  <c r="AL91" i="12" s="1"/>
  <c r="AK80" i="12"/>
  <c r="AK81" i="12" s="1"/>
  <c r="AK91" i="12" s="1"/>
  <c r="AJ80" i="12"/>
  <c r="AJ81" i="12" s="1"/>
  <c r="AJ91" i="12" s="1"/>
  <c r="AI80" i="12"/>
  <c r="AI81" i="12" s="1"/>
  <c r="AI91" i="12" s="1"/>
  <c r="AH80" i="12"/>
  <c r="AH81" i="12" s="1"/>
  <c r="AH91" i="12" s="1"/>
  <c r="AG80" i="12"/>
  <c r="AG81" i="12" s="1"/>
  <c r="AG91" i="12" s="1"/>
  <c r="AF80" i="12"/>
  <c r="AF81" i="12" s="1"/>
  <c r="AF91" i="12" s="1"/>
  <c r="AE80" i="12"/>
  <c r="AE81" i="12" s="1"/>
  <c r="AE91" i="12" s="1"/>
  <c r="AD80" i="12"/>
  <c r="AD81" i="12" s="1"/>
  <c r="AD91" i="12" s="1"/>
  <c r="AC80" i="12"/>
  <c r="AC81" i="12" s="1"/>
  <c r="AC91" i="12" s="1"/>
  <c r="AB80" i="12"/>
  <c r="AB81" i="12" s="1"/>
  <c r="AB91" i="12" s="1"/>
  <c r="AA80" i="12"/>
  <c r="AA81" i="12" s="1"/>
  <c r="AA91" i="12" s="1"/>
  <c r="Z80" i="12"/>
  <c r="Z81" i="12" s="1"/>
  <c r="Z91" i="12" s="1"/>
  <c r="Y80" i="12"/>
  <c r="Y81" i="12" s="1"/>
  <c r="Y91" i="12" s="1"/>
  <c r="X80" i="12"/>
  <c r="X81" i="12" s="1"/>
  <c r="X91" i="12" s="1"/>
  <c r="W80" i="12"/>
  <c r="W81" i="12" s="1"/>
  <c r="W91" i="12" s="1"/>
  <c r="V80" i="12"/>
  <c r="V81" i="12" s="1"/>
  <c r="V91" i="12" s="1"/>
  <c r="U80" i="12"/>
  <c r="U81" i="12" s="1"/>
  <c r="U91" i="12" s="1"/>
  <c r="T80" i="12"/>
  <c r="T81" i="12" s="1"/>
  <c r="T91" i="12" s="1"/>
  <c r="S80" i="12"/>
  <c r="S81" i="12" s="1"/>
  <c r="S91" i="12" s="1"/>
  <c r="R80" i="12"/>
  <c r="R81" i="12" s="1"/>
  <c r="R91" i="12" s="1"/>
  <c r="Q80" i="12"/>
  <c r="Q81" i="12" s="1"/>
  <c r="Q91" i="12" s="1"/>
  <c r="P80" i="12"/>
  <c r="P81" i="12" s="1"/>
  <c r="P91" i="12" s="1"/>
  <c r="O80" i="12"/>
  <c r="O81" i="12" s="1"/>
  <c r="O91" i="12" s="1"/>
  <c r="N80" i="12"/>
  <c r="N81" i="12" s="1"/>
  <c r="N91" i="12" s="1"/>
  <c r="M80" i="12"/>
  <c r="M81" i="12" s="1"/>
  <c r="M91" i="12" s="1"/>
  <c r="L80" i="12"/>
  <c r="L81" i="12" s="1"/>
  <c r="L91" i="12" s="1"/>
  <c r="K80" i="12"/>
  <c r="K81" i="12" s="1"/>
  <c r="K91" i="12" s="1"/>
  <c r="J80" i="12"/>
  <c r="J81" i="12" s="1"/>
  <c r="J91" i="12" s="1"/>
  <c r="I80" i="12"/>
  <c r="I81" i="12" s="1"/>
  <c r="I91" i="12" s="1"/>
  <c r="H80" i="12"/>
  <c r="H81" i="12" s="1"/>
  <c r="H91" i="12" s="1"/>
  <c r="G80" i="12"/>
  <c r="G81" i="12" s="1"/>
  <c r="G91" i="12" s="1"/>
  <c r="F80" i="12"/>
  <c r="F81" i="12" s="1"/>
  <c r="E80" i="12"/>
  <c r="E81" i="12" s="1"/>
  <c r="E91" i="12" s="1"/>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AR62" i="12"/>
  <c r="AR63" i="12" s="1"/>
  <c r="AQ62" i="12"/>
  <c r="AQ63" i="12" s="1"/>
  <c r="AP62" i="12"/>
  <c r="AP63" i="12" s="1"/>
  <c r="AO62" i="12"/>
  <c r="AO63" i="12" s="1"/>
  <c r="AN62" i="12"/>
  <c r="AN63" i="12" s="1"/>
  <c r="AM62" i="12"/>
  <c r="AM63" i="12" s="1"/>
  <c r="AL62" i="12"/>
  <c r="AL63" i="12" s="1"/>
  <c r="AK62" i="12"/>
  <c r="AK63" i="12" s="1"/>
  <c r="AJ62" i="12"/>
  <c r="AJ63" i="12" s="1"/>
  <c r="AI62" i="12"/>
  <c r="AI63" i="12" s="1"/>
  <c r="AH62" i="12"/>
  <c r="AH63" i="12" s="1"/>
  <c r="AG62" i="12"/>
  <c r="AG63" i="12" s="1"/>
  <c r="AF62" i="12"/>
  <c r="AF63" i="12" s="1"/>
  <c r="AE62" i="12"/>
  <c r="AE63" i="12" s="1"/>
  <c r="AD62" i="12"/>
  <c r="AD63" i="12" s="1"/>
  <c r="AC62" i="12"/>
  <c r="AC63" i="12" s="1"/>
  <c r="AB62" i="12"/>
  <c r="AB63" i="12" s="1"/>
  <c r="AA62" i="12"/>
  <c r="AA63" i="12" s="1"/>
  <c r="Z62" i="12"/>
  <c r="Z63" i="12" s="1"/>
  <c r="Y62" i="12"/>
  <c r="Y63" i="12" s="1"/>
  <c r="X62" i="12"/>
  <c r="X63" i="12" s="1"/>
  <c r="W62" i="12"/>
  <c r="W63" i="12" s="1"/>
  <c r="V62" i="12"/>
  <c r="V63" i="12" s="1"/>
  <c r="U62" i="12"/>
  <c r="U63" i="12" s="1"/>
  <c r="T62" i="12"/>
  <c r="T63" i="12" s="1"/>
  <c r="S62" i="12"/>
  <c r="S63" i="12" s="1"/>
  <c r="R62" i="12"/>
  <c r="R63" i="12" s="1"/>
  <c r="Q62" i="12"/>
  <c r="Q63" i="12" s="1"/>
  <c r="P62" i="12"/>
  <c r="P63" i="12" s="1"/>
  <c r="O62" i="12"/>
  <c r="O63" i="12" s="1"/>
  <c r="N62" i="12"/>
  <c r="N63" i="12" s="1"/>
  <c r="M62" i="12"/>
  <c r="M63" i="12" s="1"/>
  <c r="L62" i="12"/>
  <c r="L63" i="12" s="1"/>
  <c r="K62" i="12"/>
  <c r="K63" i="12" s="1"/>
  <c r="J62" i="12"/>
  <c r="J63" i="12" s="1"/>
  <c r="I62" i="12"/>
  <c r="I63" i="12" s="1"/>
  <c r="H62" i="12"/>
  <c r="H63" i="12" s="1"/>
  <c r="G62" i="12"/>
  <c r="G63" i="12" s="1"/>
  <c r="F62" i="12"/>
  <c r="F63" i="12" s="1"/>
  <c r="E62" i="12"/>
  <c r="E63" i="12" s="1"/>
  <c r="AR57" i="12"/>
  <c r="AR58" i="12" s="1"/>
  <c r="AQ57" i="12"/>
  <c r="AQ58" i="12" s="1"/>
  <c r="AP57" i="12"/>
  <c r="AP58" i="12" s="1"/>
  <c r="AO57" i="12"/>
  <c r="AO58" i="12" s="1"/>
  <c r="AN57" i="12"/>
  <c r="AN58" i="12" s="1"/>
  <c r="AN68" i="12" s="1"/>
  <c r="AM57" i="12"/>
  <c r="AM58" i="12" s="1"/>
  <c r="AM68" i="12" s="1"/>
  <c r="AL57" i="12"/>
  <c r="AL58" i="12" s="1"/>
  <c r="AL68" i="12" s="1"/>
  <c r="AK57" i="12"/>
  <c r="AK58" i="12" s="1"/>
  <c r="AK68" i="12" s="1"/>
  <c r="AJ57" i="12"/>
  <c r="AJ58" i="12" s="1"/>
  <c r="AJ68" i="12" s="1"/>
  <c r="AI57" i="12"/>
  <c r="AI58" i="12" s="1"/>
  <c r="AI68" i="12" s="1"/>
  <c r="AH57" i="12"/>
  <c r="AH58" i="12" s="1"/>
  <c r="AH68" i="12" s="1"/>
  <c r="AG57" i="12"/>
  <c r="AG58" i="12" s="1"/>
  <c r="AG68" i="12" s="1"/>
  <c r="AF57" i="12"/>
  <c r="AF58" i="12" s="1"/>
  <c r="AF68" i="12" s="1"/>
  <c r="AE57" i="12"/>
  <c r="AE58" i="12" s="1"/>
  <c r="AE68" i="12" s="1"/>
  <c r="AD57" i="12"/>
  <c r="AD58" i="12" s="1"/>
  <c r="AD68" i="12" s="1"/>
  <c r="AC57" i="12"/>
  <c r="AC58" i="12" s="1"/>
  <c r="AC68" i="12" s="1"/>
  <c r="AB57" i="12"/>
  <c r="AB58" i="12" s="1"/>
  <c r="AB68" i="12" s="1"/>
  <c r="AA57" i="12"/>
  <c r="AA58" i="12" s="1"/>
  <c r="AA68" i="12" s="1"/>
  <c r="Z57" i="12"/>
  <c r="Z58" i="12" s="1"/>
  <c r="Z68" i="12" s="1"/>
  <c r="Y57" i="12"/>
  <c r="Y58" i="12" s="1"/>
  <c r="Y68" i="12" s="1"/>
  <c r="X57" i="12"/>
  <c r="X58" i="12" s="1"/>
  <c r="X68" i="12" s="1"/>
  <c r="W57" i="12"/>
  <c r="W58" i="12" s="1"/>
  <c r="W68" i="12" s="1"/>
  <c r="V57" i="12"/>
  <c r="V58" i="12" s="1"/>
  <c r="V68" i="12" s="1"/>
  <c r="U57" i="12"/>
  <c r="U58" i="12" s="1"/>
  <c r="U68" i="12" s="1"/>
  <c r="T57" i="12"/>
  <c r="T58" i="12" s="1"/>
  <c r="T68" i="12" s="1"/>
  <c r="S57" i="12"/>
  <c r="S58" i="12" s="1"/>
  <c r="S68" i="12" s="1"/>
  <c r="R57" i="12"/>
  <c r="R58" i="12" s="1"/>
  <c r="R68" i="12" s="1"/>
  <c r="Q57" i="12"/>
  <c r="Q58" i="12" s="1"/>
  <c r="Q68" i="12" s="1"/>
  <c r="P57" i="12"/>
  <c r="P58" i="12" s="1"/>
  <c r="P68" i="12" s="1"/>
  <c r="O57" i="12"/>
  <c r="O58" i="12" s="1"/>
  <c r="O68" i="12" s="1"/>
  <c r="N57" i="12"/>
  <c r="N58" i="12" s="1"/>
  <c r="N68" i="12" s="1"/>
  <c r="M57" i="12"/>
  <c r="M58" i="12" s="1"/>
  <c r="M68" i="12" s="1"/>
  <c r="L57" i="12"/>
  <c r="L58" i="12" s="1"/>
  <c r="K57" i="12"/>
  <c r="K58" i="12" s="1"/>
  <c r="K68" i="12" s="1"/>
  <c r="J57" i="12"/>
  <c r="J58" i="12" s="1"/>
  <c r="J68" i="12" s="1"/>
  <c r="I57" i="12"/>
  <c r="I58" i="12" s="1"/>
  <c r="H57" i="12"/>
  <c r="H58" i="12" s="1"/>
  <c r="H68" i="12" s="1"/>
  <c r="G57" i="12"/>
  <c r="G58" i="12" s="1"/>
  <c r="G68" i="12" s="1"/>
  <c r="F57" i="12"/>
  <c r="F58" i="12" s="1"/>
  <c r="E57" i="12"/>
  <c r="E58" i="12" s="1"/>
  <c r="AR54" i="12"/>
  <c r="AQ54" i="12"/>
  <c r="AP54" i="12"/>
  <c r="AO54" i="12"/>
  <c r="AN54"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R40" i="12"/>
  <c r="AR41" i="12" s="1"/>
  <c r="AQ40" i="12"/>
  <c r="AQ41" i="12" s="1"/>
  <c r="AP40" i="12"/>
  <c r="AP41" i="12" s="1"/>
  <c r="AO40" i="12"/>
  <c r="AO41" i="12" s="1"/>
  <c r="AN40" i="12"/>
  <c r="AN41" i="12" s="1"/>
  <c r="AM40" i="12"/>
  <c r="AM41" i="12" s="1"/>
  <c r="AL40" i="12"/>
  <c r="AL41" i="12" s="1"/>
  <c r="AK40" i="12"/>
  <c r="AK41" i="12" s="1"/>
  <c r="AJ40" i="12"/>
  <c r="AJ41" i="12" s="1"/>
  <c r="AI40" i="12"/>
  <c r="AI41" i="12" s="1"/>
  <c r="AH40" i="12"/>
  <c r="AH41" i="12" s="1"/>
  <c r="AG40" i="12"/>
  <c r="AG41" i="12" s="1"/>
  <c r="AF40" i="12"/>
  <c r="AF41" i="12" s="1"/>
  <c r="AE40" i="12"/>
  <c r="AE41" i="12" s="1"/>
  <c r="AD40" i="12"/>
  <c r="AD41" i="12" s="1"/>
  <c r="AC40" i="12"/>
  <c r="AC41" i="12" s="1"/>
  <c r="AB40" i="12"/>
  <c r="AB41" i="12" s="1"/>
  <c r="AA40" i="12"/>
  <c r="AA41" i="12" s="1"/>
  <c r="Z40" i="12"/>
  <c r="Z41" i="12" s="1"/>
  <c r="Y40" i="12"/>
  <c r="Y41" i="12" s="1"/>
  <c r="X40" i="12"/>
  <c r="X41" i="12" s="1"/>
  <c r="AR35" i="12"/>
  <c r="AR36" i="12" s="1"/>
  <c r="AQ35" i="12"/>
  <c r="AQ36" i="12" s="1"/>
  <c r="AP35" i="12"/>
  <c r="AP36" i="12" s="1"/>
  <c r="AO35" i="12"/>
  <c r="AO36" i="12" s="1"/>
  <c r="AN35" i="12"/>
  <c r="AN36" i="12" s="1"/>
  <c r="AM35" i="12"/>
  <c r="AM36" i="12" s="1"/>
  <c r="AL35" i="12"/>
  <c r="AL36" i="12" s="1"/>
  <c r="AK35" i="12"/>
  <c r="AK36" i="12" s="1"/>
  <c r="AJ35" i="12"/>
  <c r="AJ36" i="12" s="1"/>
  <c r="AI35" i="12"/>
  <c r="AI36" i="12" s="1"/>
  <c r="AH35" i="12"/>
  <c r="AH36" i="12" s="1"/>
  <c r="AG35" i="12"/>
  <c r="AG36" i="12" s="1"/>
  <c r="AF35" i="12"/>
  <c r="AF36" i="12" s="1"/>
  <c r="AE35" i="12"/>
  <c r="AE36" i="12" s="1"/>
  <c r="AD35" i="12"/>
  <c r="AD36" i="12" s="1"/>
  <c r="AC35" i="12"/>
  <c r="AC36" i="12" s="1"/>
  <c r="AB35" i="12"/>
  <c r="AB36" i="12" s="1"/>
  <c r="AA35" i="12"/>
  <c r="AA36" i="12" s="1"/>
  <c r="Z35" i="12"/>
  <c r="Z36" i="12" s="1"/>
  <c r="Y35" i="12"/>
  <c r="Y36" i="12" s="1"/>
  <c r="X35" i="12"/>
  <c r="X36" i="12" s="1"/>
  <c r="AR32" i="12"/>
  <c r="AQ32" i="12"/>
  <c r="AP32" i="12"/>
  <c r="AO32" i="12"/>
  <c r="AN32" i="12"/>
  <c r="AM32" i="12"/>
  <c r="AL32" i="12"/>
  <c r="AK32" i="12"/>
  <c r="AJ32" i="12"/>
  <c r="AI32" i="12"/>
  <c r="AH32" i="12"/>
  <c r="AG32" i="12"/>
  <c r="AF32" i="12"/>
  <c r="AE32" i="12"/>
  <c r="AD32" i="12"/>
  <c r="AC32" i="12"/>
  <c r="AB32" i="12"/>
  <c r="AA32" i="12"/>
  <c r="Z32" i="12"/>
  <c r="Y32" i="12"/>
  <c r="X32" i="12"/>
  <c r="C17" i="43"/>
  <c r="C17" i="46"/>
  <c r="C17" i="45"/>
  <c r="C18" i="44"/>
  <c r="AR68" i="12" l="1"/>
  <c r="AO68" i="12"/>
  <c r="AQ91" i="12"/>
  <c r="AP91" i="12"/>
  <c r="AP68" i="12"/>
  <c r="AQ68" i="12"/>
  <c r="AO91" i="12"/>
  <c r="B25" i="46"/>
  <c r="B70" i="46"/>
  <c r="B25" i="34"/>
  <c r="B70" i="34"/>
  <c r="B25" i="45"/>
  <c r="B70" i="45"/>
  <c r="B25" i="35"/>
  <c r="B70" i="35"/>
  <c r="B25" i="44"/>
  <c r="B70" i="44"/>
  <c r="B25" i="33"/>
  <c r="B70" i="33"/>
  <c r="B18" i="43"/>
  <c r="B63" i="43"/>
  <c r="C8" i="46"/>
  <c r="I7" i="45"/>
  <c r="C8" i="45" s="1"/>
  <c r="J5" i="45"/>
  <c r="J7" i="44"/>
  <c r="C63" i="43"/>
  <c r="J5" i="46"/>
  <c r="J7" i="46" s="1"/>
  <c r="K5" i="44"/>
  <c r="L11" i="44"/>
  <c r="J5" i="43"/>
  <c r="I7" i="43"/>
  <c r="C8" i="43" s="1"/>
  <c r="M11" i="45"/>
  <c r="M11" i="46"/>
  <c r="C62" i="43"/>
  <c r="K11" i="43"/>
  <c r="F68" i="12"/>
  <c r="E68" i="12"/>
  <c r="F91" i="12"/>
  <c r="L68" i="12"/>
  <c r="I68" i="12"/>
  <c r="AF46" i="12"/>
  <c r="AJ46" i="12"/>
  <c r="AD46" i="12"/>
  <c r="X46" i="12"/>
  <c r="AR46" i="12"/>
  <c r="Z46" i="12"/>
  <c r="AH46" i="12"/>
  <c r="AL46" i="12"/>
  <c r="AP46" i="12"/>
  <c r="AB46" i="12"/>
  <c r="AN46" i="12"/>
  <c r="R114" i="12"/>
  <c r="F114" i="12"/>
  <c r="J114" i="12"/>
  <c r="N114" i="12"/>
  <c r="V114" i="12"/>
  <c r="H114" i="12"/>
  <c r="L114" i="12"/>
  <c r="P114" i="12"/>
  <c r="T114" i="12"/>
  <c r="X114" i="12"/>
  <c r="AB114" i="12"/>
  <c r="AF114" i="12"/>
  <c r="AJ114" i="12"/>
  <c r="AN114" i="12"/>
  <c r="AR114" i="12"/>
  <c r="Y46" i="12"/>
  <c r="AC46" i="12"/>
  <c r="AG46" i="12"/>
  <c r="AK46" i="12"/>
  <c r="AO46" i="12"/>
  <c r="E114" i="12"/>
  <c r="I114" i="12"/>
  <c r="M114" i="12"/>
  <c r="Q114" i="12"/>
  <c r="U114" i="12"/>
  <c r="Y114" i="12"/>
  <c r="AG114" i="12"/>
  <c r="AK114" i="12"/>
  <c r="AO114" i="12"/>
  <c r="AC114" i="12"/>
  <c r="Z114" i="12"/>
  <c r="AD114" i="12"/>
  <c r="AH114" i="12"/>
  <c r="AL114" i="12"/>
  <c r="AP114" i="12"/>
  <c r="G114" i="12"/>
  <c r="K114" i="12"/>
  <c r="O114" i="12"/>
  <c r="S114" i="12"/>
  <c r="W114" i="12"/>
  <c r="AA114" i="12"/>
  <c r="AE114" i="12"/>
  <c r="AI114" i="12"/>
  <c r="AM114" i="12"/>
  <c r="AQ114" i="12"/>
  <c r="AA46" i="12"/>
  <c r="AE46" i="12"/>
  <c r="AI46" i="12"/>
  <c r="AM46" i="12"/>
  <c r="AQ46" i="12"/>
  <c r="C18" i="45"/>
  <c r="C19" i="44"/>
  <c r="C18" i="43"/>
  <c r="C18" i="46"/>
  <c r="B26" i="46" l="1"/>
  <c r="B71" i="46"/>
  <c r="B26" i="34"/>
  <c r="B71" i="34"/>
  <c r="B26" i="45"/>
  <c r="B71" i="45"/>
  <c r="B26" i="35"/>
  <c r="B71" i="35"/>
  <c r="B26" i="44"/>
  <c r="B71" i="44"/>
  <c r="B26" i="33"/>
  <c r="B71" i="33"/>
  <c r="B19" i="43"/>
  <c r="B64" i="43"/>
  <c r="J7" i="45"/>
  <c r="K5" i="45"/>
  <c r="K7" i="44"/>
  <c r="C64" i="43"/>
  <c r="L11" i="43"/>
  <c r="K5" i="46"/>
  <c r="K7" i="46" s="1"/>
  <c r="M11" i="44"/>
  <c r="N11" i="46"/>
  <c r="L5" i="44"/>
  <c r="N11" i="45"/>
  <c r="J7" i="43"/>
  <c r="K5" i="43"/>
  <c r="C19" i="43"/>
  <c r="C19" i="46"/>
  <c r="C19" i="45"/>
  <c r="C20" i="44"/>
  <c r="B27" i="46" l="1"/>
  <c r="B72" i="46"/>
  <c r="B27" i="34"/>
  <c r="B72" i="34"/>
  <c r="B27" i="45"/>
  <c r="B72" i="45"/>
  <c r="B27" i="35"/>
  <c r="B72" i="35"/>
  <c r="B27" i="44"/>
  <c r="B72" i="44"/>
  <c r="B27" i="33"/>
  <c r="B72" i="33"/>
  <c r="B20" i="43"/>
  <c r="B65" i="43"/>
  <c r="K7" i="45"/>
  <c r="L5" i="45"/>
  <c r="L7" i="44"/>
  <c r="C65" i="43"/>
  <c r="O11" i="45"/>
  <c r="M11" i="43"/>
  <c r="L5" i="43"/>
  <c r="K7" i="43"/>
  <c r="M5" i="44"/>
  <c r="O11" i="46"/>
  <c r="N11" i="44"/>
  <c r="L5" i="46"/>
  <c r="L7" i="46" s="1"/>
  <c r="C60" i="42"/>
  <c r="D60" i="42" s="1"/>
  <c r="E60" i="42" s="1"/>
  <c r="F60" i="42" s="1"/>
  <c r="G60" i="42" s="1"/>
  <c r="H60" i="42" s="1"/>
  <c r="I60" i="42" s="1"/>
  <c r="J60" i="42" s="1"/>
  <c r="K60" i="42" s="1"/>
  <c r="L60" i="42" s="1"/>
  <c r="M60" i="42" s="1"/>
  <c r="N60" i="42" s="1"/>
  <c r="O60" i="42" s="1"/>
  <c r="P60" i="42" s="1"/>
  <c r="Q60" i="42" s="1"/>
  <c r="R60" i="42" s="1"/>
  <c r="S60" i="42" s="1"/>
  <c r="T60" i="42" s="1"/>
  <c r="U60" i="42" s="1"/>
  <c r="V60" i="42" s="1"/>
  <c r="W60" i="42" s="1"/>
  <c r="X60" i="42" s="1"/>
  <c r="Y60" i="42" s="1"/>
  <c r="Z60" i="42" s="1"/>
  <c r="AA60" i="42" s="1"/>
  <c r="AB60" i="42" s="1"/>
  <c r="AC60" i="42" s="1"/>
  <c r="AD60" i="42" s="1"/>
  <c r="AE60" i="42" s="1"/>
  <c r="AF60" i="42" s="1"/>
  <c r="AG60" i="42" s="1"/>
  <c r="AH60" i="42" s="1"/>
  <c r="AI60" i="42" s="1"/>
  <c r="AJ60" i="42" s="1"/>
  <c r="AK60" i="42" s="1"/>
  <c r="AL60" i="42" s="1"/>
  <c r="AM60" i="42" s="1"/>
  <c r="AN60" i="42" s="1"/>
  <c r="AO60" i="42" s="1"/>
  <c r="AP60" i="42" s="1"/>
  <c r="AQ60" i="42" s="1"/>
  <c r="AR60" i="42" s="1"/>
  <c r="AS60" i="42" s="1"/>
  <c r="AT60" i="42" s="1"/>
  <c r="AU60" i="42" s="1"/>
  <c r="AV60" i="42" s="1"/>
  <c r="AW60" i="42" s="1"/>
  <c r="AX60" i="42" s="1"/>
  <c r="AY60" i="42" s="1"/>
  <c r="AZ60" i="42" s="1"/>
  <c r="BA60" i="42" s="1"/>
  <c r="BB60" i="42" s="1"/>
  <c r="BC60" i="42" s="1"/>
  <c r="BD60" i="42" s="1"/>
  <c r="BE60" i="42" s="1"/>
  <c r="BF60" i="42" s="1"/>
  <c r="BG60" i="42" s="1"/>
  <c r="BH60" i="42" s="1"/>
  <c r="BI60" i="42" s="1"/>
  <c r="BJ60" i="42" s="1"/>
  <c r="BK60" i="42" s="1"/>
  <c r="BL60" i="42" s="1"/>
  <c r="BM60" i="42" s="1"/>
  <c r="BN60" i="42" s="1"/>
  <c r="BO60" i="42" s="1"/>
  <c r="BP60" i="42" s="1"/>
  <c r="BQ60" i="42" s="1"/>
  <c r="BR60" i="42" s="1"/>
  <c r="BS60" i="42" s="1"/>
  <c r="BT60" i="42" s="1"/>
  <c r="BU60" i="42" s="1"/>
  <c r="BV60" i="42" s="1"/>
  <c r="BW60" i="42" s="1"/>
  <c r="BX60" i="42" s="1"/>
  <c r="BY60" i="42" s="1"/>
  <c r="BZ60" i="42" s="1"/>
  <c r="CA60" i="42" s="1"/>
  <c r="CB60" i="42" s="1"/>
  <c r="CC60" i="42" s="1"/>
  <c r="CD60" i="42" s="1"/>
  <c r="CE60" i="42" s="1"/>
  <c r="CF60" i="42" s="1"/>
  <c r="CG60" i="42" s="1"/>
  <c r="CH60" i="42" s="1"/>
  <c r="CI60" i="42" s="1"/>
  <c r="CJ60" i="42" s="1"/>
  <c r="CK60" i="42" s="1"/>
  <c r="CL60" i="42" s="1"/>
  <c r="CM60" i="42" s="1"/>
  <c r="CN60" i="42" s="1"/>
  <c r="CO60" i="42" s="1"/>
  <c r="CP60" i="42" s="1"/>
  <c r="CQ60" i="42" s="1"/>
  <c r="CR60" i="42" s="1"/>
  <c r="CS60" i="42" s="1"/>
  <c r="CT60" i="42" s="1"/>
  <c r="CU60" i="42" s="1"/>
  <c r="CV60" i="42" s="1"/>
  <c r="CW60" i="42" s="1"/>
  <c r="CX60" i="42" s="1"/>
  <c r="CY60" i="42" s="1"/>
  <c r="CZ60" i="42" s="1"/>
  <c r="C54" i="42"/>
  <c r="D54" i="42" s="1"/>
  <c r="E54" i="42" s="1"/>
  <c r="F54" i="42" s="1"/>
  <c r="G54" i="42" s="1"/>
  <c r="H54" i="42" s="1"/>
  <c r="I54" i="42" s="1"/>
  <c r="J54" i="42" s="1"/>
  <c r="K54" i="42" s="1"/>
  <c r="L54" i="42" s="1"/>
  <c r="M54" i="42" s="1"/>
  <c r="N54" i="42" s="1"/>
  <c r="O54" i="42" s="1"/>
  <c r="P54" i="42" s="1"/>
  <c r="Q54" i="42" s="1"/>
  <c r="R54" i="42" s="1"/>
  <c r="S54" i="42" s="1"/>
  <c r="T54" i="42" s="1"/>
  <c r="U54" i="42" s="1"/>
  <c r="V54" i="42" s="1"/>
  <c r="W54" i="42" s="1"/>
  <c r="X54" i="42" s="1"/>
  <c r="Y54" i="42" s="1"/>
  <c r="Z54" i="42" s="1"/>
  <c r="AA54" i="42" s="1"/>
  <c r="AB54" i="42" s="1"/>
  <c r="AC54" i="42" s="1"/>
  <c r="AD54" i="42" s="1"/>
  <c r="AE54" i="42" s="1"/>
  <c r="AF54" i="42" s="1"/>
  <c r="AG54" i="42" s="1"/>
  <c r="AH54" i="42" s="1"/>
  <c r="AI54" i="42" s="1"/>
  <c r="AJ54" i="42" s="1"/>
  <c r="AK54" i="42" s="1"/>
  <c r="AL54" i="42" s="1"/>
  <c r="AM54" i="42" s="1"/>
  <c r="AN54" i="42" s="1"/>
  <c r="AO54" i="42" s="1"/>
  <c r="AP54" i="42" s="1"/>
  <c r="AQ54" i="42" s="1"/>
  <c r="AR54" i="42" s="1"/>
  <c r="AS54" i="42" s="1"/>
  <c r="AT54" i="42" s="1"/>
  <c r="AU54" i="42" s="1"/>
  <c r="AV54" i="42" s="1"/>
  <c r="AW54" i="42" s="1"/>
  <c r="AX54" i="42" s="1"/>
  <c r="AY54" i="42" s="1"/>
  <c r="AZ54" i="42" s="1"/>
  <c r="BA54" i="42" s="1"/>
  <c r="BB54" i="42" s="1"/>
  <c r="BC54" i="42" s="1"/>
  <c r="BD54" i="42" s="1"/>
  <c r="BE54" i="42" s="1"/>
  <c r="BF54" i="42" s="1"/>
  <c r="BG54" i="42" s="1"/>
  <c r="BH54" i="42" s="1"/>
  <c r="BI54" i="42" s="1"/>
  <c r="BJ54" i="42" s="1"/>
  <c r="BK54" i="42" s="1"/>
  <c r="BL54" i="42" s="1"/>
  <c r="BM54" i="42" s="1"/>
  <c r="BN54" i="42" s="1"/>
  <c r="BO54" i="42" s="1"/>
  <c r="BP54" i="42" s="1"/>
  <c r="BQ54" i="42" s="1"/>
  <c r="BR54" i="42" s="1"/>
  <c r="BS54" i="42" s="1"/>
  <c r="BT54" i="42" s="1"/>
  <c r="BU54" i="42" s="1"/>
  <c r="BV54" i="42" s="1"/>
  <c r="BW54" i="42" s="1"/>
  <c r="BX54" i="42" s="1"/>
  <c r="BY54" i="42" s="1"/>
  <c r="BZ54" i="42" s="1"/>
  <c r="CA54" i="42" s="1"/>
  <c r="CB54" i="42" s="1"/>
  <c r="CC54" i="42" s="1"/>
  <c r="CD54" i="42" s="1"/>
  <c r="CE54" i="42" s="1"/>
  <c r="CF54" i="42" s="1"/>
  <c r="CG54" i="42" s="1"/>
  <c r="CH54" i="42" s="1"/>
  <c r="CI54" i="42" s="1"/>
  <c r="CJ54" i="42" s="1"/>
  <c r="CK54" i="42" s="1"/>
  <c r="CL54" i="42" s="1"/>
  <c r="CM54" i="42" s="1"/>
  <c r="CN54" i="42" s="1"/>
  <c r="CO54" i="42" s="1"/>
  <c r="CP54" i="42" s="1"/>
  <c r="CQ54" i="42" s="1"/>
  <c r="CR54" i="42" s="1"/>
  <c r="CS54" i="42" s="1"/>
  <c r="CT54" i="42" s="1"/>
  <c r="CU54" i="42" s="1"/>
  <c r="CV54" i="42" s="1"/>
  <c r="CW54" i="42" s="1"/>
  <c r="CX54" i="42" s="1"/>
  <c r="CY54" i="42" s="1"/>
  <c r="CZ54" i="42" s="1"/>
  <c r="C24" i="42"/>
  <c r="D24" i="42" s="1"/>
  <c r="E24" i="42" s="1"/>
  <c r="F24" i="42" s="1"/>
  <c r="G24" i="42" s="1"/>
  <c r="H24" i="42" s="1"/>
  <c r="I24" i="42" s="1"/>
  <c r="J24" i="42" s="1"/>
  <c r="K24" i="42" s="1"/>
  <c r="L24" i="42" s="1"/>
  <c r="M24" i="42" s="1"/>
  <c r="N24" i="42" s="1"/>
  <c r="O24" i="42" s="1"/>
  <c r="P24" i="42" s="1"/>
  <c r="Q24" i="42" s="1"/>
  <c r="R24" i="42" s="1"/>
  <c r="S24" i="42" s="1"/>
  <c r="T24" i="42" s="1"/>
  <c r="U24" i="42" s="1"/>
  <c r="V24" i="42" s="1"/>
  <c r="W24" i="42" s="1"/>
  <c r="X24" i="42" s="1"/>
  <c r="Y24" i="42" s="1"/>
  <c r="Z24" i="42" s="1"/>
  <c r="AA24" i="42" s="1"/>
  <c r="AB24" i="42" s="1"/>
  <c r="AC24" i="42" s="1"/>
  <c r="AD24" i="42" s="1"/>
  <c r="AE24" i="42" s="1"/>
  <c r="AF24" i="42" s="1"/>
  <c r="AG24" i="42" s="1"/>
  <c r="AH24" i="42" s="1"/>
  <c r="AI24" i="42" s="1"/>
  <c r="AJ24" i="42" s="1"/>
  <c r="AK24" i="42" s="1"/>
  <c r="AL24" i="42" s="1"/>
  <c r="AM24" i="42" s="1"/>
  <c r="AN24" i="42" s="1"/>
  <c r="AO24" i="42" s="1"/>
  <c r="AP24" i="42" s="1"/>
  <c r="AQ24" i="42" s="1"/>
  <c r="AR24" i="42" s="1"/>
  <c r="AS24" i="42" s="1"/>
  <c r="AT24" i="42" s="1"/>
  <c r="AU24" i="42" s="1"/>
  <c r="AV24" i="42" s="1"/>
  <c r="AW24" i="42" s="1"/>
  <c r="AX24" i="42" s="1"/>
  <c r="AY24" i="42" s="1"/>
  <c r="AZ24" i="42" s="1"/>
  <c r="BA24" i="42" s="1"/>
  <c r="BB24" i="42" s="1"/>
  <c r="BC24" i="42" s="1"/>
  <c r="BD24" i="42" s="1"/>
  <c r="BE24" i="42" s="1"/>
  <c r="BF24" i="42" s="1"/>
  <c r="BG24" i="42" s="1"/>
  <c r="BH24" i="42" s="1"/>
  <c r="BI24" i="42" s="1"/>
  <c r="BJ24" i="42" s="1"/>
  <c r="BK24" i="42" s="1"/>
  <c r="BL24" i="42" s="1"/>
  <c r="BM24" i="42" s="1"/>
  <c r="BN24" i="42" s="1"/>
  <c r="BO24" i="42" s="1"/>
  <c r="BP24" i="42" s="1"/>
  <c r="BQ24" i="42" s="1"/>
  <c r="BR24" i="42" s="1"/>
  <c r="BS24" i="42" s="1"/>
  <c r="BT24" i="42" s="1"/>
  <c r="BU24" i="42" s="1"/>
  <c r="BV24" i="42" s="1"/>
  <c r="BW24" i="42" s="1"/>
  <c r="BX24" i="42" s="1"/>
  <c r="BY24" i="42" s="1"/>
  <c r="BZ24" i="42" s="1"/>
  <c r="CA24" i="42" s="1"/>
  <c r="CB24" i="42" s="1"/>
  <c r="CC24" i="42" s="1"/>
  <c r="CD24" i="42" s="1"/>
  <c r="CE24" i="42" s="1"/>
  <c r="CF24" i="42" s="1"/>
  <c r="CG24" i="42" s="1"/>
  <c r="CH24" i="42" s="1"/>
  <c r="CI24" i="42" s="1"/>
  <c r="CJ24" i="42" s="1"/>
  <c r="CK24" i="42" s="1"/>
  <c r="CL24" i="42" s="1"/>
  <c r="CM24" i="42" s="1"/>
  <c r="CN24" i="42" s="1"/>
  <c r="CO24" i="42" s="1"/>
  <c r="CP24" i="42" s="1"/>
  <c r="CQ24" i="42" s="1"/>
  <c r="CR24" i="42" s="1"/>
  <c r="CS24" i="42" s="1"/>
  <c r="CT24" i="42" s="1"/>
  <c r="CU24" i="42" s="1"/>
  <c r="CV24" i="42" s="1"/>
  <c r="CW24" i="42" s="1"/>
  <c r="CX24" i="42" s="1"/>
  <c r="CY24" i="42" s="1"/>
  <c r="CZ24" i="42" s="1"/>
  <c r="C30" i="42"/>
  <c r="D30" i="42" s="1"/>
  <c r="E30" i="42" s="1"/>
  <c r="F30" i="42" s="1"/>
  <c r="G30" i="42" s="1"/>
  <c r="H30" i="42" s="1"/>
  <c r="I30" i="42" s="1"/>
  <c r="J30" i="42" s="1"/>
  <c r="K30" i="42" s="1"/>
  <c r="L30" i="42" s="1"/>
  <c r="M30" i="42" s="1"/>
  <c r="N30" i="42" s="1"/>
  <c r="O30" i="42" s="1"/>
  <c r="P30" i="42" s="1"/>
  <c r="Q30" i="42" s="1"/>
  <c r="R30" i="42" s="1"/>
  <c r="S30" i="42" s="1"/>
  <c r="T30" i="42" s="1"/>
  <c r="U30" i="42" s="1"/>
  <c r="V30" i="42" s="1"/>
  <c r="W30" i="42" s="1"/>
  <c r="X30" i="42" s="1"/>
  <c r="Y30" i="42" s="1"/>
  <c r="Z30" i="42" s="1"/>
  <c r="AA30" i="42" s="1"/>
  <c r="AB30" i="42" s="1"/>
  <c r="AC30" i="42" s="1"/>
  <c r="AD30" i="42" s="1"/>
  <c r="AE30" i="42" s="1"/>
  <c r="AF30" i="42" s="1"/>
  <c r="AG30" i="42" s="1"/>
  <c r="AH30" i="42" s="1"/>
  <c r="AI30" i="42" s="1"/>
  <c r="AJ30" i="42" s="1"/>
  <c r="AK30" i="42" s="1"/>
  <c r="AL30" i="42" s="1"/>
  <c r="AM30" i="42" s="1"/>
  <c r="AN30" i="42" s="1"/>
  <c r="AO30" i="42" s="1"/>
  <c r="AP30" i="42" s="1"/>
  <c r="AQ30" i="42" s="1"/>
  <c r="AR30" i="42" s="1"/>
  <c r="AS30" i="42" s="1"/>
  <c r="AT30" i="42" s="1"/>
  <c r="AU30" i="42" s="1"/>
  <c r="AV30" i="42" s="1"/>
  <c r="AW30" i="42" s="1"/>
  <c r="AX30" i="42" s="1"/>
  <c r="AY30" i="42" s="1"/>
  <c r="AZ30" i="42" s="1"/>
  <c r="BA30" i="42" s="1"/>
  <c r="BB30" i="42" s="1"/>
  <c r="BC30" i="42" s="1"/>
  <c r="BD30" i="42" s="1"/>
  <c r="BE30" i="42" s="1"/>
  <c r="BF30" i="42" s="1"/>
  <c r="BG30" i="42" s="1"/>
  <c r="BH30" i="42" s="1"/>
  <c r="BI30" i="42" s="1"/>
  <c r="BJ30" i="42" s="1"/>
  <c r="BK30" i="42" s="1"/>
  <c r="BL30" i="42" s="1"/>
  <c r="BM30" i="42" s="1"/>
  <c r="BN30" i="42" s="1"/>
  <c r="BO30" i="42" s="1"/>
  <c r="BP30" i="42" s="1"/>
  <c r="BQ30" i="42" s="1"/>
  <c r="BR30" i="42" s="1"/>
  <c r="BS30" i="42" s="1"/>
  <c r="BT30" i="42" s="1"/>
  <c r="BU30" i="42" s="1"/>
  <c r="BV30" i="42" s="1"/>
  <c r="BW30" i="42" s="1"/>
  <c r="BX30" i="42" s="1"/>
  <c r="BY30" i="42" s="1"/>
  <c r="BZ30" i="42" s="1"/>
  <c r="CA30" i="42" s="1"/>
  <c r="CB30" i="42" s="1"/>
  <c r="CC30" i="42" s="1"/>
  <c r="CD30" i="42" s="1"/>
  <c r="CE30" i="42" s="1"/>
  <c r="CF30" i="42" s="1"/>
  <c r="CG30" i="42" s="1"/>
  <c r="CH30" i="42" s="1"/>
  <c r="CI30" i="42" s="1"/>
  <c r="CJ30" i="42" s="1"/>
  <c r="CK30" i="42" s="1"/>
  <c r="CL30" i="42" s="1"/>
  <c r="CM30" i="42" s="1"/>
  <c r="CN30" i="42" s="1"/>
  <c r="CO30" i="42" s="1"/>
  <c r="CP30" i="42" s="1"/>
  <c r="CQ30" i="42" s="1"/>
  <c r="CR30" i="42" s="1"/>
  <c r="CS30" i="42" s="1"/>
  <c r="CT30" i="42" s="1"/>
  <c r="CU30" i="42" s="1"/>
  <c r="CV30" i="42" s="1"/>
  <c r="CW30" i="42" s="1"/>
  <c r="CX30" i="42" s="1"/>
  <c r="CY30" i="42" s="1"/>
  <c r="CZ30" i="42" s="1"/>
  <c r="C36" i="42"/>
  <c r="D36" i="42" s="1"/>
  <c r="E36" i="42" s="1"/>
  <c r="F36" i="42" s="1"/>
  <c r="G36" i="42" s="1"/>
  <c r="H36" i="42" s="1"/>
  <c r="I36" i="42" s="1"/>
  <c r="J36" i="42" s="1"/>
  <c r="K36" i="42" s="1"/>
  <c r="L36" i="42" s="1"/>
  <c r="M36" i="42" s="1"/>
  <c r="N36" i="42" s="1"/>
  <c r="O36" i="42" s="1"/>
  <c r="P36" i="42" s="1"/>
  <c r="Q36" i="42" s="1"/>
  <c r="R36" i="42" s="1"/>
  <c r="S36" i="42" s="1"/>
  <c r="T36" i="42" s="1"/>
  <c r="U36" i="42" s="1"/>
  <c r="V36" i="42" s="1"/>
  <c r="W36" i="42" s="1"/>
  <c r="X36" i="42" s="1"/>
  <c r="Y36" i="42" s="1"/>
  <c r="Z36" i="42" s="1"/>
  <c r="AA36" i="42" s="1"/>
  <c r="AB36" i="42" s="1"/>
  <c r="AC36" i="42" s="1"/>
  <c r="AD36" i="42" s="1"/>
  <c r="AE36" i="42" s="1"/>
  <c r="AF36" i="42" s="1"/>
  <c r="AG36" i="42" s="1"/>
  <c r="AH36" i="42" s="1"/>
  <c r="AI36" i="42" s="1"/>
  <c r="AJ36" i="42" s="1"/>
  <c r="AK36" i="42" s="1"/>
  <c r="AL36" i="42" s="1"/>
  <c r="AM36" i="42" s="1"/>
  <c r="AN36" i="42" s="1"/>
  <c r="AO36" i="42" s="1"/>
  <c r="AP36" i="42" s="1"/>
  <c r="AQ36" i="42" s="1"/>
  <c r="AR36" i="42" s="1"/>
  <c r="AS36" i="42" s="1"/>
  <c r="AT36" i="42" s="1"/>
  <c r="AU36" i="42" s="1"/>
  <c r="AV36" i="42" s="1"/>
  <c r="AW36" i="42" s="1"/>
  <c r="AX36" i="42" s="1"/>
  <c r="AY36" i="42" s="1"/>
  <c r="AZ36" i="42" s="1"/>
  <c r="BA36" i="42" s="1"/>
  <c r="BB36" i="42" s="1"/>
  <c r="BC36" i="42" s="1"/>
  <c r="BD36" i="42" s="1"/>
  <c r="BE36" i="42" s="1"/>
  <c r="BF36" i="42" s="1"/>
  <c r="BG36" i="42" s="1"/>
  <c r="BH36" i="42" s="1"/>
  <c r="BI36" i="42" s="1"/>
  <c r="BJ36" i="42" s="1"/>
  <c r="BK36" i="42" s="1"/>
  <c r="BL36" i="42" s="1"/>
  <c r="BM36" i="42" s="1"/>
  <c r="BN36" i="42" s="1"/>
  <c r="BO36" i="42" s="1"/>
  <c r="BP36" i="42" s="1"/>
  <c r="BQ36" i="42" s="1"/>
  <c r="BR36" i="42" s="1"/>
  <c r="BS36" i="42" s="1"/>
  <c r="BT36" i="42" s="1"/>
  <c r="BU36" i="42" s="1"/>
  <c r="BV36" i="42" s="1"/>
  <c r="BW36" i="42" s="1"/>
  <c r="BX36" i="42" s="1"/>
  <c r="BY36" i="42" s="1"/>
  <c r="BZ36" i="42" s="1"/>
  <c r="CA36" i="42" s="1"/>
  <c r="CB36" i="42" s="1"/>
  <c r="CC36" i="42" s="1"/>
  <c r="CD36" i="42" s="1"/>
  <c r="CE36" i="42" s="1"/>
  <c r="CF36" i="42" s="1"/>
  <c r="CG36" i="42" s="1"/>
  <c r="CH36" i="42" s="1"/>
  <c r="CI36" i="42" s="1"/>
  <c r="CJ36" i="42" s="1"/>
  <c r="CK36" i="42" s="1"/>
  <c r="CL36" i="42" s="1"/>
  <c r="CM36" i="42" s="1"/>
  <c r="CN36" i="42" s="1"/>
  <c r="CO36" i="42" s="1"/>
  <c r="CP36" i="42" s="1"/>
  <c r="CQ36" i="42" s="1"/>
  <c r="CR36" i="42" s="1"/>
  <c r="CS36" i="42" s="1"/>
  <c r="CT36" i="42" s="1"/>
  <c r="CU36" i="42" s="1"/>
  <c r="CV36" i="42" s="1"/>
  <c r="CW36" i="42" s="1"/>
  <c r="CX36" i="42" s="1"/>
  <c r="CY36" i="42" s="1"/>
  <c r="CZ36" i="42" s="1"/>
  <c r="C42" i="42"/>
  <c r="D42" i="42" s="1"/>
  <c r="E42" i="42" s="1"/>
  <c r="F42" i="42" s="1"/>
  <c r="G42" i="42" s="1"/>
  <c r="H42" i="42" s="1"/>
  <c r="I42" i="42" s="1"/>
  <c r="J42" i="42" s="1"/>
  <c r="K42" i="42" s="1"/>
  <c r="L42" i="42" s="1"/>
  <c r="M42" i="42" s="1"/>
  <c r="N42" i="42" s="1"/>
  <c r="O42" i="42" s="1"/>
  <c r="P42" i="42" s="1"/>
  <c r="Q42" i="42" s="1"/>
  <c r="R42" i="42" s="1"/>
  <c r="S42" i="42" s="1"/>
  <c r="T42" i="42" s="1"/>
  <c r="U42" i="42" s="1"/>
  <c r="V42" i="42" s="1"/>
  <c r="W42" i="42" s="1"/>
  <c r="X42" i="42" s="1"/>
  <c r="Y42" i="42" s="1"/>
  <c r="Z42" i="42" s="1"/>
  <c r="AA42" i="42" s="1"/>
  <c r="AB42" i="42" s="1"/>
  <c r="AC42" i="42" s="1"/>
  <c r="AD42" i="42" s="1"/>
  <c r="AE42" i="42" s="1"/>
  <c r="AF42" i="42" s="1"/>
  <c r="AG42" i="42" s="1"/>
  <c r="AH42" i="42" s="1"/>
  <c r="AI42" i="42" s="1"/>
  <c r="AJ42" i="42" s="1"/>
  <c r="AK42" i="42" s="1"/>
  <c r="AL42" i="42" s="1"/>
  <c r="AM42" i="42" s="1"/>
  <c r="AN42" i="42" s="1"/>
  <c r="AO42" i="42" s="1"/>
  <c r="AP42" i="42" s="1"/>
  <c r="AQ42" i="42" s="1"/>
  <c r="AR42" i="42" s="1"/>
  <c r="AS42" i="42" s="1"/>
  <c r="AT42" i="42" s="1"/>
  <c r="AU42" i="42" s="1"/>
  <c r="AV42" i="42" s="1"/>
  <c r="AW42" i="42" s="1"/>
  <c r="AX42" i="42" s="1"/>
  <c r="AY42" i="42" s="1"/>
  <c r="AZ42" i="42" s="1"/>
  <c r="BA42" i="42" s="1"/>
  <c r="BB42" i="42" s="1"/>
  <c r="BC42" i="42" s="1"/>
  <c r="BD42" i="42" s="1"/>
  <c r="BE42" i="42" s="1"/>
  <c r="BF42" i="42" s="1"/>
  <c r="BG42" i="42" s="1"/>
  <c r="BH42" i="42" s="1"/>
  <c r="BI42" i="42" s="1"/>
  <c r="BJ42" i="42" s="1"/>
  <c r="BK42" i="42" s="1"/>
  <c r="BL42" i="42" s="1"/>
  <c r="BM42" i="42" s="1"/>
  <c r="BN42" i="42" s="1"/>
  <c r="BO42" i="42" s="1"/>
  <c r="BP42" i="42" s="1"/>
  <c r="BQ42" i="42" s="1"/>
  <c r="BR42" i="42" s="1"/>
  <c r="BS42" i="42" s="1"/>
  <c r="BT42" i="42" s="1"/>
  <c r="BU42" i="42" s="1"/>
  <c r="BV42" i="42" s="1"/>
  <c r="BW42" i="42" s="1"/>
  <c r="BX42" i="42" s="1"/>
  <c r="BY42" i="42" s="1"/>
  <c r="BZ42" i="42" s="1"/>
  <c r="CA42" i="42" s="1"/>
  <c r="CB42" i="42" s="1"/>
  <c r="CC42" i="42" s="1"/>
  <c r="CD42" i="42" s="1"/>
  <c r="CE42" i="42" s="1"/>
  <c r="CF42" i="42" s="1"/>
  <c r="CG42" i="42" s="1"/>
  <c r="CH42" i="42" s="1"/>
  <c r="CI42" i="42" s="1"/>
  <c r="CJ42" i="42" s="1"/>
  <c r="CK42" i="42" s="1"/>
  <c r="CL42" i="42" s="1"/>
  <c r="CM42" i="42" s="1"/>
  <c r="CN42" i="42" s="1"/>
  <c r="CO42" i="42" s="1"/>
  <c r="CP42" i="42" s="1"/>
  <c r="CQ42" i="42" s="1"/>
  <c r="CR42" i="42" s="1"/>
  <c r="CS42" i="42" s="1"/>
  <c r="CT42" i="42" s="1"/>
  <c r="CU42" i="42" s="1"/>
  <c r="CV42" i="42" s="1"/>
  <c r="CW42" i="42" s="1"/>
  <c r="CX42" i="42" s="1"/>
  <c r="CY42" i="42" s="1"/>
  <c r="CZ42" i="42" s="1"/>
  <c r="C48" i="42"/>
  <c r="D48" i="42" s="1"/>
  <c r="E48" i="42" s="1"/>
  <c r="F48" i="42" s="1"/>
  <c r="G48" i="42" s="1"/>
  <c r="H48" i="42" s="1"/>
  <c r="I48" i="42" s="1"/>
  <c r="J48" i="42" s="1"/>
  <c r="K48" i="42" s="1"/>
  <c r="L48" i="42" s="1"/>
  <c r="M48" i="42" s="1"/>
  <c r="N48" i="42" s="1"/>
  <c r="O48" i="42" s="1"/>
  <c r="P48" i="42" s="1"/>
  <c r="Q48" i="42" s="1"/>
  <c r="R48" i="42" s="1"/>
  <c r="S48" i="42" s="1"/>
  <c r="T48" i="42" s="1"/>
  <c r="U48" i="42" s="1"/>
  <c r="V48" i="42" s="1"/>
  <c r="W48" i="42" s="1"/>
  <c r="X48" i="42" s="1"/>
  <c r="Y48" i="42" s="1"/>
  <c r="Z48" i="42" s="1"/>
  <c r="AA48" i="42" s="1"/>
  <c r="AB48" i="42" s="1"/>
  <c r="AC48" i="42" s="1"/>
  <c r="AD48" i="42" s="1"/>
  <c r="AE48" i="42" s="1"/>
  <c r="AF48" i="42" s="1"/>
  <c r="AG48" i="42" s="1"/>
  <c r="AH48" i="42" s="1"/>
  <c r="AI48" i="42" s="1"/>
  <c r="AJ48" i="42" s="1"/>
  <c r="AK48" i="42" s="1"/>
  <c r="AL48" i="42" s="1"/>
  <c r="AM48" i="42" s="1"/>
  <c r="AN48" i="42" s="1"/>
  <c r="AO48" i="42" s="1"/>
  <c r="AP48" i="42" s="1"/>
  <c r="AQ48" i="42" s="1"/>
  <c r="AR48" i="42" s="1"/>
  <c r="AS48" i="42" s="1"/>
  <c r="AT48" i="42" s="1"/>
  <c r="AU48" i="42" s="1"/>
  <c r="AV48" i="42" s="1"/>
  <c r="AW48" i="42" s="1"/>
  <c r="AX48" i="42" s="1"/>
  <c r="AY48" i="42" s="1"/>
  <c r="AZ48" i="42" s="1"/>
  <c r="BA48" i="42" s="1"/>
  <c r="BB48" i="42" s="1"/>
  <c r="BC48" i="42" s="1"/>
  <c r="BD48" i="42" s="1"/>
  <c r="BE48" i="42" s="1"/>
  <c r="BF48" i="42" s="1"/>
  <c r="BG48" i="42" s="1"/>
  <c r="BH48" i="42" s="1"/>
  <c r="BI48" i="42" s="1"/>
  <c r="BJ48" i="42" s="1"/>
  <c r="BK48" i="42" s="1"/>
  <c r="BL48" i="42" s="1"/>
  <c r="BM48" i="42" s="1"/>
  <c r="BN48" i="42" s="1"/>
  <c r="BO48" i="42" s="1"/>
  <c r="BP48" i="42" s="1"/>
  <c r="BQ48" i="42" s="1"/>
  <c r="BR48" i="42" s="1"/>
  <c r="BS48" i="42" s="1"/>
  <c r="BT48" i="42" s="1"/>
  <c r="BU48" i="42" s="1"/>
  <c r="BV48" i="42" s="1"/>
  <c r="BW48" i="42" s="1"/>
  <c r="BX48" i="42" s="1"/>
  <c r="BY48" i="42" s="1"/>
  <c r="BZ48" i="42" s="1"/>
  <c r="CA48" i="42" s="1"/>
  <c r="CB48" i="42" s="1"/>
  <c r="CC48" i="42" s="1"/>
  <c r="CD48" i="42" s="1"/>
  <c r="CE48" i="42" s="1"/>
  <c r="CF48" i="42" s="1"/>
  <c r="CG48" i="42" s="1"/>
  <c r="CH48" i="42" s="1"/>
  <c r="CI48" i="42" s="1"/>
  <c r="CJ48" i="42" s="1"/>
  <c r="CK48" i="42" s="1"/>
  <c r="CL48" i="42" s="1"/>
  <c r="CM48" i="42" s="1"/>
  <c r="CN48" i="42" s="1"/>
  <c r="CO48" i="42" s="1"/>
  <c r="CP48" i="42" s="1"/>
  <c r="CQ48" i="42" s="1"/>
  <c r="CR48" i="42" s="1"/>
  <c r="CS48" i="42" s="1"/>
  <c r="CT48" i="42" s="1"/>
  <c r="CU48" i="42" s="1"/>
  <c r="CV48" i="42" s="1"/>
  <c r="CW48" i="42" s="1"/>
  <c r="CX48" i="42" s="1"/>
  <c r="CY48" i="42" s="1"/>
  <c r="CZ48" i="42" s="1"/>
  <c r="C20" i="45"/>
  <c r="C20" i="43"/>
  <c r="C20" i="46"/>
  <c r="C21" i="44"/>
  <c r="B28" i="46" l="1"/>
  <c r="B73" i="46"/>
  <c r="B28" i="34"/>
  <c r="B73" i="34"/>
  <c r="B28" i="45"/>
  <c r="B73" i="45"/>
  <c r="B28" i="35"/>
  <c r="B73" i="35"/>
  <c r="B28" i="44"/>
  <c r="B73" i="44"/>
  <c r="B28" i="33"/>
  <c r="B73" i="33"/>
  <c r="B21" i="43"/>
  <c r="B66" i="43"/>
  <c r="L7" i="45"/>
  <c r="M5" i="45"/>
  <c r="M7" i="44"/>
  <c r="C66" i="43"/>
  <c r="O11" i="44"/>
  <c r="P11" i="46"/>
  <c r="P11" i="45"/>
  <c r="M5" i="46"/>
  <c r="M7" i="46" s="1"/>
  <c r="N11" i="43"/>
  <c r="N5" i="44"/>
  <c r="M5" i="43"/>
  <c r="L7" i="43"/>
  <c r="C3" i="42"/>
  <c r="D63" i="42"/>
  <c r="E63" i="42" s="1"/>
  <c r="F63" i="42" s="1"/>
  <c r="G63" i="42" s="1"/>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AK63" i="42" s="1"/>
  <c r="AL63" i="42" s="1"/>
  <c r="AM63" i="42" s="1"/>
  <c r="AN63" i="42" s="1"/>
  <c r="AO63" i="42" s="1"/>
  <c r="AP63" i="42" s="1"/>
  <c r="AQ63" i="42" s="1"/>
  <c r="AR63" i="42" s="1"/>
  <c r="AS63" i="42" s="1"/>
  <c r="AT63" i="42" s="1"/>
  <c r="AU63" i="42" s="1"/>
  <c r="AV63" i="42" s="1"/>
  <c r="AW63" i="42" s="1"/>
  <c r="AX63" i="42" s="1"/>
  <c r="AY63" i="42" s="1"/>
  <c r="AZ63" i="42" s="1"/>
  <c r="BA63" i="42" s="1"/>
  <c r="BB63" i="42" s="1"/>
  <c r="BC63" i="42" s="1"/>
  <c r="BD63" i="42" s="1"/>
  <c r="BE63" i="42" s="1"/>
  <c r="BF63" i="42" s="1"/>
  <c r="BG63" i="42" s="1"/>
  <c r="BH63" i="42" s="1"/>
  <c r="BI63" i="42" s="1"/>
  <c r="BJ63" i="42" s="1"/>
  <c r="BK63" i="42" s="1"/>
  <c r="BL63" i="42" s="1"/>
  <c r="BM63" i="42" s="1"/>
  <c r="BN63" i="42" s="1"/>
  <c r="BO63" i="42" s="1"/>
  <c r="BP63" i="42" s="1"/>
  <c r="BQ63" i="42" s="1"/>
  <c r="BR63" i="42" s="1"/>
  <c r="BS63" i="42" s="1"/>
  <c r="BT63" i="42" s="1"/>
  <c r="BU63" i="42" s="1"/>
  <c r="BV63" i="42" s="1"/>
  <c r="BW63" i="42" s="1"/>
  <c r="BX63" i="42" s="1"/>
  <c r="BY63" i="42" s="1"/>
  <c r="BZ63" i="42" s="1"/>
  <c r="CA63" i="42" s="1"/>
  <c r="CB63" i="42" s="1"/>
  <c r="CC63" i="42" s="1"/>
  <c r="CD63" i="42" s="1"/>
  <c r="CE63" i="42" s="1"/>
  <c r="CF63" i="42" s="1"/>
  <c r="CG63" i="42" s="1"/>
  <c r="CH63" i="42" s="1"/>
  <c r="CI63" i="42" s="1"/>
  <c r="CJ63" i="42" s="1"/>
  <c r="CK63" i="42" s="1"/>
  <c r="CL63" i="42" s="1"/>
  <c r="CM63" i="42" s="1"/>
  <c r="CN63" i="42" s="1"/>
  <c r="CO63" i="42" s="1"/>
  <c r="CP63" i="42" s="1"/>
  <c r="CQ63" i="42" s="1"/>
  <c r="CR63" i="42" s="1"/>
  <c r="CS63" i="42" s="1"/>
  <c r="CT63" i="42" s="1"/>
  <c r="CU63" i="42" s="1"/>
  <c r="CV63" i="42" s="1"/>
  <c r="CW63" i="42" s="1"/>
  <c r="CX63" i="42" s="1"/>
  <c r="CY63" i="42" s="1"/>
  <c r="CZ63" i="42" s="1"/>
  <c r="C5" i="42"/>
  <c r="C21" i="46"/>
  <c r="C21" i="45"/>
  <c r="C21" i="43"/>
  <c r="C22" i="44"/>
  <c r="B29" i="46" l="1"/>
  <c r="B74" i="46"/>
  <c r="B29" i="34"/>
  <c r="B74" i="34"/>
  <c r="B29" i="45"/>
  <c r="B74" i="45"/>
  <c r="B29" i="35"/>
  <c r="B74" i="35"/>
  <c r="B29" i="44"/>
  <c r="B74" i="44"/>
  <c r="B29" i="33"/>
  <c r="B74" i="33"/>
  <c r="B22" i="43"/>
  <c r="B67" i="43"/>
  <c r="D5" i="42"/>
  <c r="E5" i="42" s="1"/>
  <c r="F5" i="42" s="1"/>
  <c r="M7" i="45"/>
  <c r="N5" i="45"/>
  <c r="N7" i="44"/>
  <c r="C67" i="43"/>
  <c r="N5" i="43"/>
  <c r="M7" i="43"/>
  <c r="N5" i="46"/>
  <c r="N7" i="46" s="1"/>
  <c r="Q11" i="45"/>
  <c r="O5" i="44"/>
  <c r="Q11" i="46"/>
  <c r="O11" i="43"/>
  <c r="P11" i="44"/>
  <c r="C4" i="42"/>
  <c r="C22" i="46"/>
  <c r="C23" i="44"/>
  <c r="C22" i="43"/>
  <c r="C22" i="45"/>
  <c r="C52" i="42" l="1"/>
  <c r="C58" i="42"/>
  <c r="B30" i="46"/>
  <c r="B75" i="46"/>
  <c r="B30" i="34"/>
  <c r="B75" i="34"/>
  <c r="B30" i="45"/>
  <c r="B75" i="45"/>
  <c r="B30" i="35"/>
  <c r="B75" i="35"/>
  <c r="B30" i="44"/>
  <c r="B75" i="44"/>
  <c r="B30" i="33"/>
  <c r="B75" i="33"/>
  <c r="B23" i="43"/>
  <c r="B68" i="43"/>
  <c r="C16" i="42"/>
  <c r="N7" i="45"/>
  <c r="O5" i="45"/>
  <c r="O7" i="44"/>
  <c r="C68" i="43"/>
  <c r="R11" i="46"/>
  <c r="P11" i="43"/>
  <c r="P5" i="44"/>
  <c r="N7" i="43"/>
  <c r="O5" i="43"/>
  <c r="R11" i="45"/>
  <c r="O5" i="46"/>
  <c r="O7" i="46" s="1"/>
  <c r="Q11" i="44"/>
  <c r="D7" i="42"/>
  <c r="E7" i="42" s="1"/>
  <c r="F7" i="42" s="1"/>
  <c r="G7" i="42" s="1"/>
  <c r="H7" i="42" s="1"/>
  <c r="I7" i="42" s="1"/>
  <c r="J7" i="42" s="1"/>
  <c r="K7" i="42" s="1"/>
  <c r="L7" i="42" s="1"/>
  <c r="M7" i="42" s="1"/>
  <c r="N7" i="42" s="1"/>
  <c r="O7" i="42" s="1"/>
  <c r="P7" i="42" s="1"/>
  <c r="Q7" i="42" s="1"/>
  <c r="R7" i="42" s="1"/>
  <c r="S7" i="42" s="1"/>
  <c r="T7" i="42" s="1"/>
  <c r="U7" i="42" s="1"/>
  <c r="V7" i="42" s="1"/>
  <c r="W7" i="42" s="1"/>
  <c r="X7" i="42" s="1"/>
  <c r="Y7" i="42" s="1"/>
  <c r="Z7" i="42" s="1"/>
  <c r="AA7" i="42" s="1"/>
  <c r="AB7" i="42" s="1"/>
  <c r="AC7" i="42" s="1"/>
  <c r="AD7" i="42" s="1"/>
  <c r="AE7" i="42" s="1"/>
  <c r="AF7" i="42" s="1"/>
  <c r="AG7" i="42" s="1"/>
  <c r="AH7" i="42" s="1"/>
  <c r="AI7" i="42" s="1"/>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BX7" i="42" s="1"/>
  <c r="BY7" i="42" s="1"/>
  <c r="BZ7" i="42" s="1"/>
  <c r="CA7" i="42" s="1"/>
  <c r="CB7" i="42" s="1"/>
  <c r="CC7" i="42" s="1"/>
  <c r="CD7" i="42" s="1"/>
  <c r="CE7" i="42" s="1"/>
  <c r="CF7" i="42" s="1"/>
  <c r="CG7" i="42" s="1"/>
  <c r="CH7" i="42" s="1"/>
  <c r="CI7" i="42" s="1"/>
  <c r="CJ7" i="42" s="1"/>
  <c r="CK7" i="42" s="1"/>
  <c r="CL7" i="42" s="1"/>
  <c r="CM7" i="42" s="1"/>
  <c r="CN7" i="42" s="1"/>
  <c r="CO7" i="42" s="1"/>
  <c r="CP7" i="42" s="1"/>
  <c r="CQ7" i="42" s="1"/>
  <c r="CR7" i="42" s="1"/>
  <c r="CS7" i="42" s="1"/>
  <c r="CT7" i="42" s="1"/>
  <c r="CU7" i="42" s="1"/>
  <c r="CV7" i="42" s="1"/>
  <c r="CW7" i="42" s="1"/>
  <c r="CX7" i="42" s="1"/>
  <c r="CY7" i="42" s="1"/>
  <c r="CZ7" i="42" s="1"/>
  <c r="C2" i="40"/>
  <c r="D2" i="40" s="1"/>
  <c r="E2" i="40" s="1"/>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AG2" i="40" s="1"/>
  <c r="AH2" i="40" s="1"/>
  <c r="AI2" i="40" s="1"/>
  <c r="AJ2" i="40" s="1"/>
  <c r="AK2" i="40" s="1"/>
  <c r="AL2" i="40" s="1"/>
  <c r="AM2" i="40" s="1"/>
  <c r="AN2" i="40" s="1"/>
  <c r="AO2" i="40" s="1"/>
  <c r="AP2" i="40" s="1"/>
  <c r="AQ2" i="40" s="1"/>
  <c r="AR2" i="40" s="1"/>
  <c r="AS2" i="40" s="1"/>
  <c r="AT2" i="40" s="1"/>
  <c r="AU2" i="40" s="1"/>
  <c r="AV2" i="40" s="1"/>
  <c r="AW2" i="40" s="1"/>
  <c r="AX2" i="40" s="1"/>
  <c r="AY2" i="40" s="1"/>
  <c r="AZ2" i="40" s="1"/>
  <c r="BA2" i="40" s="1"/>
  <c r="BB2" i="40" s="1"/>
  <c r="BC2" i="40" s="1"/>
  <c r="BD2" i="40" s="1"/>
  <c r="BE2" i="40" s="1"/>
  <c r="BF2" i="40" s="1"/>
  <c r="BG2" i="40" s="1"/>
  <c r="BH2" i="40" s="1"/>
  <c r="BI2" i="40" s="1"/>
  <c r="BJ2" i="40" s="1"/>
  <c r="BK2" i="40" s="1"/>
  <c r="BL2" i="40" s="1"/>
  <c r="BM2" i="40" s="1"/>
  <c r="BN2" i="40" s="1"/>
  <c r="BO2" i="40" s="1"/>
  <c r="BP2" i="40" s="1"/>
  <c r="BQ2" i="40" s="1"/>
  <c r="BR2" i="40" s="1"/>
  <c r="BS2" i="40" s="1"/>
  <c r="BT2" i="40" s="1"/>
  <c r="BU2" i="40" s="1"/>
  <c r="BV2" i="40" s="1"/>
  <c r="BW2" i="40" s="1"/>
  <c r="BX2" i="40" s="1"/>
  <c r="BY2" i="40" s="1"/>
  <c r="BZ2" i="40" s="1"/>
  <c r="CA2" i="40" s="1"/>
  <c r="CB2" i="40" s="1"/>
  <c r="CC2" i="40" s="1"/>
  <c r="CD2" i="40" s="1"/>
  <c r="CE2" i="40" s="1"/>
  <c r="CF2" i="40" s="1"/>
  <c r="CG2" i="40" s="1"/>
  <c r="CH2" i="40" s="1"/>
  <c r="CI2" i="40" s="1"/>
  <c r="CJ2" i="40" s="1"/>
  <c r="CK2" i="40" s="1"/>
  <c r="CL2" i="40" s="1"/>
  <c r="CM2" i="40" s="1"/>
  <c r="CN2" i="40" s="1"/>
  <c r="CO2" i="40" s="1"/>
  <c r="CP2" i="40" s="1"/>
  <c r="CQ2" i="40" s="1"/>
  <c r="CR2" i="40" s="1"/>
  <c r="CS2" i="40" s="1"/>
  <c r="CT2" i="40" s="1"/>
  <c r="CU2" i="40" s="1"/>
  <c r="CV2" i="40" s="1"/>
  <c r="CW2" i="40" s="1"/>
  <c r="CX2" i="40" s="1"/>
  <c r="CY2" i="40" s="1"/>
  <c r="C10" i="40"/>
  <c r="D10" i="40" s="1"/>
  <c r="E10" i="40" s="1"/>
  <c r="F10" i="40" s="1"/>
  <c r="G10" i="40" s="1"/>
  <c r="H10" i="40" s="1"/>
  <c r="I10" i="40" s="1"/>
  <c r="J10" i="40" s="1"/>
  <c r="K10" i="40" s="1"/>
  <c r="L10" i="40" s="1"/>
  <c r="M10" i="40" s="1"/>
  <c r="N10" i="40" s="1"/>
  <c r="O10" i="40" s="1"/>
  <c r="P10" i="40" s="1"/>
  <c r="Q10" i="40" s="1"/>
  <c r="R10" i="40" s="1"/>
  <c r="S10" i="40" s="1"/>
  <c r="T10" i="40" s="1"/>
  <c r="U10" i="40" s="1"/>
  <c r="V10" i="40" s="1"/>
  <c r="W10" i="40" s="1"/>
  <c r="X10" i="40" s="1"/>
  <c r="Y10" i="40" s="1"/>
  <c r="Z10" i="40" s="1"/>
  <c r="AA10" i="40" s="1"/>
  <c r="AB10" i="40" s="1"/>
  <c r="AC10" i="40" s="1"/>
  <c r="AD10" i="40" s="1"/>
  <c r="AE10" i="40" s="1"/>
  <c r="AF10" i="40" s="1"/>
  <c r="AG10" i="40" s="1"/>
  <c r="AH10" i="40" s="1"/>
  <c r="AI10" i="40" s="1"/>
  <c r="AJ10" i="40" s="1"/>
  <c r="AK10" i="40" s="1"/>
  <c r="AL10" i="40" s="1"/>
  <c r="AM10" i="40" s="1"/>
  <c r="AN10" i="40" s="1"/>
  <c r="AO10" i="40" s="1"/>
  <c r="AP10" i="40" s="1"/>
  <c r="AQ10" i="40" s="1"/>
  <c r="AR10" i="40" s="1"/>
  <c r="AS10" i="40" s="1"/>
  <c r="AT10" i="40" s="1"/>
  <c r="AU10" i="40" s="1"/>
  <c r="AV10" i="40" s="1"/>
  <c r="AW10" i="40" s="1"/>
  <c r="AX10" i="40" s="1"/>
  <c r="AY10" i="40" s="1"/>
  <c r="AZ10" i="40" s="1"/>
  <c r="BA10" i="40" s="1"/>
  <c r="BB10" i="40" s="1"/>
  <c r="BC10" i="40" s="1"/>
  <c r="BD10" i="40" s="1"/>
  <c r="BE10" i="40" s="1"/>
  <c r="BF10" i="40" s="1"/>
  <c r="BG10" i="40" s="1"/>
  <c r="BH10" i="40" s="1"/>
  <c r="BI10" i="40" s="1"/>
  <c r="BJ10" i="40" s="1"/>
  <c r="BK10" i="40" s="1"/>
  <c r="BL10" i="40" s="1"/>
  <c r="BM10" i="40" s="1"/>
  <c r="BN10" i="40" s="1"/>
  <c r="BO10" i="40" s="1"/>
  <c r="BP10" i="40" s="1"/>
  <c r="BQ10" i="40" s="1"/>
  <c r="BR10" i="40" s="1"/>
  <c r="BS10" i="40" s="1"/>
  <c r="BT10" i="40" s="1"/>
  <c r="BU10" i="40" s="1"/>
  <c r="BV10" i="40" s="1"/>
  <c r="BW10" i="40" s="1"/>
  <c r="BX10" i="40" s="1"/>
  <c r="BY10" i="40" s="1"/>
  <c r="BZ10" i="40" s="1"/>
  <c r="CA10" i="40" s="1"/>
  <c r="CB10" i="40" s="1"/>
  <c r="CC10" i="40" s="1"/>
  <c r="CD10" i="40" s="1"/>
  <c r="CE10" i="40" s="1"/>
  <c r="CF10" i="40" s="1"/>
  <c r="CG10" i="40" s="1"/>
  <c r="CH10" i="40" s="1"/>
  <c r="CI10" i="40" s="1"/>
  <c r="CJ10" i="40" s="1"/>
  <c r="CK10" i="40" s="1"/>
  <c r="CL10" i="40" s="1"/>
  <c r="CM10" i="40" s="1"/>
  <c r="CN10" i="40" s="1"/>
  <c r="CO10" i="40" s="1"/>
  <c r="CP10" i="40" s="1"/>
  <c r="CQ10" i="40" s="1"/>
  <c r="CR10" i="40" s="1"/>
  <c r="CS10" i="40" s="1"/>
  <c r="CT10" i="40" s="1"/>
  <c r="CU10" i="40" s="1"/>
  <c r="CV10" i="40" s="1"/>
  <c r="CW10" i="40" s="1"/>
  <c r="CX10" i="40" s="1"/>
  <c r="CY10" i="40" s="1"/>
  <c r="C128" i="40"/>
  <c r="D128" i="40" s="1"/>
  <c r="E128" i="40" s="1"/>
  <c r="F128" i="40" s="1"/>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AH128" i="40" s="1"/>
  <c r="AI128" i="40" s="1"/>
  <c r="AJ128" i="40" s="1"/>
  <c r="AK128" i="40" s="1"/>
  <c r="AL128" i="40" s="1"/>
  <c r="AM128" i="40" s="1"/>
  <c r="AN128" i="40" s="1"/>
  <c r="AO128" i="40" s="1"/>
  <c r="AP128" i="40" s="1"/>
  <c r="AQ128" i="40" s="1"/>
  <c r="AR128" i="40" s="1"/>
  <c r="AS128" i="40" s="1"/>
  <c r="AT128" i="40" s="1"/>
  <c r="AU128" i="40" s="1"/>
  <c r="AV128" i="40" s="1"/>
  <c r="AW128" i="40" s="1"/>
  <c r="AX128" i="40" s="1"/>
  <c r="AY128" i="40" s="1"/>
  <c r="AZ128" i="40" s="1"/>
  <c r="BA128" i="40" s="1"/>
  <c r="BB128" i="40" s="1"/>
  <c r="BC128" i="40" s="1"/>
  <c r="BD128" i="40" s="1"/>
  <c r="BE128" i="40" s="1"/>
  <c r="BF128" i="40" s="1"/>
  <c r="BG128" i="40" s="1"/>
  <c r="BH128" i="40" s="1"/>
  <c r="BI128" i="40" s="1"/>
  <c r="BJ128" i="40" s="1"/>
  <c r="BK128" i="40" s="1"/>
  <c r="BL128" i="40" s="1"/>
  <c r="BM128" i="40" s="1"/>
  <c r="BN128" i="40" s="1"/>
  <c r="BO128" i="40" s="1"/>
  <c r="BP128" i="40" s="1"/>
  <c r="BQ128" i="40" s="1"/>
  <c r="BR128" i="40" s="1"/>
  <c r="BS128" i="40" s="1"/>
  <c r="BT128" i="40" s="1"/>
  <c r="BU128" i="40" s="1"/>
  <c r="BV128" i="40" s="1"/>
  <c r="BW128" i="40" s="1"/>
  <c r="BX128" i="40" s="1"/>
  <c r="BY128" i="40" s="1"/>
  <c r="BZ128" i="40" s="1"/>
  <c r="CA128" i="40" s="1"/>
  <c r="CB128" i="40" s="1"/>
  <c r="CC128" i="40" s="1"/>
  <c r="CD128" i="40" s="1"/>
  <c r="CE128" i="40" s="1"/>
  <c r="CF128" i="40" s="1"/>
  <c r="CG128" i="40" s="1"/>
  <c r="CH128" i="40" s="1"/>
  <c r="CI128" i="40" s="1"/>
  <c r="CJ128" i="40" s="1"/>
  <c r="CK128" i="40" s="1"/>
  <c r="CL128" i="40" s="1"/>
  <c r="CM128" i="40" s="1"/>
  <c r="CN128" i="40" s="1"/>
  <c r="CO128" i="40" s="1"/>
  <c r="CP128" i="40" s="1"/>
  <c r="CQ128" i="40" s="1"/>
  <c r="CR128" i="40" s="1"/>
  <c r="CS128" i="40" s="1"/>
  <c r="CT128" i="40" s="1"/>
  <c r="CU128" i="40" s="1"/>
  <c r="CV128" i="40" s="1"/>
  <c r="CW128" i="40" s="1"/>
  <c r="CX128" i="40" s="1"/>
  <c r="CY128" i="40" s="1"/>
  <c r="V123" i="40"/>
  <c r="U123" i="40"/>
  <c r="T123" i="40"/>
  <c r="S123" i="40"/>
  <c r="R123" i="40"/>
  <c r="Q123" i="40"/>
  <c r="P123" i="40"/>
  <c r="O123" i="40"/>
  <c r="N123" i="40"/>
  <c r="M123" i="40"/>
  <c r="L123" i="40"/>
  <c r="K123" i="40"/>
  <c r="J123" i="40"/>
  <c r="I123" i="40"/>
  <c r="H123" i="40"/>
  <c r="G123" i="40"/>
  <c r="F123" i="40"/>
  <c r="E123" i="40"/>
  <c r="D123" i="40"/>
  <c r="C123" i="40"/>
  <c r="B123" i="40"/>
  <c r="Q122" i="40"/>
  <c r="P122" i="40"/>
  <c r="O122" i="40"/>
  <c r="N122" i="40"/>
  <c r="M122" i="40"/>
  <c r="L122" i="40"/>
  <c r="K122" i="40"/>
  <c r="J122" i="40"/>
  <c r="I122" i="40"/>
  <c r="H122" i="40"/>
  <c r="G122" i="40"/>
  <c r="F122" i="40"/>
  <c r="E122" i="40"/>
  <c r="D122" i="40"/>
  <c r="C122" i="40"/>
  <c r="B122" i="40"/>
  <c r="L121" i="40"/>
  <c r="K121" i="40"/>
  <c r="J121" i="40"/>
  <c r="I121" i="40"/>
  <c r="H121" i="40"/>
  <c r="G121" i="40"/>
  <c r="F121" i="40"/>
  <c r="E121" i="40"/>
  <c r="D121" i="40"/>
  <c r="C121" i="40"/>
  <c r="B121" i="40"/>
  <c r="I120" i="40"/>
  <c r="H120" i="40"/>
  <c r="G120" i="40"/>
  <c r="F120" i="40"/>
  <c r="E120" i="40"/>
  <c r="D120" i="40"/>
  <c r="C120" i="40"/>
  <c r="B120" i="40"/>
  <c r="G119" i="40"/>
  <c r="F119" i="40"/>
  <c r="E119" i="40"/>
  <c r="D119" i="40"/>
  <c r="C119" i="40"/>
  <c r="B119" i="40"/>
  <c r="C110" i="40"/>
  <c r="D110" i="40" s="1"/>
  <c r="E110" i="40" s="1"/>
  <c r="F110" i="40" s="1"/>
  <c r="G110" i="40" s="1"/>
  <c r="H110" i="40" s="1"/>
  <c r="I110" i="40" s="1"/>
  <c r="J110" i="40" s="1"/>
  <c r="K110" i="40" s="1"/>
  <c r="L110" i="40" s="1"/>
  <c r="M110" i="40" s="1"/>
  <c r="N110" i="40" s="1"/>
  <c r="O110" i="40" s="1"/>
  <c r="P110" i="40" s="1"/>
  <c r="Q110" i="40" s="1"/>
  <c r="R110" i="40" s="1"/>
  <c r="S110" i="40" s="1"/>
  <c r="T110" i="40" s="1"/>
  <c r="U110" i="40" s="1"/>
  <c r="V110" i="40" s="1"/>
  <c r="W110" i="40" s="1"/>
  <c r="X110" i="40" s="1"/>
  <c r="Y110" i="40" s="1"/>
  <c r="Z110" i="40" s="1"/>
  <c r="AA110" i="40" s="1"/>
  <c r="AB110" i="40" s="1"/>
  <c r="AC110" i="40" s="1"/>
  <c r="AD110" i="40" s="1"/>
  <c r="AE110" i="40" s="1"/>
  <c r="AF110" i="40" s="1"/>
  <c r="AG110" i="40" s="1"/>
  <c r="AH110" i="40" s="1"/>
  <c r="AI110" i="40" s="1"/>
  <c r="AJ110" i="40" s="1"/>
  <c r="AK110" i="40" s="1"/>
  <c r="AL110" i="40" s="1"/>
  <c r="AM110" i="40" s="1"/>
  <c r="AN110" i="40" s="1"/>
  <c r="AO110" i="40" s="1"/>
  <c r="AP110" i="40" s="1"/>
  <c r="AQ110" i="40" s="1"/>
  <c r="AR110" i="40" s="1"/>
  <c r="AS110" i="40" s="1"/>
  <c r="AT110" i="40" s="1"/>
  <c r="AU110" i="40" s="1"/>
  <c r="AV110" i="40" s="1"/>
  <c r="AW110" i="40" s="1"/>
  <c r="AX110" i="40" s="1"/>
  <c r="AY110" i="40" s="1"/>
  <c r="AZ110" i="40" s="1"/>
  <c r="BA110" i="40" s="1"/>
  <c r="BB110" i="40" s="1"/>
  <c r="BC110" i="40" s="1"/>
  <c r="BD110" i="40" s="1"/>
  <c r="BE110" i="40" s="1"/>
  <c r="BF110" i="40" s="1"/>
  <c r="BG110" i="40" s="1"/>
  <c r="BH110" i="40" s="1"/>
  <c r="BI110" i="40" s="1"/>
  <c r="BJ110" i="40" s="1"/>
  <c r="BK110" i="40" s="1"/>
  <c r="BL110" i="40" s="1"/>
  <c r="BM110" i="40" s="1"/>
  <c r="BN110" i="40" s="1"/>
  <c r="BO110" i="40" s="1"/>
  <c r="BP110" i="40" s="1"/>
  <c r="BQ110" i="40" s="1"/>
  <c r="BR110" i="40" s="1"/>
  <c r="BS110" i="40" s="1"/>
  <c r="BT110" i="40" s="1"/>
  <c r="BU110" i="40" s="1"/>
  <c r="BV110" i="40" s="1"/>
  <c r="BW110" i="40" s="1"/>
  <c r="BX110" i="40" s="1"/>
  <c r="BY110" i="40" s="1"/>
  <c r="BZ110" i="40" s="1"/>
  <c r="CA110" i="40" s="1"/>
  <c r="CB110" i="40" s="1"/>
  <c r="CC110" i="40" s="1"/>
  <c r="CD110" i="40" s="1"/>
  <c r="CE110" i="40" s="1"/>
  <c r="CF110" i="40" s="1"/>
  <c r="CG110" i="40" s="1"/>
  <c r="CH110" i="40" s="1"/>
  <c r="CI110" i="40" s="1"/>
  <c r="CJ110" i="40" s="1"/>
  <c r="CK110" i="40" s="1"/>
  <c r="CL110" i="40" s="1"/>
  <c r="CM110" i="40" s="1"/>
  <c r="CN110" i="40" s="1"/>
  <c r="CO110" i="40" s="1"/>
  <c r="CP110" i="40" s="1"/>
  <c r="CQ110" i="40" s="1"/>
  <c r="CR110" i="40" s="1"/>
  <c r="CS110" i="40" s="1"/>
  <c r="CT110" i="40" s="1"/>
  <c r="CU110" i="40" s="1"/>
  <c r="CV110" i="40" s="1"/>
  <c r="CW110" i="40" s="1"/>
  <c r="CX110" i="40" s="1"/>
  <c r="CY110" i="40" s="1"/>
  <c r="V105" i="40"/>
  <c r="U105" i="40"/>
  <c r="T105" i="40"/>
  <c r="S105" i="40"/>
  <c r="R105" i="40"/>
  <c r="Q105" i="40"/>
  <c r="P105" i="40"/>
  <c r="O105" i="40"/>
  <c r="N105" i="40"/>
  <c r="M105" i="40"/>
  <c r="L105" i="40"/>
  <c r="K105" i="40"/>
  <c r="J105" i="40"/>
  <c r="I105" i="40"/>
  <c r="H105" i="40"/>
  <c r="G105" i="40"/>
  <c r="F105" i="40"/>
  <c r="E105" i="40"/>
  <c r="D105" i="40"/>
  <c r="C105" i="40"/>
  <c r="B105" i="40"/>
  <c r="Q104" i="40"/>
  <c r="P104" i="40"/>
  <c r="O104" i="40"/>
  <c r="N104" i="40"/>
  <c r="M104" i="40"/>
  <c r="L104" i="40"/>
  <c r="K104" i="40"/>
  <c r="J104" i="40"/>
  <c r="I104" i="40"/>
  <c r="H104" i="40"/>
  <c r="G104" i="40"/>
  <c r="F104" i="40"/>
  <c r="E104" i="40"/>
  <c r="D104" i="40"/>
  <c r="C104" i="40"/>
  <c r="B104" i="40"/>
  <c r="L103" i="40"/>
  <c r="K103" i="40"/>
  <c r="J103" i="40"/>
  <c r="I103" i="40"/>
  <c r="H103" i="40"/>
  <c r="G103" i="40"/>
  <c r="F103" i="40"/>
  <c r="E103" i="40"/>
  <c r="D103" i="40"/>
  <c r="C103" i="40"/>
  <c r="B103" i="40"/>
  <c r="I102" i="40"/>
  <c r="H102" i="40"/>
  <c r="G102" i="40"/>
  <c r="F102" i="40"/>
  <c r="E102" i="40"/>
  <c r="D102" i="40"/>
  <c r="C102" i="40"/>
  <c r="B102" i="40"/>
  <c r="G101" i="40"/>
  <c r="F101" i="40"/>
  <c r="E101" i="40"/>
  <c r="D101" i="40"/>
  <c r="C101" i="40"/>
  <c r="B101" i="40"/>
  <c r="C92" i="40"/>
  <c r="D92" i="40" s="1"/>
  <c r="E92" i="40" s="1"/>
  <c r="F92" i="40" s="1"/>
  <c r="G92" i="40" s="1"/>
  <c r="H92" i="40" s="1"/>
  <c r="I92" i="40" s="1"/>
  <c r="J92" i="40" s="1"/>
  <c r="K92" i="40" s="1"/>
  <c r="L92" i="40" s="1"/>
  <c r="M92" i="40" s="1"/>
  <c r="N92" i="40" s="1"/>
  <c r="O92" i="40" s="1"/>
  <c r="P92" i="40" s="1"/>
  <c r="Q92" i="40" s="1"/>
  <c r="R92" i="40" s="1"/>
  <c r="S92" i="40" s="1"/>
  <c r="T92" i="40" s="1"/>
  <c r="U92" i="40" s="1"/>
  <c r="V92" i="40" s="1"/>
  <c r="W92" i="40" s="1"/>
  <c r="X92" i="40" s="1"/>
  <c r="Y92" i="40" s="1"/>
  <c r="Z92" i="40" s="1"/>
  <c r="AA92" i="40" s="1"/>
  <c r="AB92" i="40" s="1"/>
  <c r="AC92" i="40" s="1"/>
  <c r="AD92" i="40" s="1"/>
  <c r="AE92" i="40" s="1"/>
  <c r="AF92" i="40" s="1"/>
  <c r="AG92" i="40" s="1"/>
  <c r="AH92" i="40" s="1"/>
  <c r="AI92" i="40" s="1"/>
  <c r="AJ92" i="40" s="1"/>
  <c r="AK92" i="40" s="1"/>
  <c r="AL92" i="40" s="1"/>
  <c r="AM92" i="40" s="1"/>
  <c r="AN92" i="40" s="1"/>
  <c r="AO92" i="40" s="1"/>
  <c r="AP92" i="40" s="1"/>
  <c r="AQ92" i="40" s="1"/>
  <c r="AR92" i="40" s="1"/>
  <c r="AS92" i="40" s="1"/>
  <c r="AT92" i="40" s="1"/>
  <c r="AU92" i="40" s="1"/>
  <c r="AV92" i="40" s="1"/>
  <c r="AW92" i="40" s="1"/>
  <c r="AX92" i="40" s="1"/>
  <c r="AY92" i="40" s="1"/>
  <c r="AZ92" i="40" s="1"/>
  <c r="BA92" i="40" s="1"/>
  <c r="BB92" i="40" s="1"/>
  <c r="BC92" i="40" s="1"/>
  <c r="BD92" i="40" s="1"/>
  <c r="BE92" i="40" s="1"/>
  <c r="BF92" i="40" s="1"/>
  <c r="BG92" i="40" s="1"/>
  <c r="BH92" i="40" s="1"/>
  <c r="BI92" i="40" s="1"/>
  <c r="BJ92" i="40" s="1"/>
  <c r="BK92" i="40" s="1"/>
  <c r="BL92" i="40" s="1"/>
  <c r="BM92" i="40" s="1"/>
  <c r="BN92" i="40" s="1"/>
  <c r="BO92" i="40" s="1"/>
  <c r="BP92" i="40" s="1"/>
  <c r="BQ92" i="40" s="1"/>
  <c r="BR92" i="40" s="1"/>
  <c r="BS92" i="40" s="1"/>
  <c r="BT92" i="40" s="1"/>
  <c r="BU92" i="40" s="1"/>
  <c r="BV92" i="40" s="1"/>
  <c r="BW92" i="40" s="1"/>
  <c r="BX92" i="40" s="1"/>
  <c r="BY92" i="40" s="1"/>
  <c r="BZ92" i="40" s="1"/>
  <c r="CA92" i="40" s="1"/>
  <c r="CB92" i="40" s="1"/>
  <c r="CC92" i="40" s="1"/>
  <c r="CD92" i="40" s="1"/>
  <c r="CE92" i="40" s="1"/>
  <c r="CF92" i="40" s="1"/>
  <c r="CG92" i="40" s="1"/>
  <c r="CH92" i="40" s="1"/>
  <c r="CI92" i="40" s="1"/>
  <c r="CJ92" i="40" s="1"/>
  <c r="CK92" i="40" s="1"/>
  <c r="CL92" i="40" s="1"/>
  <c r="CM92" i="40" s="1"/>
  <c r="CN92" i="40" s="1"/>
  <c r="CO92" i="40" s="1"/>
  <c r="CP92" i="40" s="1"/>
  <c r="CQ92" i="40" s="1"/>
  <c r="CR92" i="40" s="1"/>
  <c r="CS92" i="40" s="1"/>
  <c r="CT92" i="40" s="1"/>
  <c r="CU92" i="40" s="1"/>
  <c r="CV92" i="40" s="1"/>
  <c r="CW92" i="40" s="1"/>
  <c r="CX92" i="40" s="1"/>
  <c r="CY92" i="40" s="1"/>
  <c r="V87" i="40"/>
  <c r="U87" i="40"/>
  <c r="T87" i="40"/>
  <c r="S87" i="40"/>
  <c r="R87" i="40"/>
  <c r="Q87" i="40"/>
  <c r="P87" i="40"/>
  <c r="O87" i="40"/>
  <c r="N87" i="40"/>
  <c r="M87" i="40"/>
  <c r="L87" i="40"/>
  <c r="K87" i="40"/>
  <c r="J87" i="40"/>
  <c r="I87" i="40"/>
  <c r="H87" i="40"/>
  <c r="G87" i="40"/>
  <c r="F87" i="40"/>
  <c r="E87" i="40"/>
  <c r="D87" i="40"/>
  <c r="C87" i="40"/>
  <c r="B87" i="40"/>
  <c r="Q86" i="40"/>
  <c r="P86" i="40"/>
  <c r="O86" i="40"/>
  <c r="N86" i="40"/>
  <c r="M86" i="40"/>
  <c r="L86" i="40"/>
  <c r="K86" i="40"/>
  <c r="J86" i="40"/>
  <c r="I86" i="40"/>
  <c r="H86" i="40"/>
  <c r="G86" i="40"/>
  <c r="F86" i="40"/>
  <c r="E86" i="40"/>
  <c r="D86" i="40"/>
  <c r="C86" i="40"/>
  <c r="B86" i="40"/>
  <c r="L85" i="40"/>
  <c r="K85" i="40"/>
  <c r="J85" i="40"/>
  <c r="I85" i="40"/>
  <c r="H85" i="40"/>
  <c r="G85" i="40"/>
  <c r="F85" i="40"/>
  <c r="E85" i="40"/>
  <c r="D85" i="40"/>
  <c r="C85" i="40"/>
  <c r="B85" i="40"/>
  <c r="I84" i="40"/>
  <c r="H84" i="40"/>
  <c r="G84" i="40"/>
  <c r="F84" i="40"/>
  <c r="E84" i="40"/>
  <c r="D84" i="40"/>
  <c r="C84" i="40"/>
  <c r="B84" i="40"/>
  <c r="G83" i="40"/>
  <c r="F83" i="40"/>
  <c r="E83" i="40"/>
  <c r="D83" i="40"/>
  <c r="C83" i="40"/>
  <c r="B83" i="40"/>
  <c r="C74" i="40"/>
  <c r="D74" i="40" s="1"/>
  <c r="E74" i="40" s="1"/>
  <c r="F74" i="40" s="1"/>
  <c r="G74" i="40" s="1"/>
  <c r="H74" i="40" s="1"/>
  <c r="I74" i="40" s="1"/>
  <c r="J74" i="40" s="1"/>
  <c r="K74" i="40" s="1"/>
  <c r="L74" i="40" s="1"/>
  <c r="M74" i="40" s="1"/>
  <c r="N74" i="40" s="1"/>
  <c r="O74" i="40" s="1"/>
  <c r="P74" i="40" s="1"/>
  <c r="Q74" i="40" s="1"/>
  <c r="R74" i="40" s="1"/>
  <c r="S74" i="40" s="1"/>
  <c r="T74" i="40" s="1"/>
  <c r="U74" i="40" s="1"/>
  <c r="V74" i="40" s="1"/>
  <c r="W74" i="40" s="1"/>
  <c r="X74" i="40" s="1"/>
  <c r="Y74" i="40" s="1"/>
  <c r="Z74" i="40" s="1"/>
  <c r="AA74" i="40" s="1"/>
  <c r="AB74" i="40" s="1"/>
  <c r="AC74" i="40" s="1"/>
  <c r="AD74" i="40" s="1"/>
  <c r="AE74" i="40" s="1"/>
  <c r="AF74" i="40" s="1"/>
  <c r="AG74" i="40" s="1"/>
  <c r="AH74" i="40" s="1"/>
  <c r="AI74" i="40" s="1"/>
  <c r="AJ74" i="40" s="1"/>
  <c r="AK74" i="40" s="1"/>
  <c r="AL74" i="40" s="1"/>
  <c r="AM74" i="40" s="1"/>
  <c r="AN74" i="40" s="1"/>
  <c r="AO74" i="40" s="1"/>
  <c r="AP74" i="40" s="1"/>
  <c r="AQ74" i="40" s="1"/>
  <c r="AR74" i="40" s="1"/>
  <c r="AS74" i="40" s="1"/>
  <c r="AT74" i="40" s="1"/>
  <c r="AU74" i="40" s="1"/>
  <c r="AV74" i="40" s="1"/>
  <c r="AW74" i="40" s="1"/>
  <c r="AX74" i="40" s="1"/>
  <c r="AY74" i="40" s="1"/>
  <c r="AZ74" i="40" s="1"/>
  <c r="BA74" i="40" s="1"/>
  <c r="BB74" i="40" s="1"/>
  <c r="BC74" i="40" s="1"/>
  <c r="BD74" i="40" s="1"/>
  <c r="BE74" i="40" s="1"/>
  <c r="BF74" i="40" s="1"/>
  <c r="BG74" i="40" s="1"/>
  <c r="BH74" i="40" s="1"/>
  <c r="BI74" i="40" s="1"/>
  <c r="BJ74" i="40" s="1"/>
  <c r="BK74" i="40" s="1"/>
  <c r="BL74" i="40" s="1"/>
  <c r="BM74" i="40" s="1"/>
  <c r="BN74" i="40" s="1"/>
  <c r="BO74" i="40" s="1"/>
  <c r="BP74" i="40" s="1"/>
  <c r="BQ74" i="40" s="1"/>
  <c r="BR74" i="40" s="1"/>
  <c r="BS74" i="40" s="1"/>
  <c r="BT74" i="40" s="1"/>
  <c r="BU74" i="40" s="1"/>
  <c r="BV74" i="40" s="1"/>
  <c r="BW74" i="40" s="1"/>
  <c r="BX74" i="40" s="1"/>
  <c r="BY74" i="40" s="1"/>
  <c r="BZ74" i="40" s="1"/>
  <c r="CA74" i="40" s="1"/>
  <c r="CB74" i="40" s="1"/>
  <c r="CC74" i="40" s="1"/>
  <c r="CD74" i="40" s="1"/>
  <c r="CE74" i="40" s="1"/>
  <c r="CF74" i="40" s="1"/>
  <c r="CG74" i="40" s="1"/>
  <c r="CH74" i="40" s="1"/>
  <c r="CI74" i="40" s="1"/>
  <c r="CJ74" i="40" s="1"/>
  <c r="CK74" i="40" s="1"/>
  <c r="CL74" i="40" s="1"/>
  <c r="CM74" i="40" s="1"/>
  <c r="CN74" i="40" s="1"/>
  <c r="CO74" i="40" s="1"/>
  <c r="CP74" i="40" s="1"/>
  <c r="CQ74" i="40" s="1"/>
  <c r="CR74" i="40" s="1"/>
  <c r="CS74" i="40" s="1"/>
  <c r="CT74" i="40" s="1"/>
  <c r="CU74" i="40" s="1"/>
  <c r="CV74" i="40" s="1"/>
  <c r="CW74" i="40" s="1"/>
  <c r="CX74" i="40" s="1"/>
  <c r="CY74" i="40" s="1"/>
  <c r="V69" i="40"/>
  <c r="U69" i="40"/>
  <c r="T69" i="40"/>
  <c r="S69" i="40"/>
  <c r="R69" i="40"/>
  <c r="Q69" i="40"/>
  <c r="P69" i="40"/>
  <c r="O69" i="40"/>
  <c r="N69" i="40"/>
  <c r="M69" i="40"/>
  <c r="L69" i="40"/>
  <c r="K69" i="40"/>
  <c r="J69" i="40"/>
  <c r="I69" i="40"/>
  <c r="H69" i="40"/>
  <c r="G69" i="40"/>
  <c r="F69" i="40"/>
  <c r="E69" i="40"/>
  <c r="D69" i="40"/>
  <c r="C69" i="40"/>
  <c r="B69" i="40"/>
  <c r="Q68" i="40"/>
  <c r="P68" i="40"/>
  <c r="O68" i="40"/>
  <c r="N68" i="40"/>
  <c r="M68" i="40"/>
  <c r="L68" i="40"/>
  <c r="K68" i="40"/>
  <c r="J68" i="40"/>
  <c r="I68" i="40"/>
  <c r="H68" i="40"/>
  <c r="G68" i="40"/>
  <c r="F68" i="40"/>
  <c r="E68" i="40"/>
  <c r="D68" i="40"/>
  <c r="C68" i="40"/>
  <c r="B68" i="40"/>
  <c r="L67" i="40"/>
  <c r="K67" i="40"/>
  <c r="J67" i="40"/>
  <c r="I67" i="40"/>
  <c r="H67" i="40"/>
  <c r="G67" i="40"/>
  <c r="F67" i="40"/>
  <c r="E67" i="40"/>
  <c r="D67" i="40"/>
  <c r="C67" i="40"/>
  <c r="B67" i="40"/>
  <c r="I66" i="40"/>
  <c r="H66" i="40"/>
  <c r="G66" i="40"/>
  <c r="F66" i="40"/>
  <c r="E66" i="40"/>
  <c r="D66" i="40"/>
  <c r="C66" i="40"/>
  <c r="B66" i="40"/>
  <c r="G65" i="40"/>
  <c r="F65" i="40"/>
  <c r="E65" i="40"/>
  <c r="D65" i="40"/>
  <c r="C65" i="40"/>
  <c r="B65" i="40"/>
  <c r="C56" i="40"/>
  <c r="D56" i="40" s="1"/>
  <c r="E56" i="40" s="1"/>
  <c r="F56" i="40" s="1"/>
  <c r="G56" i="40" s="1"/>
  <c r="H56" i="40" s="1"/>
  <c r="I56" i="40" s="1"/>
  <c r="J56" i="40" s="1"/>
  <c r="K56" i="40" s="1"/>
  <c r="L56" i="40" s="1"/>
  <c r="M56" i="40" s="1"/>
  <c r="N56" i="40" s="1"/>
  <c r="O56" i="40" s="1"/>
  <c r="P56" i="40" s="1"/>
  <c r="Q56" i="40" s="1"/>
  <c r="R56" i="40" s="1"/>
  <c r="S56" i="40" s="1"/>
  <c r="T56" i="40" s="1"/>
  <c r="U56" i="40" s="1"/>
  <c r="V56" i="40" s="1"/>
  <c r="W56" i="40" s="1"/>
  <c r="X56" i="40" s="1"/>
  <c r="Y56" i="40" s="1"/>
  <c r="Z56" i="40" s="1"/>
  <c r="AA56" i="40" s="1"/>
  <c r="AB56" i="40" s="1"/>
  <c r="AC56" i="40" s="1"/>
  <c r="AD56" i="40" s="1"/>
  <c r="AE56" i="40" s="1"/>
  <c r="AF56" i="40" s="1"/>
  <c r="AG56" i="40" s="1"/>
  <c r="AH56" i="40" s="1"/>
  <c r="AI56" i="40" s="1"/>
  <c r="AJ56" i="40" s="1"/>
  <c r="AK56" i="40" s="1"/>
  <c r="AL56" i="40" s="1"/>
  <c r="AM56" i="40" s="1"/>
  <c r="AN56" i="40" s="1"/>
  <c r="AO56" i="40" s="1"/>
  <c r="AP56" i="40" s="1"/>
  <c r="AQ56" i="40" s="1"/>
  <c r="AR56" i="40" s="1"/>
  <c r="AS56" i="40" s="1"/>
  <c r="AT56" i="40" s="1"/>
  <c r="AU56" i="40" s="1"/>
  <c r="AV56" i="40" s="1"/>
  <c r="AW56" i="40" s="1"/>
  <c r="AX56" i="40" s="1"/>
  <c r="AY56" i="40" s="1"/>
  <c r="AZ56" i="40" s="1"/>
  <c r="BA56" i="40" s="1"/>
  <c r="BB56" i="40" s="1"/>
  <c r="BC56" i="40" s="1"/>
  <c r="BD56" i="40" s="1"/>
  <c r="BE56" i="40" s="1"/>
  <c r="BF56" i="40" s="1"/>
  <c r="BG56" i="40" s="1"/>
  <c r="BH56" i="40" s="1"/>
  <c r="BI56" i="40" s="1"/>
  <c r="BJ56" i="40" s="1"/>
  <c r="BK56" i="40" s="1"/>
  <c r="BL56" i="40" s="1"/>
  <c r="BM56" i="40" s="1"/>
  <c r="BN56" i="40" s="1"/>
  <c r="BO56" i="40" s="1"/>
  <c r="BP56" i="40" s="1"/>
  <c r="BQ56" i="40" s="1"/>
  <c r="BR56" i="40" s="1"/>
  <c r="BS56" i="40" s="1"/>
  <c r="BT56" i="40" s="1"/>
  <c r="BU56" i="40" s="1"/>
  <c r="BV56" i="40" s="1"/>
  <c r="BW56" i="40" s="1"/>
  <c r="BX56" i="40" s="1"/>
  <c r="BY56" i="40" s="1"/>
  <c r="BZ56" i="40" s="1"/>
  <c r="CA56" i="40" s="1"/>
  <c r="CB56" i="40" s="1"/>
  <c r="CC56" i="40" s="1"/>
  <c r="CD56" i="40" s="1"/>
  <c r="CE56" i="40" s="1"/>
  <c r="CF56" i="40" s="1"/>
  <c r="CG56" i="40" s="1"/>
  <c r="CH56" i="40" s="1"/>
  <c r="CI56" i="40" s="1"/>
  <c r="CJ56" i="40" s="1"/>
  <c r="CK56" i="40" s="1"/>
  <c r="CL56" i="40" s="1"/>
  <c r="CM56" i="40" s="1"/>
  <c r="CN56" i="40" s="1"/>
  <c r="CO56" i="40" s="1"/>
  <c r="CP56" i="40" s="1"/>
  <c r="CQ56" i="40" s="1"/>
  <c r="CR56" i="40" s="1"/>
  <c r="CS56" i="40" s="1"/>
  <c r="CT56" i="40" s="1"/>
  <c r="CU56" i="40" s="1"/>
  <c r="CV56" i="40" s="1"/>
  <c r="CW56" i="40" s="1"/>
  <c r="CX56" i="40" s="1"/>
  <c r="CY56" i="40" s="1"/>
  <c r="V51" i="40"/>
  <c r="U51" i="40"/>
  <c r="T51" i="40"/>
  <c r="S51" i="40"/>
  <c r="R51" i="40"/>
  <c r="Q51" i="40"/>
  <c r="P51" i="40"/>
  <c r="O51" i="40"/>
  <c r="N51" i="40"/>
  <c r="M51" i="40"/>
  <c r="L51" i="40"/>
  <c r="K51" i="40"/>
  <c r="J51" i="40"/>
  <c r="I51" i="40"/>
  <c r="H51" i="40"/>
  <c r="G51" i="40"/>
  <c r="F51" i="40"/>
  <c r="E51" i="40"/>
  <c r="D51" i="40"/>
  <c r="C51" i="40"/>
  <c r="B51" i="40"/>
  <c r="Q50" i="40"/>
  <c r="P50" i="40"/>
  <c r="O50" i="40"/>
  <c r="N50" i="40"/>
  <c r="M50" i="40"/>
  <c r="L50" i="40"/>
  <c r="K50" i="40"/>
  <c r="J50" i="40"/>
  <c r="I50" i="40"/>
  <c r="H50" i="40"/>
  <c r="G50" i="40"/>
  <c r="F50" i="40"/>
  <c r="E50" i="40"/>
  <c r="D50" i="40"/>
  <c r="C50" i="40"/>
  <c r="B50" i="40"/>
  <c r="L49" i="40"/>
  <c r="K49" i="40"/>
  <c r="J49" i="40"/>
  <c r="I49" i="40"/>
  <c r="H49" i="40"/>
  <c r="G49" i="40"/>
  <c r="F49" i="40"/>
  <c r="E49" i="40"/>
  <c r="D49" i="40"/>
  <c r="C49" i="40"/>
  <c r="B49" i="40"/>
  <c r="I48" i="40"/>
  <c r="H48" i="40"/>
  <c r="G48" i="40"/>
  <c r="F48" i="40"/>
  <c r="E48" i="40"/>
  <c r="D48" i="40"/>
  <c r="C48" i="40"/>
  <c r="B48" i="40"/>
  <c r="G47" i="40"/>
  <c r="F47" i="40"/>
  <c r="E47" i="40"/>
  <c r="D47" i="40"/>
  <c r="C47" i="40"/>
  <c r="B47" i="40"/>
  <c r="C38" i="40"/>
  <c r="D38" i="40" s="1"/>
  <c r="E38" i="40" s="1"/>
  <c r="F38" i="40" s="1"/>
  <c r="G38" i="40" s="1"/>
  <c r="H38" i="40" s="1"/>
  <c r="I38" i="40" s="1"/>
  <c r="J38" i="40" s="1"/>
  <c r="K38" i="40" s="1"/>
  <c r="L38" i="40" s="1"/>
  <c r="M38" i="40" s="1"/>
  <c r="N38" i="40" s="1"/>
  <c r="O38" i="40" s="1"/>
  <c r="P38" i="40" s="1"/>
  <c r="Q38" i="40" s="1"/>
  <c r="R38" i="40" s="1"/>
  <c r="S38" i="40" s="1"/>
  <c r="T38" i="40" s="1"/>
  <c r="U38" i="40" s="1"/>
  <c r="V38" i="40" s="1"/>
  <c r="W38" i="40" s="1"/>
  <c r="X38" i="40" s="1"/>
  <c r="Y38" i="40" s="1"/>
  <c r="Z38" i="40" s="1"/>
  <c r="AA38" i="40" s="1"/>
  <c r="AB38" i="40" s="1"/>
  <c r="AC38" i="40" s="1"/>
  <c r="AD38" i="40" s="1"/>
  <c r="AE38" i="40" s="1"/>
  <c r="AF38" i="40" s="1"/>
  <c r="AG38" i="40" s="1"/>
  <c r="AH38" i="40" s="1"/>
  <c r="AI38" i="40" s="1"/>
  <c r="AJ38" i="40" s="1"/>
  <c r="AK38" i="40" s="1"/>
  <c r="AL38" i="40" s="1"/>
  <c r="AM38" i="40" s="1"/>
  <c r="AN38" i="40" s="1"/>
  <c r="AO38" i="40" s="1"/>
  <c r="AP38" i="40" s="1"/>
  <c r="AQ38" i="40" s="1"/>
  <c r="AR38" i="40" s="1"/>
  <c r="AS38" i="40" s="1"/>
  <c r="AT38" i="40" s="1"/>
  <c r="AU38" i="40" s="1"/>
  <c r="AV38" i="40" s="1"/>
  <c r="AW38" i="40" s="1"/>
  <c r="AX38" i="40" s="1"/>
  <c r="AY38" i="40" s="1"/>
  <c r="AZ38" i="40" s="1"/>
  <c r="BA38" i="40" s="1"/>
  <c r="BB38" i="40" s="1"/>
  <c r="BC38" i="40" s="1"/>
  <c r="BD38" i="40" s="1"/>
  <c r="BE38" i="40" s="1"/>
  <c r="BF38" i="40" s="1"/>
  <c r="BG38" i="40" s="1"/>
  <c r="BH38" i="40" s="1"/>
  <c r="BI38" i="40" s="1"/>
  <c r="BJ38" i="40" s="1"/>
  <c r="BK38" i="40" s="1"/>
  <c r="BL38" i="40" s="1"/>
  <c r="BM38" i="40" s="1"/>
  <c r="BN38" i="40" s="1"/>
  <c r="BO38" i="40" s="1"/>
  <c r="BP38" i="40" s="1"/>
  <c r="BQ38" i="40" s="1"/>
  <c r="BR38" i="40" s="1"/>
  <c r="BS38" i="40" s="1"/>
  <c r="BT38" i="40" s="1"/>
  <c r="BU38" i="40" s="1"/>
  <c r="BV38" i="40" s="1"/>
  <c r="BW38" i="40" s="1"/>
  <c r="BX38" i="40" s="1"/>
  <c r="BY38" i="40" s="1"/>
  <c r="BZ38" i="40" s="1"/>
  <c r="CA38" i="40" s="1"/>
  <c r="CB38" i="40" s="1"/>
  <c r="CC38" i="40" s="1"/>
  <c r="CD38" i="40" s="1"/>
  <c r="CE38" i="40" s="1"/>
  <c r="CF38" i="40" s="1"/>
  <c r="CG38" i="40" s="1"/>
  <c r="CH38" i="40" s="1"/>
  <c r="CI38" i="40" s="1"/>
  <c r="CJ38" i="40" s="1"/>
  <c r="CK38" i="40" s="1"/>
  <c r="CL38" i="40" s="1"/>
  <c r="CM38" i="40" s="1"/>
  <c r="CN38" i="40" s="1"/>
  <c r="CO38" i="40" s="1"/>
  <c r="CP38" i="40" s="1"/>
  <c r="CQ38" i="40" s="1"/>
  <c r="CR38" i="40" s="1"/>
  <c r="CS38" i="40" s="1"/>
  <c r="CT38" i="40" s="1"/>
  <c r="CU38" i="40" s="1"/>
  <c r="CV38" i="40" s="1"/>
  <c r="CW38" i="40" s="1"/>
  <c r="CX38" i="40" s="1"/>
  <c r="CY38" i="40" s="1"/>
  <c r="V33" i="40"/>
  <c r="U33" i="40"/>
  <c r="T33" i="40"/>
  <c r="S33" i="40"/>
  <c r="R33" i="40"/>
  <c r="Q33" i="40"/>
  <c r="P33" i="40"/>
  <c r="O33" i="40"/>
  <c r="N33" i="40"/>
  <c r="M33" i="40"/>
  <c r="L33" i="40"/>
  <c r="K33" i="40"/>
  <c r="J33" i="40"/>
  <c r="I33" i="40"/>
  <c r="H33" i="40"/>
  <c r="G33" i="40"/>
  <c r="F33" i="40"/>
  <c r="E33" i="40"/>
  <c r="D33" i="40"/>
  <c r="C33" i="40"/>
  <c r="B33" i="40"/>
  <c r="Q32" i="40"/>
  <c r="P32" i="40"/>
  <c r="O32" i="40"/>
  <c r="N32" i="40"/>
  <c r="M32" i="40"/>
  <c r="L32" i="40"/>
  <c r="K32" i="40"/>
  <c r="J32" i="40"/>
  <c r="I32" i="40"/>
  <c r="H32" i="40"/>
  <c r="G32" i="40"/>
  <c r="F32" i="40"/>
  <c r="E32" i="40"/>
  <c r="D32" i="40"/>
  <c r="C32" i="40"/>
  <c r="B32" i="40"/>
  <c r="L31" i="40"/>
  <c r="K31" i="40"/>
  <c r="J31" i="40"/>
  <c r="I31" i="40"/>
  <c r="H31" i="40"/>
  <c r="G31" i="40"/>
  <c r="F31" i="40"/>
  <c r="E31" i="40"/>
  <c r="D31" i="40"/>
  <c r="C31" i="40"/>
  <c r="B31" i="40"/>
  <c r="I30" i="40"/>
  <c r="H30" i="40"/>
  <c r="G30" i="40"/>
  <c r="F30" i="40"/>
  <c r="E30" i="40"/>
  <c r="D30" i="40"/>
  <c r="C30" i="40"/>
  <c r="B30" i="40"/>
  <c r="G29" i="40"/>
  <c r="F29" i="40"/>
  <c r="E29" i="40"/>
  <c r="D29" i="40"/>
  <c r="C29" i="40"/>
  <c r="B29" i="40"/>
  <c r="C20" i="40"/>
  <c r="D20" i="40" s="1"/>
  <c r="E20" i="40" s="1"/>
  <c r="F20" i="40" s="1"/>
  <c r="G20" i="40" s="1"/>
  <c r="H20" i="40" s="1"/>
  <c r="I20" i="40" s="1"/>
  <c r="J20" i="40" s="1"/>
  <c r="K20" i="40" s="1"/>
  <c r="L20" i="40" s="1"/>
  <c r="M20" i="40" s="1"/>
  <c r="N20" i="40" s="1"/>
  <c r="O20" i="40" s="1"/>
  <c r="P20" i="40" s="1"/>
  <c r="Q20" i="40" s="1"/>
  <c r="R20" i="40" s="1"/>
  <c r="S20" i="40" s="1"/>
  <c r="T20" i="40" s="1"/>
  <c r="U20" i="40" s="1"/>
  <c r="V20" i="40" s="1"/>
  <c r="W20" i="40" s="1"/>
  <c r="X20" i="40" s="1"/>
  <c r="Y20" i="40" s="1"/>
  <c r="Z20" i="40" s="1"/>
  <c r="AA20" i="40" s="1"/>
  <c r="AB20" i="40" s="1"/>
  <c r="AC20" i="40" s="1"/>
  <c r="AD20" i="40" s="1"/>
  <c r="AE20" i="40" s="1"/>
  <c r="AF20" i="40" s="1"/>
  <c r="AG20" i="40" s="1"/>
  <c r="AH20" i="40" s="1"/>
  <c r="AI20" i="40" s="1"/>
  <c r="AJ20" i="40" s="1"/>
  <c r="AK20" i="40" s="1"/>
  <c r="AL20" i="40" s="1"/>
  <c r="AM20" i="40" s="1"/>
  <c r="AN20" i="40" s="1"/>
  <c r="AO20" i="40" s="1"/>
  <c r="AP20" i="40" s="1"/>
  <c r="AQ20" i="40" s="1"/>
  <c r="AR20" i="40" s="1"/>
  <c r="AS20" i="40" s="1"/>
  <c r="AT20" i="40" s="1"/>
  <c r="AU20" i="40" s="1"/>
  <c r="AV20" i="40" s="1"/>
  <c r="AW20" i="40" s="1"/>
  <c r="AX20" i="40" s="1"/>
  <c r="AY20" i="40" s="1"/>
  <c r="AZ20" i="40" s="1"/>
  <c r="BA20" i="40" s="1"/>
  <c r="BB20" i="40" s="1"/>
  <c r="BC20" i="40" s="1"/>
  <c r="BD20" i="40" s="1"/>
  <c r="BE20" i="40" s="1"/>
  <c r="BF20" i="40" s="1"/>
  <c r="BG20" i="40" s="1"/>
  <c r="BH20" i="40" s="1"/>
  <c r="BI20" i="40" s="1"/>
  <c r="BJ20" i="40" s="1"/>
  <c r="BK20" i="40" s="1"/>
  <c r="BL20" i="40" s="1"/>
  <c r="BM20" i="40" s="1"/>
  <c r="BN20" i="40" s="1"/>
  <c r="BO20" i="40" s="1"/>
  <c r="BP20" i="40" s="1"/>
  <c r="BQ20" i="40" s="1"/>
  <c r="BR20" i="40" s="1"/>
  <c r="BS20" i="40" s="1"/>
  <c r="BT20" i="40" s="1"/>
  <c r="BU20" i="40" s="1"/>
  <c r="BV20" i="40" s="1"/>
  <c r="BW20" i="40" s="1"/>
  <c r="BX20" i="40" s="1"/>
  <c r="BY20" i="40" s="1"/>
  <c r="BZ20" i="40" s="1"/>
  <c r="CA20" i="40" s="1"/>
  <c r="CB20" i="40" s="1"/>
  <c r="CC20" i="40" s="1"/>
  <c r="CD20" i="40" s="1"/>
  <c r="CE20" i="40" s="1"/>
  <c r="CF20" i="40" s="1"/>
  <c r="CG20" i="40" s="1"/>
  <c r="CH20" i="40" s="1"/>
  <c r="CI20" i="40" s="1"/>
  <c r="CJ20" i="40" s="1"/>
  <c r="CK20" i="40" s="1"/>
  <c r="CL20" i="40" s="1"/>
  <c r="CM20" i="40" s="1"/>
  <c r="CN20" i="40" s="1"/>
  <c r="CO20" i="40" s="1"/>
  <c r="CP20" i="40" s="1"/>
  <c r="CQ20" i="40" s="1"/>
  <c r="CR20" i="40" s="1"/>
  <c r="CS20" i="40" s="1"/>
  <c r="CT20" i="40" s="1"/>
  <c r="CU20" i="40" s="1"/>
  <c r="CV20" i="40" s="1"/>
  <c r="CW20" i="40" s="1"/>
  <c r="CX20" i="40" s="1"/>
  <c r="CY20" i="40" s="1"/>
  <c r="V15" i="40"/>
  <c r="U15" i="40"/>
  <c r="T15" i="40"/>
  <c r="S15" i="40"/>
  <c r="R15" i="40"/>
  <c r="Q15" i="40"/>
  <c r="P15" i="40"/>
  <c r="O15" i="40"/>
  <c r="N15" i="40"/>
  <c r="M15" i="40"/>
  <c r="L15" i="40"/>
  <c r="K15" i="40"/>
  <c r="J15" i="40"/>
  <c r="I15" i="40"/>
  <c r="H15" i="40"/>
  <c r="G15" i="40"/>
  <c r="F15" i="40"/>
  <c r="E15" i="40"/>
  <c r="D15" i="40"/>
  <c r="C15" i="40"/>
  <c r="B15" i="40"/>
  <c r="Q14" i="40"/>
  <c r="P14" i="40"/>
  <c r="O14" i="40"/>
  <c r="N14" i="40"/>
  <c r="M14" i="40"/>
  <c r="L14" i="40"/>
  <c r="K14" i="40"/>
  <c r="J14" i="40"/>
  <c r="I14" i="40"/>
  <c r="H14" i="40"/>
  <c r="G14" i="40"/>
  <c r="F14" i="40"/>
  <c r="E14" i="40"/>
  <c r="D14" i="40"/>
  <c r="C14" i="40"/>
  <c r="B14" i="40"/>
  <c r="L13" i="40"/>
  <c r="K13" i="40"/>
  <c r="J13" i="40"/>
  <c r="I13" i="40"/>
  <c r="H13" i="40"/>
  <c r="G13" i="40"/>
  <c r="F13" i="40"/>
  <c r="E13" i="40"/>
  <c r="D13" i="40"/>
  <c r="C13" i="40"/>
  <c r="B13" i="40"/>
  <c r="I12" i="40"/>
  <c r="H12" i="40"/>
  <c r="G12" i="40"/>
  <c r="F12" i="40"/>
  <c r="E12" i="40"/>
  <c r="D12" i="40"/>
  <c r="C12" i="40"/>
  <c r="B12" i="40"/>
  <c r="G11" i="40"/>
  <c r="F11" i="40"/>
  <c r="E11" i="40"/>
  <c r="D11" i="40"/>
  <c r="C11" i="40"/>
  <c r="B11" i="40"/>
  <c r="C23" i="45"/>
  <c r="C23" i="43"/>
  <c r="C24" i="44"/>
  <c r="C23" i="46"/>
  <c r="B31" i="46" l="1"/>
  <c r="B76" i="46"/>
  <c r="B31" i="34"/>
  <c r="B76" i="34"/>
  <c r="B31" i="45"/>
  <c r="B76" i="45"/>
  <c r="B31" i="35"/>
  <c r="B76" i="35"/>
  <c r="B31" i="44"/>
  <c r="B76" i="44"/>
  <c r="B31" i="33"/>
  <c r="B76" i="33"/>
  <c r="B24" i="43"/>
  <c r="B69" i="43"/>
  <c r="O7" i="45"/>
  <c r="P5" i="45"/>
  <c r="P7" i="44"/>
  <c r="C69" i="43"/>
  <c r="P5" i="46"/>
  <c r="P7" i="46" s="1"/>
  <c r="Q11" i="43"/>
  <c r="S11" i="46"/>
  <c r="O7" i="43"/>
  <c r="P5" i="43"/>
  <c r="Q5" i="44"/>
  <c r="R11" i="44"/>
  <c r="S11" i="45"/>
  <c r="O35" i="12"/>
  <c r="O36" i="12" s="1"/>
  <c r="P35" i="12"/>
  <c r="P36" i="12" s="1"/>
  <c r="Q35" i="12"/>
  <c r="Q36" i="12" s="1"/>
  <c r="R35" i="12"/>
  <c r="R36" i="12" s="1"/>
  <c r="S35" i="12"/>
  <c r="S36" i="12" s="1"/>
  <c r="T35" i="12"/>
  <c r="T36" i="12" s="1"/>
  <c r="U35" i="12"/>
  <c r="U36" i="12" s="1"/>
  <c r="V35" i="12"/>
  <c r="V36" i="12" s="1"/>
  <c r="W35" i="12"/>
  <c r="W36" i="12" s="1"/>
  <c r="O40" i="12"/>
  <c r="O41" i="12" s="1"/>
  <c r="P40" i="12"/>
  <c r="P41" i="12" s="1"/>
  <c r="Q40" i="12"/>
  <c r="Q41" i="12" s="1"/>
  <c r="R40" i="12"/>
  <c r="R41" i="12" s="1"/>
  <c r="S40" i="12"/>
  <c r="S41" i="12" s="1"/>
  <c r="T40" i="12"/>
  <c r="T41" i="12" s="1"/>
  <c r="U40" i="12"/>
  <c r="U41" i="12" s="1"/>
  <c r="V40" i="12"/>
  <c r="V41" i="12" s="1"/>
  <c r="W40" i="12"/>
  <c r="W41" i="12" s="1"/>
  <c r="C24" i="45"/>
  <c r="C24" i="43"/>
  <c r="C24" i="46"/>
  <c r="C25" i="44"/>
  <c r="B32" i="46" l="1"/>
  <c r="B77" i="46"/>
  <c r="B32" i="34"/>
  <c r="B77" i="34"/>
  <c r="B32" i="45"/>
  <c r="B77" i="45"/>
  <c r="B32" i="35"/>
  <c r="B77" i="35"/>
  <c r="B32" i="44"/>
  <c r="B77" i="44"/>
  <c r="B32" i="33"/>
  <c r="B77" i="33"/>
  <c r="B25" i="43"/>
  <c r="B70" i="43"/>
  <c r="P7" i="45"/>
  <c r="Q5" i="45"/>
  <c r="Q7" i="44"/>
  <c r="C70" i="43"/>
  <c r="Q5" i="46"/>
  <c r="Q7" i="46" s="1"/>
  <c r="T11" i="45"/>
  <c r="Q5" i="43"/>
  <c r="Q7" i="43" s="1"/>
  <c r="P7" i="43"/>
  <c r="R11" i="43"/>
  <c r="S11" i="44"/>
  <c r="R5" i="44"/>
  <c r="T11" i="46"/>
  <c r="Q46" i="12"/>
  <c r="V46" i="12"/>
  <c r="R46" i="12"/>
  <c r="T46" i="12"/>
  <c r="W46" i="12"/>
  <c r="S46" i="12"/>
  <c r="O46" i="12"/>
  <c r="P46" i="12"/>
  <c r="U46" i="12"/>
  <c r="C26" i="44"/>
  <c r="C25" i="46"/>
  <c r="C25" i="43"/>
  <c r="C25" i="45"/>
  <c r="B33" i="46" l="1"/>
  <c r="B78" i="46"/>
  <c r="B33" i="34"/>
  <c r="B78" i="34"/>
  <c r="B33" i="45"/>
  <c r="B78" i="45"/>
  <c r="B33" i="35"/>
  <c r="B78" i="35"/>
  <c r="B33" i="44"/>
  <c r="B78" i="44"/>
  <c r="B33" i="33"/>
  <c r="B78" i="33"/>
  <c r="B26" i="43"/>
  <c r="B71" i="43"/>
  <c r="Q7" i="45"/>
  <c r="R5" i="45"/>
  <c r="R7" i="44"/>
  <c r="C71" i="43"/>
  <c r="R5" i="43"/>
  <c r="R7" i="43" s="1"/>
  <c r="U11" i="46"/>
  <c r="U11" i="45"/>
  <c r="S11" i="43"/>
  <c r="R5" i="46"/>
  <c r="R7" i="46" s="1"/>
  <c r="T11" i="44"/>
  <c r="S5" i="44"/>
  <c r="B24" i="31"/>
  <c r="B23" i="31"/>
  <c r="B13" i="31"/>
  <c r="B24" i="30"/>
  <c r="B23" i="30"/>
  <c r="B13" i="30"/>
  <c r="B24" i="29"/>
  <c r="B23" i="29"/>
  <c r="B13" i="29"/>
  <c r="C27" i="44"/>
  <c r="C26" i="43"/>
  <c r="C26" i="45"/>
  <c r="C26" i="46"/>
  <c r="B34" i="46" l="1"/>
  <c r="B79" i="46"/>
  <c r="B34" i="34"/>
  <c r="B79" i="34"/>
  <c r="B34" i="45"/>
  <c r="B79" i="45"/>
  <c r="B34" i="35"/>
  <c r="B79" i="35"/>
  <c r="B34" i="44"/>
  <c r="B79" i="44"/>
  <c r="B34" i="33"/>
  <c r="B79" i="33"/>
  <c r="B27" i="43"/>
  <c r="B72" i="43"/>
  <c r="R7" i="45"/>
  <c r="S5" i="45"/>
  <c r="S7" i="44"/>
  <c r="C72" i="43"/>
  <c r="V11" i="45"/>
  <c r="U11" i="44"/>
  <c r="S5" i="46"/>
  <c r="S7" i="46" s="1"/>
  <c r="S5" i="43"/>
  <c r="S7" i="43" s="1"/>
  <c r="T5" i="44"/>
  <c r="T11" i="43"/>
  <c r="V11" i="46"/>
  <c r="B24" i="18"/>
  <c r="B23" i="18"/>
  <c r="B13" i="18"/>
  <c r="C27" i="43"/>
  <c r="C27" i="46"/>
  <c r="C28" i="44"/>
  <c r="C27" i="45"/>
  <c r="B35" i="46" l="1"/>
  <c r="B80" i="46"/>
  <c r="B35" i="34"/>
  <c r="B80" i="34"/>
  <c r="B35" i="45"/>
  <c r="B80" i="45"/>
  <c r="B35" i="35"/>
  <c r="B80" i="35"/>
  <c r="B35" i="44"/>
  <c r="B80" i="44"/>
  <c r="B35" i="33"/>
  <c r="B80" i="33"/>
  <c r="B28" i="43"/>
  <c r="B73" i="43"/>
  <c r="S7" i="45"/>
  <c r="T5" i="45"/>
  <c r="T7" i="44"/>
  <c r="C63" i="46"/>
  <c r="C64" i="46"/>
  <c r="C65" i="46"/>
  <c r="C66" i="46"/>
  <c r="C67" i="46"/>
  <c r="C68" i="46"/>
  <c r="C69" i="46"/>
  <c r="C70" i="46"/>
  <c r="C71" i="46"/>
  <c r="C72" i="46"/>
  <c r="C60" i="46"/>
  <c r="C59" i="46"/>
  <c r="C61" i="46"/>
  <c r="C58" i="46"/>
  <c r="C62" i="46"/>
  <c r="C73" i="46"/>
  <c r="C73" i="43"/>
  <c r="V11" i="44"/>
  <c r="T5" i="46"/>
  <c r="T7" i="46" s="1"/>
  <c r="W11" i="46"/>
  <c r="U11" i="43"/>
  <c r="U5" i="44"/>
  <c r="T5" i="43"/>
  <c r="T7" i="43" s="1"/>
  <c r="W11" i="45"/>
  <c r="H12" i="32"/>
  <c r="G12" i="32"/>
  <c r="F12" i="32"/>
  <c r="C28" i="45"/>
  <c r="C28" i="46"/>
  <c r="C29" i="44"/>
  <c r="C28" i="43"/>
  <c r="B36" i="46" l="1"/>
  <c r="B81" i="46"/>
  <c r="B36" i="34"/>
  <c r="B81" i="34"/>
  <c r="B36" i="45"/>
  <c r="B81" i="45"/>
  <c r="B36" i="35"/>
  <c r="B81" i="35"/>
  <c r="B36" i="44"/>
  <c r="B81" i="44"/>
  <c r="B36" i="33"/>
  <c r="B81" i="33"/>
  <c r="B29" i="43"/>
  <c r="B74" i="43"/>
  <c r="T7" i="45"/>
  <c r="U5" i="45"/>
  <c r="U7" i="44"/>
  <c r="C74" i="46"/>
  <c r="C74" i="43"/>
  <c r="V5" i="44"/>
  <c r="W11" i="44"/>
  <c r="V11" i="43"/>
  <c r="X11" i="46"/>
  <c r="U5" i="46"/>
  <c r="U7" i="46" s="1"/>
  <c r="X11" i="45"/>
  <c r="U5" i="43"/>
  <c r="U7" i="43" s="1"/>
  <c r="D9" i="32"/>
  <c r="D8" i="32"/>
  <c r="D7" i="32"/>
  <c r="C29" i="43"/>
  <c r="C29" i="46"/>
  <c r="C30" i="44"/>
  <c r="C29" i="45"/>
  <c r="B37" i="46" l="1"/>
  <c r="B82" i="46"/>
  <c r="B37" i="34"/>
  <c r="B82" i="34"/>
  <c r="B37" i="45"/>
  <c r="B82" i="45"/>
  <c r="B37" i="35"/>
  <c r="B82" i="35"/>
  <c r="B37" i="44"/>
  <c r="B82" i="44"/>
  <c r="B37" i="33"/>
  <c r="B82" i="33"/>
  <c r="B30" i="43"/>
  <c r="B75" i="43"/>
  <c r="U7" i="45"/>
  <c r="V5" i="45"/>
  <c r="V7" i="44"/>
  <c r="C75" i="43"/>
  <c r="C75" i="46"/>
  <c r="V5" i="43"/>
  <c r="V7" i="43" s="1"/>
  <c r="V5" i="46"/>
  <c r="V7" i="46" s="1"/>
  <c r="X11" i="44"/>
  <c r="Y11" i="45"/>
  <c r="W11" i="43"/>
  <c r="Y11" i="46"/>
  <c r="W5" i="44"/>
  <c r="A59" i="35"/>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E57" i="35"/>
  <c r="F57" i="35" s="1"/>
  <c r="G57" i="35" s="1"/>
  <c r="H57" i="35" s="1"/>
  <c r="I57" i="35" s="1"/>
  <c r="J57" i="35" s="1"/>
  <c r="K57" i="35" s="1"/>
  <c r="L57" i="35" s="1"/>
  <c r="M57" i="35" s="1"/>
  <c r="N57" i="35" s="1"/>
  <c r="O57" i="35" s="1"/>
  <c r="P57" i="35" s="1"/>
  <c r="Q57" i="35" s="1"/>
  <c r="R57" i="35" s="1"/>
  <c r="S57" i="35" s="1"/>
  <c r="T57" i="35" s="1"/>
  <c r="U57" i="35" s="1"/>
  <c r="V57" i="35" s="1"/>
  <c r="W57" i="35" s="1"/>
  <c r="X57" i="35" s="1"/>
  <c r="Y57" i="35" s="1"/>
  <c r="Z57" i="35" s="1"/>
  <c r="AA57" i="35" s="1"/>
  <c r="AB57" i="35" s="1"/>
  <c r="AC57" i="35" s="1"/>
  <c r="AD57" i="35" s="1"/>
  <c r="AE57" i="35" s="1"/>
  <c r="AF57" i="35" s="1"/>
  <c r="AG57" i="35" s="1"/>
  <c r="AH57" i="35" s="1"/>
  <c r="AI57" i="35" s="1"/>
  <c r="AJ57" i="35" s="1"/>
  <c r="AK57" i="35" s="1"/>
  <c r="AL57" i="35" s="1"/>
  <c r="AM57" i="35" s="1"/>
  <c r="AN57" i="35" s="1"/>
  <c r="AO57" i="35" s="1"/>
  <c r="AP57" i="35" s="1"/>
  <c r="AQ57" i="35" s="1"/>
  <c r="AR57" i="35" s="1"/>
  <c r="AS57" i="35" s="1"/>
  <c r="AT57" i="35" s="1"/>
  <c r="AU57" i="35" s="1"/>
  <c r="AV57" i="35" s="1"/>
  <c r="AW57" i="35" s="1"/>
  <c r="AX57" i="35" s="1"/>
  <c r="AY57" i="35" s="1"/>
  <c r="AZ57" i="35" s="1"/>
  <c r="BA57" i="35" s="1"/>
  <c r="BB57" i="35" s="1"/>
  <c r="BC57" i="35" s="1"/>
  <c r="BD57" i="35" s="1"/>
  <c r="BE57" i="35" s="1"/>
  <c r="BF57" i="35" s="1"/>
  <c r="BG57" i="35" s="1"/>
  <c r="BH57" i="35" s="1"/>
  <c r="BI57" i="35" s="1"/>
  <c r="BJ57" i="35" s="1"/>
  <c r="BK57" i="35" s="1"/>
  <c r="BL57" i="35" s="1"/>
  <c r="BM57" i="35" s="1"/>
  <c r="BN57" i="35" s="1"/>
  <c r="BO57" i="35" s="1"/>
  <c r="BP57" i="35" s="1"/>
  <c r="BQ57" i="35" s="1"/>
  <c r="BR57" i="35" s="1"/>
  <c r="BS57" i="35" s="1"/>
  <c r="BT57" i="35" s="1"/>
  <c r="BU57" i="35" s="1"/>
  <c r="BV57" i="35" s="1"/>
  <c r="BW57" i="35" s="1"/>
  <c r="BX57" i="35" s="1"/>
  <c r="BY57" i="35" s="1"/>
  <c r="BZ57" i="35" s="1"/>
  <c r="CA57" i="35" s="1"/>
  <c r="CB57" i="35" s="1"/>
  <c r="CC57" i="35" s="1"/>
  <c r="CD57" i="35" s="1"/>
  <c r="CE57" i="35" s="1"/>
  <c r="CF57" i="35" s="1"/>
  <c r="CG57" i="35" s="1"/>
  <c r="CH57" i="35" s="1"/>
  <c r="CI57" i="35" s="1"/>
  <c r="CJ57" i="35" s="1"/>
  <c r="CK57" i="35" s="1"/>
  <c r="CL57" i="35" s="1"/>
  <c r="CM57" i="35" s="1"/>
  <c r="CN57" i="35" s="1"/>
  <c r="CO57" i="35" s="1"/>
  <c r="CP57" i="35" s="1"/>
  <c r="CQ57" i="35" s="1"/>
  <c r="CR57" i="35" s="1"/>
  <c r="CS57" i="35" s="1"/>
  <c r="CT57" i="35" s="1"/>
  <c r="CU57" i="35" s="1"/>
  <c r="CV57" i="35" s="1"/>
  <c r="CW57" i="35" s="1"/>
  <c r="CX57" i="35" s="1"/>
  <c r="CY57" i="35" s="1"/>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E11" i="35"/>
  <c r="F11" i="35" s="1"/>
  <c r="A59" i="34"/>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E57" i="34"/>
  <c r="F57" i="34" s="1"/>
  <c r="G57" i="34" s="1"/>
  <c r="H57" i="34" s="1"/>
  <c r="I57" i="34" s="1"/>
  <c r="J57" i="34" s="1"/>
  <c r="K57" i="34" s="1"/>
  <c r="L57" i="34" s="1"/>
  <c r="M57" i="34" s="1"/>
  <c r="N57" i="34" s="1"/>
  <c r="O57" i="34" s="1"/>
  <c r="P57" i="34" s="1"/>
  <c r="Q57" i="34" s="1"/>
  <c r="R57" i="34" s="1"/>
  <c r="S57" i="34" s="1"/>
  <c r="T57" i="34" s="1"/>
  <c r="U57" i="34" s="1"/>
  <c r="V57" i="34" s="1"/>
  <c r="W57" i="34" s="1"/>
  <c r="X57" i="34" s="1"/>
  <c r="Y57" i="34" s="1"/>
  <c r="Z57" i="34" s="1"/>
  <c r="AA57" i="34" s="1"/>
  <c r="AB57" i="34" s="1"/>
  <c r="AC57" i="34" s="1"/>
  <c r="AD57" i="34" s="1"/>
  <c r="AE57" i="34" s="1"/>
  <c r="AF57" i="34" s="1"/>
  <c r="AG57" i="34" s="1"/>
  <c r="AH57" i="34" s="1"/>
  <c r="AI57" i="34" s="1"/>
  <c r="AJ57" i="34" s="1"/>
  <c r="AK57" i="34" s="1"/>
  <c r="AL57" i="34" s="1"/>
  <c r="AM57" i="34" s="1"/>
  <c r="AN57" i="34" s="1"/>
  <c r="AO57" i="34" s="1"/>
  <c r="AP57" i="34" s="1"/>
  <c r="AQ57" i="34" s="1"/>
  <c r="AR57" i="34" s="1"/>
  <c r="AS57" i="34" s="1"/>
  <c r="AT57" i="34" s="1"/>
  <c r="AU57" i="34" s="1"/>
  <c r="AV57" i="34" s="1"/>
  <c r="AW57" i="34" s="1"/>
  <c r="AX57" i="34" s="1"/>
  <c r="AY57" i="34" s="1"/>
  <c r="AZ57" i="34" s="1"/>
  <c r="BA57" i="34" s="1"/>
  <c r="BB57" i="34" s="1"/>
  <c r="BC57" i="34" s="1"/>
  <c r="BD57" i="34" s="1"/>
  <c r="BE57" i="34" s="1"/>
  <c r="BF57" i="34" s="1"/>
  <c r="BG57" i="34" s="1"/>
  <c r="BH57" i="34" s="1"/>
  <c r="BI57" i="34" s="1"/>
  <c r="BJ57" i="34" s="1"/>
  <c r="BK57" i="34" s="1"/>
  <c r="BL57" i="34" s="1"/>
  <c r="BM57" i="34" s="1"/>
  <c r="BN57" i="34" s="1"/>
  <c r="BO57" i="34" s="1"/>
  <c r="BP57" i="34" s="1"/>
  <c r="BQ57" i="34" s="1"/>
  <c r="BR57" i="34" s="1"/>
  <c r="BS57" i="34" s="1"/>
  <c r="BT57" i="34" s="1"/>
  <c r="BU57" i="34" s="1"/>
  <c r="BV57" i="34" s="1"/>
  <c r="BW57" i="34" s="1"/>
  <c r="BX57" i="34" s="1"/>
  <c r="BY57" i="34" s="1"/>
  <c r="BZ57" i="34" s="1"/>
  <c r="CA57" i="34" s="1"/>
  <c r="CB57" i="34" s="1"/>
  <c r="CC57" i="34" s="1"/>
  <c r="CD57" i="34" s="1"/>
  <c r="CE57" i="34" s="1"/>
  <c r="CF57" i="34" s="1"/>
  <c r="CG57" i="34" s="1"/>
  <c r="CH57" i="34" s="1"/>
  <c r="CI57" i="34" s="1"/>
  <c r="CJ57" i="34" s="1"/>
  <c r="CK57" i="34" s="1"/>
  <c r="CL57" i="34" s="1"/>
  <c r="CM57" i="34" s="1"/>
  <c r="CN57" i="34" s="1"/>
  <c r="CO57" i="34" s="1"/>
  <c r="CP57" i="34" s="1"/>
  <c r="CQ57" i="34" s="1"/>
  <c r="CR57" i="34" s="1"/>
  <c r="CS57" i="34" s="1"/>
  <c r="CT57" i="34" s="1"/>
  <c r="CU57" i="34" s="1"/>
  <c r="CV57" i="34" s="1"/>
  <c r="CW57" i="34" s="1"/>
  <c r="CX57" i="34" s="1"/>
  <c r="CY57" i="34" s="1"/>
  <c r="A13" i="34"/>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E11" i="34"/>
  <c r="A59" i="33"/>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E57" i="33"/>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BC57" i="33" s="1"/>
  <c r="BD57" i="33" s="1"/>
  <c r="BE57" i="33" s="1"/>
  <c r="BF57" i="33" s="1"/>
  <c r="BG57" i="33" s="1"/>
  <c r="BH57" i="33" s="1"/>
  <c r="BI57" i="33" s="1"/>
  <c r="BJ57" i="33" s="1"/>
  <c r="BK57" i="33" s="1"/>
  <c r="BL57" i="33" s="1"/>
  <c r="BM57" i="33" s="1"/>
  <c r="BN57" i="33" s="1"/>
  <c r="BO57" i="33" s="1"/>
  <c r="BP57" i="33" s="1"/>
  <c r="BQ57" i="33" s="1"/>
  <c r="BR57" i="33" s="1"/>
  <c r="BS57" i="33" s="1"/>
  <c r="BT57" i="33" s="1"/>
  <c r="BU57" i="33" s="1"/>
  <c r="BV57" i="33" s="1"/>
  <c r="BW57" i="33" s="1"/>
  <c r="BX57" i="33" s="1"/>
  <c r="BY57" i="33" s="1"/>
  <c r="BZ57" i="33" s="1"/>
  <c r="CA57" i="33" s="1"/>
  <c r="CB57" i="33" s="1"/>
  <c r="CC57" i="33" s="1"/>
  <c r="CD57" i="33" s="1"/>
  <c r="CE57" i="33" s="1"/>
  <c r="CF57" i="33" s="1"/>
  <c r="CG57" i="33" s="1"/>
  <c r="CH57" i="33" s="1"/>
  <c r="CI57" i="33" s="1"/>
  <c r="CJ57" i="33" s="1"/>
  <c r="CK57" i="33" s="1"/>
  <c r="CL57" i="33" s="1"/>
  <c r="CM57" i="33" s="1"/>
  <c r="CN57" i="33" s="1"/>
  <c r="CO57" i="33" s="1"/>
  <c r="CP57" i="33" s="1"/>
  <c r="CQ57" i="33" s="1"/>
  <c r="CR57" i="33" s="1"/>
  <c r="CS57" i="33" s="1"/>
  <c r="CT57" i="33" s="1"/>
  <c r="CU57" i="33" s="1"/>
  <c r="CV57" i="33" s="1"/>
  <c r="CW57" i="33" s="1"/>
  <c r="CX57" i="33" s="1"/>
  <c r="CY57" i="33" s="1"/>
  <c r="A13" i="33"/>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E11" i="33"/>
  <c r="F11" i="33" s="1"/>
  <c r="C30" i="43"/>
  <c r="C31" i="44"/>
  <c r="C30" i="45"/>
  <c r="C30" i="46"/>
  <c r="B38" i="46" l="1"/>
  <c r="B83" i="46"/>
  <c r="B38" i="34"/>
  <c r="B83" i="34"/>
  <c r="B38" i="45"/>
  <c r="B83" i="45"/>
  <c r="B38" i="35"/>
  <c r="B83" i="35"/>
  <c r="B38" i="44"/>
  <c r="B83" i="44"/>
  <c r="B38" i="33"/>
  <c r="B83" i="33"/>
  <c r="B31" i="43"/>
  <c r="B76" i="43"/>
  <c r="V7" i="45"/>
  <c r="W5" i="45"/>
  <c r="W7" i="45" s="1"/>
  <c r="W7" i="44"/>
  <c r="DB12" i="33"/>
  <c r="DB13" i="33" s="1"/>
  <c r="DB14" i="33" s="1"/>
  <c r="C76" i="43"/>
  <c r="C76" i="46"/>
  <c r="W5" i="43"/>
  <c r="W7" i="43" s="1"/>
  <c r="X5" i="44"/>
  <c r="Z11" i="45"/>
  <c r="Z11" i="46"/>
  <c r="X11" i="43"/>
  <c r="Y11" i="44"/>
  <c r="W5" i="46"/>
  <c r="W7" i="46" s="1"/>
  <c r="DB12" i="34"/>
  <c r="DB12" i="35"/>
  <c r="DB13" i="35" s="1"/>
  <c r="E5" i="33"/>
  <c r="C13" i="33" s="1"/>
  <c r="G11" i="35"/>
  <c r="E5" i="35"/>
  <c r="C13" i="35" s="1"/>
  <c r="F11" i="34"/>
  <c r="E5" i="34"/>
  <c r="C13" i="34" s="1"/>
  <c r="G11" i="33"/>
  <c r="C31" i="43"/>
  <c r="C31" i="45"/>
  <c r="C32" i="44"/>
  <c r="C31" i="46"/>
  <c r="B39" i="46" l="1"/>
  <c r="B84" i="46"/>
  <c r="B39" i="34"/>
  <c r="B84" i="34"/>
  <c r="B39" i="45"/>
  <c r="B84" i="45"/>
  <c r="B39" i="35"/>
  <c r="B84" i="35"/>
  <c r="B39" i="44"/>
  <c r="B84" i="44"/>
  <c r="B39" i="33"/>
  <c r="B84" i="33"/>
  <c r="B32" i="43"/>
  <c r="B77" i="43"/>
  <c r="E7" i="33"/>
  <c r="E7" i="34"/>
  <c r="X5" i="45"/>
  <c r="X7" i="45" s="1"/>
  <c r="E7" i="35"/>
  <c r="X7" i="44"/>
  <c r="C77" i="46"/>
  <c r="C77" i="43"/>
  <c r="X5" i="46"/>
  <c r="X7" i="46" s="1"/>
  <c r="Z11" i="44"/>
  <c r="AA11" i="46"/>
  <c r="X5" i="43"/>
  <c r="X7" i="43" s="1"/>
  <c r="AA11" i="45"/>
  <c r="Y5" i="44"/>
  <c r="Y11" i="43"/>
  <c r="DB13" i="34"/>
  <c r="DB14" i="34" s="1"/>
  <c r="DB15" i="33"/>
  <c r="DB14" i="35"/>
  <c r="F5" i="33"/>
  <c r="C14" i="33" s="1"/>
  <c r="F5" i="35"/>
  <c r="H11" i="35"/>
  <c r="G11" i="34"/>
  <c r="F5" i="34"/>
  <c r="H11" i="33"/>
  <c r="C32" i="46"/>
  <c r="C32" i="43"/>
  <c r="C32" i="45"/>
  <c r="C33" i="44"/>
  <c r="C14" i="34" l="1"/>
  <c r="F7" i="34"/>
  <c r="C14" i="35"/>
  <c r="F7" i="35"/>
  <c r="B40" i="46"/>
  <c r="B85" i="46"/>
  <c r="B40" i="34"/>
  <c r="B85" i="34"/>
  <c r="B40" i="45"/>
  <c r="B85" i="45"/>
  <c r="B40" i="35"/>
  <c r="B85" i="35"/>
  <c r="B40" i="44"/>
  <c r="B85" i="44"/>
  <c r="B40" i="33"/>
  <c r="B85" i="33"/>
  <c r="B33" i="43"/>
  <c r="B78" i="43"/>
  <c r="F7" i="33"/>
  <c r="Y5" i="45"/>
  <c r="Y7" i="45" s="1"/>
  <c r="Y7" i="44"/>
  <c r="C78" i="43"/>
  <c r="C78" i="46"/>
  <c r="Z11" i="43"/>
  <c r="Y5" i="43"/>
  <c r="Y7" i="43" s="1"/>
  <c r="AB11" i="46"/>
  <c r="Y5" i="46"/>
  <c r="Y7" i="46" s="1"/>
  <c r="Z5" i="44"/>
  <c r="AB11" i="45"/>
  <c r="AA11" i="44"/>
  <c r="DB15" i="35"/>
  <c r="DB16" i="33"/>
  <c r="DB17" i="33" s="1"/>
  <c r="DB18" i="33" s="1"/>
  <c r="DB19" i="33" s="1"/>
  <c r="DB20" i="33" s="1"/>
  <c r="DB21" i="33" s="1"/>
  <c r="DB22" i="33" s="1"/>
  <c r="DB23" i="33" s="1"/>
  <c r="DB24" i="33" s="1"/>
  <c r="DB25" i="33" s="1"/>
  <c r="DB26" i="33" s="1"/>
  <c r="DB27" i="33" s="1"/>
  <c r="DB28" i="33" s="1"/>
  <c r="DB29" i="33" s="1"/>
  <c r="DB30" i="33" s="1"/>
  <c r="DB31" i="33" s="1"/>
  <c r="DB32" i="33" s="1"/>
  <c r="DB33" i="33" s="1"/>
  <c r="DB34" i="33" s="1"/>
  <c r="DB35" i="33" s="1"/>
  <c r="DB36" i="33" s="1"/>
  <c r="DB37" i="33" s="1"/>
  <c r="DB38" i="33" s="1"/>
  <c r="DB39" i="33" s="1"/>
  <c r="DB40" i="33" s="1"/>
  <c r="DB41" i="33" s="1"/>
  <c r="DB42" i="33" s="1"/>
  <c r="DB43" i="33" s="1"/>
  <c r="DB44" i="33" s="1"/>
  <c r="DB45" i="33" s="1"/>
  <c r="DB46" i="33" s="1"/>
  <c r="DB47" i="33" s="1"/>
  <c r="DB48" i="33" s="1"/>
  <c r="DB49" i="33" s="1"/>
  <c r="DB50" i="33" s="1"/>
  <c r="DB51" i="33" s="1"/>
  <c r="DB15" i="34"/>
  <c r="G5" i="33"/>
  <c r="C15" i="33" s="1"/>
  <c r="I11" i="35"/>
  <c r="G5" i="35"/>
  <c r="G5" i="34"/>
  <c r="H11" i="34"/>
  <c r="I11" i="33"/>
  <c r="C33" i="46"/>
  <c r="C34" i="44"/>
  <c r="C33" i="43"/>
  <c r="C33" i="45"/>
  <c r="C15" i="34" l="1"/>
  <c r="G7" i="34"/>
  <c r="C15" i="35"/>
  <c r="G7" i="35"/>
  <c r="B41" i="46"/>
  <c r="B86" i="46"/>
  <c r="B41" i="34"/>
  <c r="B86" i="34"/>
  <c r="B41" i="45"/>
  <c r="B86" i="45"/>
  <c r="B41" i="35"/>
  <c r="B86" i="35"/>
  <c r="B41" i="44"/>
  <c r="B86" i="44"/>
  <c r="B41" i="33"/>
  <c r="B86" i="33"/>
  <c r="B34" i="43"/>
  <c r="B79" i="43"/>
  <c r="G7" i="33"/>
  <c r="Z5" i="45"/>
  <c r="Z7" i="45" s="1"/>
  <c r="Z7" i="44"/>
  <c r="C79" i="43"/>
  <c r="C79" i="46"/>
  <c r="Z5" i="43"/>
  <c r="Z7" i="43" s="1"/>
  <c r="Z5" i="46"/>
  <c r="Z7" i="46" s="1"/>
  <c r="AC11" i="45"/>
  <c r="AA5" i="44"/>
  <c r="AA11" i="43"/>
  <c r="AB11" i="44"/>
  <c r="AC11" i="46"/>
  <c r="DB16" i="34"/>
  <c r="DB16" i="35"/>
  <c r="DB17" i="35" s="1"/>
  <c r="DB18" i="35" s="1"/>
  <c r="DB19" i="35" s="1"/>
  <c r="DB20" i="35" s="1"/>
  <c r="DB21" i="35" s="1"/>
  <c r="DB22" i="35" s="1"/>
  <c r="DB23" i="35" s="1"/>
  <c r="DB24" i="35" s="1"/>
  <c r="DB25" i="35" s="1"/>
  <c r="DB26" i="35" s="1"/>
  <c r="DB27" i="35" s="1"/>
  <c r="DB28" i="35" s="1"/>
  <c r="DB29" i="35" s="1"/>
  <c r="DB30" i="35" s="1"/>
  <c r="DB31" i="35" s="1"/>
  <c r="DB32" i="35" s="1"/>
  <c r="DB33" i="35" s="1"/>
  <c r="DB34" i="35" s="1"/>
  <c r="DB35" i="35" s="1"/>
  <c r="DB36" i="35" s="1"/>
  <c r="DB37" i="35" s="1"/>
  <c r="DB38" i="35" s="1"/>
  <c r="DB39" i="35" s="1"/>
  <c r="DB40" i="35" s="1"/>
  <c r="DB41" i="35" s="1"/>
  <c r="DB42" i="35" s="1"/>
  <c r="DB43" i="35" s="1"/>
  <c r="DB44" i="35" s="1"/>
  <c r="DB45" i="35" s="1"/>
  <c r="DB46" i="35" s="1"/>
  <c r="DB47" i="35" s="1"/>
  <c r="DB48" i="35" s="1"/>
  <c r="DB49" i="35" s="1"/>
  <c r="DB50" i="35" s="1"/>
  <c r="DB51" i="35" s="1"/>
  <c r="H5" i="33"/>
  <c r="C16" i="33" s="1"/>
  <c r="H5" i="35"/>
  <c r="J11" i="35"/>
  <c r="I11" i="34"/>
  <c r="H5" i="34"/>
  <c r="J11" i="33"/>
  <c r="C34" i="45"/>
  <c r="C34" i="43"/>
  <c r="C35" i="44"/>
  <c r="C34" i="46"/>
  <c r="C16" i="34" l="1"/>
  <c r="H7" i="34"/>
  <c r="C16" i="35"/>
  <c r="H7" i="35"/>
  <c r="B42" i="46"/>
  <c r="B87" i="46"/>
  <c r="B42" i="34"/>
  <c r="B87" i="34"/>
  <c r="B42" i="45"/>
  <c r="B87" i="45"/>
  <c r="B42" i="35"/>
  <c r="B87" i="35"/>
  <c r="B42" i="44"/>
  <c r="B87" i="44"/>
  <c r="B42" i="33"/>
  <c r="B87" i="33"/>
  <c r="B35" i="43"/>
  <c r="B80" i="43"/>
  <c r="H7" i="33"/>
  <c r="AA5" i="45"/>
  <c r="AA7" i="45" s="1"/>
  <c r="AA7" i="44"/>
  <c r="C80" i="46"/>
  <c r="C80" i="43"/>
  <c r="AD11" i="46"/>
  <c r="AA5" i="46"/>
  <c r="AA7" i="46" s="1"/>
  <c r="AB11" i="43"/>
  <c r="AC11" i="44"/>
  <c r="AB5" i="44"/>
  <c r="AD11" i="45"/>
  <c r="AA5" i="43"/>
  <c r="AA7" i="43" s="1"/>
  <c r="DB17" i="34"/>
  <c r="I5" i="33"/>
  <c r="I7" i="33" s="1"/>
  <c r="K11" i="35"/>
  <c r="I5" i="35"/>
  <c r="I7" i="35" s="1"/>
  <c r="I5" i="34"/>
  <c r="I7" i="34" s="1"/>
  <c r="J11" i="34"/>
  <c r="K11" i="33"/>
  <c r="C35" i="45"/>
  <c r="C36" i="44"/>
  <c r="C35" i="46"/>
  <c r="C17" i="34"/>
  <c r="C17" i="35"/>
  <c r="C35" i="43"/>
  <c r="C17" i="33"/>
  <c r="B43" i="46" l="1"/>
  <c r="B88" i="46"/>
  <c r="B43" i="34"/>
  <c r="B88" i="34"/>
  <c r="B43" i="45"/>
  <c r="B88" i="45"/>
  <c r="B43" i="35"/>
  <c r="B88" i="35"/>
  <c r="B43" i="44"/>
  <c r="B88" i="44"/>
  <c r="B43" i="33"/>
  <c r="B88" i="33"/>
  <c r="B36" i="43"/>
  <c r="B81" i="43"/>
  <c r="C8" i="33"/>
  <c r="C8" i="34"/>
  <c r="AB5" i="45"/>
  <c r="AB7" i="45" s="1"/>
  <c r="C8" i="35"/>
  <c r="AB7" i="44"/>
  <c r="C81" i="43"/>
  <c r="C81" i="46"/>
  <c r="AB5" i="43"/>
  <c r="AB7" i="43" s="1"/>
  <c r="AB5" i="46"/>
  <c r="AB7" i="46" s="1"/>
  <c r="AE11" i="46"/>
  <c r="AE11" i="45"/>
  <c r="AC5" i="44"/>
  <c r="AD11" i="44"/>
  <c r="AC11" i="43"/>
  <c r="DB18" i="34"/>
  <c r="J5" i="33"/>
  <c r="J7" i="33" s="1"/>
  <c r="L11" i="35"/>
  <c r="J5" i="35"/>
  <c r="J7" i="35" s="1"/>
  <c r="K11" i="34"/>
  <c r="J5" i="34"/>
  <c r="J7" i="34" s="1"/>
  <c r="L11" i="33"/>
  <c r="C36" i="45"/>
  <c r="C37" i="44"/>
  <c r="C18" i="33"/>
  <c r="C36" i="43"/>
  <c r="C18" i="34"/>
  <c r="C18" i="35"/>
  <c r="C36" i="46"/>
  <c r="B44" i="46" l="1"/>
  <c r="B89" i="46"/>
  <c r="B44" i="34"/>
  <c r="B89" i="34"/>
  <c r="B44" i="45"/>
  <c r="B89" i="45"/>
  <c r="B44" i="35"/>
  <c r="B89" i="35"/>
  <c r="B44" i="44"/>
  <c r="B89" i="44"/>
  <c r="B44" i="33"/>
  <c r="B89" i="33"/>
  <c r="B37" i="43"/>
  <c r="B82" i="43"/>
  <c r="AC5" i="45"/>
  <c r="AC7" i="45" s="1"/>
  <c r="AC7" i="44"/>
  <c r="C82" i="43"/>
  <c r="C82" i="46"/>
  <c r="AD11" i="43"/>
  <c r="AD5" i="44"/>
  <c r="AD7" i="44" s="1"/>
  <c r="AC5" i="43"/>
  <c r="AC7" i="43" s="1"/>
  <c r="AF11" i="45"/>
  <c r="AC5" i="46"/>
  <c r="AC7" i="46" s="1"/>
  <c r="AE11" i="44"/>
  <c r="AF11" i="46"/>
  <c r="DB19" i="34"/>
  <c r="K5" i="33"/>
  <c r="K7" i="33" s="1"/>
  <c r="K5" i="35"/>
  <c r="K7" i="35" s="1"/>
  <c r="M11" i="35"/>
  <c r="K5" i="34"/>
  <c r="K7" i="34" s="1"/>
  <c r="L11" i="34"/>
  <c r="M11" i="33"/>
  <c r="C19" i="33"/>
  <c r="C19" i="35"/>
  <c r="C19" i="34"/>
  <c r="C37" i="46"/>
  <c r="C38" i="44"/>
  <c r="C37" i="43"/>
  <c r="C37" i="45"/>
  <c r="B45" i="46" l="1"/>
  <c r="B90" i="46"/>
  <c r="B45" i="34"/>
  <c r="B90" i="34"/>
  <c r="B45" i="45"/>
  <c r="B90" i="45"/>
  <c r="B45" i="35"/>
  <c r="B90" i="35"/>
  <c r="B45" i="44"/>
  <c r="B90" i="44"/>
  <c r="B45" i="33"/>
  <c r="B90" i="33"/>
  <c r="B38" i="43"/>
  <c r="B83" i="43"/>
  <c r="AD5" i="45"/>
  <c r="AD7" i="45" s="1"/>
  <c r="C83" i="46"/>
  <c r="C83" i="43"/>
  <c r="AF11" i="44"/>
  <c r="AD5" i="46"/>
  <c r="AD7" i="46" s="1"/>
  <c r="AD5" i="43"/>
  <c r="AD7" i="43" s="1"/>
  <c r="AE11" i="43"/>
  <c r="AG11" i="46"/>
  <c r="AG11" i="45"/>
  <c r="AE5" i="44"/>
  <c r="AE7" i="44" s="1"/>
  <c r="DB20" i="34"/>
  <c r="L5" i="33"/>
  <c r="L7" i="33" s="1"/>
  <c r="L5" i="35"/>
  <c r="L7" i="35" s="1"/>
  <c r="N11" i="35"/>
  <c r="M11" i="34"/>
  <c r="L5" i="34"/>
  <c r="L7" i="34" s="1"/>
  <c r="N11" i="33"/>
  <c r="C39" i="44"/>
  <c r="C20" i="35"/>
  <c r="C38" i="43"/>
  <c r="C20" i="33"/>
  <c r="C38" i="45"/>
  <c r="C20" i="34"/>
  <c r="C38" i="46"/>
  <c r="B46" i="46" l="1"/>
  <c r="B91" i="46"/>
  <c r="B46" i="34"/>
  <c r="B91" i="34"/>
  <c r="B46" i="45"/>
  <c r="B91" i="45"/>
  <c r="B46" i="35"/>
  <c r="B91" i="35"/>
  <c r="B46" i="44"/>
  <c r="B91" i="44"/>
  <c r="B46" i="33"/>
  <c r="B91" i="33"/>
  <c r="B39" i="43"/>
  <c r="B84" i="43"/>
  <c r="AE5" i="45"/>
  <c r="AE7" i="45" s="1"/>
  <c r="C84" i="43"/>
  <c r="C84" i="46"/>
  <c r="AG11" i="44"/>
  <c r="AH11" i="46"/>
  <c r="AE5" i="43"/>
  <c r="AE7" i="43" s="1"/>
  <c r="AF5" i="44"/>
  <c r="AF7" i="44" s="1"/>
  <c r="AF11" i="43"/>
  <c r="AE5" i="46"/>
  <c r="AE7" i="46" s="1"/>
  <c r="AH11" i="45"/>
  <c r="DB21" i="34"/>
  <c r="M5" i="33"/>
  <c r="M7" i="33" s="1"/>
  <c r="M5" i="35"/>
  <c r="M7" i="35" s="1"/>
  <c r="O11" i="35"/>
  <c r="M5" i="34"/>
  <c r="M7" i="34" s="1"/>
  <c r="N11" i="34"/>
  <c r="O11" i="33"/>
  <c r="C39" i="46"/>
  <c r="C21" i="33"/>
  <c r="C39" i="45"/>
  <c r="C21" i="35"/>
  <c r="C39" i="43"/>
  <c r="C21" i="34"/>
  <c r="C40" i="44"/>
  <c r="B47" i="46" l="1"/>
  <c r="B92" i="46"/>
  <c r="B47" i="34"/>
  <c r="B92" i="34"/>
  <c r="B47" i="45"/>
  <c r="B92" i="45"/>
  <c r="B47" i="35"/>
  <c r="B92" i="35"/>
  <c r="B47" i="44"/>
  <c r="B92" i="44"/>
  <c r="B47" i="33"/>
  <c r="B92" i="33"/>
  <c r="B40" i="43"/>
  <c r="B85" i="43"/>
  <c r="AF5" i="45"/>
  <c r="AF7" i="45" s="1"/>
  <c r="C85" i="43"/>
  <c r="C85" i="46"/>
  <c r="AF5" i="43"/>
  <c r="AF7" i="43" s="1"/>
  <c r="AI11" i="46"/>
  <c r="AI11" i="45"/>
  <c r="AG11" i="43"/>
  <c r="AH11" i="44"/>
  <c r="AF5" i="46"/>
  <c r="AF7" i="46" s="1"/>
  <c r="AG5" i="44"/>
  <c r="AG7" i="44" s="1"/>
  <c r="DB22" i="34"/>
  <c r="N5" i="33"/>
  <c r="N7" i="33" s="1"/>
  <c r="N5" i="35"/>
  <c r="N7" i="35" s="1"/>
  <c r="P11" i="35"/>
  <c r="O11" i="34"/>
  <c r="N5" i="34"/>
  <c r="N7" i="34" s="1"/>
  <c r="P11" i="33"/>
  <c r="C40" i="43"/>
  <c r="C22" i="33"/>
  <c r="C40" i="45"/>
  <c r="C22" i="35"/>
  <c r="C41" i="44"/>
  <c r="C22" i="34"/>
  <c r="C40" i="46"/>
  <c r="B48" i="46" l="1"/>
  <c r="B93" i="46"/>
  <c r="B48" i="34"/>
  <c r="B93" i="34"/>
  <c r="B48" i="45"/>
  <c r="B93" i="45"/>
  <c r="B48" i="35"/>
  <c r="B93" i="35"/>
  <c r="B48" i="44"/>
  <c r="B93" i="44"/>
  <c r="B48" i="33"/>
  <c r="B93" i="33"/>
  <c r="B41" i="43"/>
  <c r="B86" i="43"/>
  <c r="AG5" i="45"/>
  <c r="AG7" i="45" s="1"/>
  <c r="C63" i="45"/>
  <c r="C64" i="45"/>
  <c r="C65" i="45"/>
  <c r="C66" i="45"/>
  <c r="C67" i="45"/>
  <c r="C68" i="45"/>
  <c r="C69" i="45"/>
  <c r="C70" i="45"/>
  <c r="C71" i="45"/>
  <c r="C72" i="45"/>
  <c r="C73" i="45"/>
  <c r="C74" i="45"/>
  <c r="C75" i="45"/>
  <c r="C76" i="45"/>
  <c r="C77" i="45"/>
  <c r="C78" i="45"/>
  <c r="C79" i="45"/>
  <c r="C80" i="45"/>
  <c r="C81" i="45"/>
  <c r="C82" i="45"/>
  <c r="C83" i="45"/>
  <c r="C84" i="45"/>
  <c r="C85" i="45"/>
  <c r="C86" i="45"/>
  <c r="C61" i="45"/>
  <c r="C59" i="45"/>
  <c r="C60" i="45"/>
  <c r="C58" i="45"/>
  <c r="C62" i="45"/>
  <c r="C86" i="43"/>
  <c r="C86" i="46"/>
  <c r="AH11" i="43"/>
  <c r="AJ11" i="45"/>
  <c r="AJ11" i="46"/>
  <c r="AH5" i="44"/>
  <c r="AH7" i="44" s="1"/>
  <c r="AG5" i="43"/>
  <c r="AG7" i="43" s="1"/>
  <c r="AG5" i="46"/>
  <c r="AG7" i="46" s="1"/>
  <c r="AI11" i="44"/>
  <c r="DB23" i="34"/>
  <c r="O5" i="33"/>
  <c r="O7" i="33" s="1"/>
  <c r="Q11" i="35"/>
  <c r="O5" i="35"/>
  <c r="O7" i="35" s="1"/>
  <c r="O5" i="34"/>
  <c r="O7" i="34" s="1"/>
  <c r="P11" i="34"/>
  <c r="Q11" i="33"/>
  <c r="C41" i="45"/>
  <c r="C41" i="43"/>
  <c r="C41" i="46"/>
  <c r="C23" i="35"/>
  <c r="C23" i="34"/>
  <c r="C42" i="44"/>
  <c r="C23" i="33"/>
  <c r="B49" i="46" l="1"/>
  <c r="B94" i="46"/>
  <c r="B49" i="34"/>
  <c r="B94" i="34"/>
  <c r="B49" i="45"/>
  <c r="B94" i="45"/>
  <c r="B49" i="35"/>
  <c r="B94" i="35"/>
  <c r="B49" i="44"/>
  <c r="B94" i="44"/>
  <c r="B49" i="33"/>
  <c r="B94" i="33"/>
  <c r="B42" i="43"/>
  <c r="B87" i="43"/>
  <c r="C87" i="45"/>
  <c r="AH5" i="45"/>
  <c r="AH7" i="45" s="1"/>
  <c r="C87" i="43"/>
  <c r="C87" i="46"/>
  <c r="AH5" i="43"/>
  <c r="AH7" i="43" s="1"/>
  <c r="AK11" i="46"/>
  <c r="AK11" i="45"/>
  <c r="AJ11" i="44"/>
  <c r="AH5" i="46"/>
  <c r="AH7" i="46" s="1"/>
  <c r="AI5" i="44"/>
  <c r="AI7" i="44" s="1"/>
  <c r="AI11" i="43"/>
  <c r="DB24" i="34"/>
  <c r="P5" i="33"/>
  <c r="P7" i="33" s="1"/>
  <c r="R11" i="35"/>
  <c r="P5" i="35"/>
  <c r="P7" i="35" s="1"/>
  <c r="Q11" i="34"/>
  <c r="P5" i="34"/>
  <c r="P7" i="34" s="1"/>
  <c r="R11" i="33"/>
  <c r="C24" i="34"/>
  <c r="C42" i="43"/>
  <c r="C43" i="44"/>
  <c r="C24" i="35"/>
  <c r="C24" i="33"/>
  <c r="C42" i="45"/>
  <c r="C42" i="46"/>
  <c r="B50" i="46" l="1"/>
  <c r="B95" i="46"/>
  <c r="B50" i="34"/>
  <c r="B95" i="34"/>
  <c r="B50" i="45"/>
  <c r="B95" i="45"/>
  <c r="B50" i="35"/>
  <c r="B95" i="35"/>
  <c r="B50" i="44"/>
  <c r="B95" i="44"/>
  <c r="B50" i="33"/>
  <c r="B95" i="33"/>
  <c r="B43" i="43"/>
  <c r="B88" i="43"/>
  <c r="C88" i="45"/>
  <c r="AI5" i="45"/>
  <c r="AI7" i="45" s="1"/>
  <c r="C88" i="46"/>
  <c r="C88" i="43"/>
  <c r="AI5" i="46"/>
  <c r="AI7" i="46" s="1"/>
  <c r="AK11" i="44"/>
  <c r="AL11" i="46"/>
  <c r="AI5" i="43"/>
  <c r="AI7" i="43" s="1"/>
  <c r="AJ11" i="43"/>
  <c r="AJ5" i="44"/>
  <c r="AJ7" i="44" s="1"/>
  <c r="AL11" i="45"/>
  <c r="DB25" i="34"/>
  <c r="Q5" i="33"/>
  <c r="Q7" i="33" s="1"/>
  <c r="Q5" i="35"/>
  <c r="Q7" i="35" s="1"/>
  <c r="S11" i="35"/>
  <c r="Q5" i="34"/>
  <c r="Q7" i="34" s="1"/>
  <c r="R11" i="34"/>
  <c r="S11" i="33"/>
  <c r="C43" i="45"/>
  <c r="C43" i="43"/>
  <c r="C44" i="44"/>
  <c r="C25" i="33"/>
  <c r="C25" i="35"/>
  <c r="C25" i="34"/>
  <c r="C43" i="46"/>
  <c r="B51" i="46" l="1"/>
  <c r="B97" i="46" s="1"/>
  <c r="B96" i="46"/>
  <c r="B51" i="34"/>
  <c r="B97" i="34" s="1"/>
  <c r="B96" i="34"/>
  <c r="B51" i="45"/>
  <c r="B97" i="45" s="1"/>
  <c r="B96" i="45"/>
  <c r="B51" i="35"/>
  <c r="B97" i="35" s="1"/>
  <c r="B96" i="35"/>
  <c r="B51" i="44"/>
  <c r="B97" i="44" s="1"/>
  <c r="B96" i="44"/>
  <c r="B51" i="33"/>
  <c r="B97" i="33" s="1"/>
  <c r="B96" i="33"/>
  <c r="B44" i="43"/>
  <c r="B89" i="43"/>
  <c r="C89" i="45"/>
  <c r="AJ5" i="45"/>
  <c r="AJ7" i="45" s="1"/>
  <c r="C89" i="43"/>
  <c r="C89" i="46"/>
  <c r="AJ5" i="43"/>
  <c r="AJ7" i="43" s="1"/>
  <c r="AM11" i="45"/>
  <c r="AK5" i="44"/>
  <c r="AK7" i="44" s="1"/>
  <c r="AL11" i="44"/>
  <c r="AK11" i="43"/>
  <c r="AM11" i="46"/>
  <c r="AJ5" i="46"/>
  <c r="AJ7" i="46" s="1"/>
  <c r="DB26" i="34"/>
  <c r="R5" i="33"/>
  <c r="R7" i="33" s="1"/>
  <c r="R5" i="35"/>
  <c r="R7" i="35" s="1"/>
  <c r="T11" i="35"/>
  <c r="R5" i="34"/>
  <c r="R7" i="34" s="1"/>
  <c r="S11" i="34"/>
  <c r="T11" i="33"/>
  <c r="C44" i="43"/>
  <c r="C45" i="44"/>
  <c r="C44" i="45"/>
  <c r="C26" i="34"/>
  <c r="C26" i="35"/>
  <c r="C44" i="46"/>
  <c r="C26" i="33"/>
  <c r="B45" i="43" l="1"/>
  <c r="B90" i="43"/>
  <c r="C90" i="45"/>
  <c r="AK5" i="45"/>
  <c r="AK7" i="45" s="1"/>
  <c r="C90" i="46"/>
  <c r="C90" i="43"/>
  <c r="AK5" i="46"/>
  <c r="AK7" i="46" s="1"/>
  <c r="AN11" i="45"/>
  <c r="AN11" i="46"/>
  <c r="AM11" i="44"/>
  <c r="AK5" i="43"/>
  <c r="AK7" i="43" s="1"/>
  <c r="AL11" i="43"/>
  <c r="AL5" i="44"/>
  <c r="AL7" i="44" s="1"/>
  <c r="DB27" i="34"/>
  <c r="S5" i="33"/>
  <c r="S7" i="33" s="1"/>
  <c r="U11" i="35"/>
  <c r="S5" i="35"/>
  <c r="S7" i="35" s="1"/>
  <c r="T11" i="34"/>
  <c r="S5" i="34"/>
  <c r="S7" i="34" s="1"/>
  <c r="U11" i="33"/>
  <c r="C45" i="43"/>
  <c r="C46" i="44"/>
  <c r="C45" i="46"/>
  <c r="C27" i="34"/>
  <c r="C27" i="33"/>
  <c r="C27" i="35"/>
  <c r="C45" i="45"/>
  <c r="B46" i="43" l="1"/>
  <c r="B91" i="43"/>
  <c r="C91" i="45"/>
  <c r="AL5" i="45"/>
  <c r="AL7" i="45" s="1"/>
  <c r="C91" i="46"/>
  <c r="C91" i="43"/>
  <c r="AN11" i="44"/>
  <c r="AM5" i="44"/>
  <c r="AM7" i="44" s="1"/>
  <c r="AO11" i="46"/>
  <c r="AO11" i="45"/>
  <c r="AL5" i="46"/>
  <c r="AL7" i="46" s="1"/>
  <c r="AM11" i="43"/>
  <c r="AL5" i="43"/>
  <c r="AL7" i="43" s="1"/>
  <c r="DB28" i="34"/>
  <c r="T5" i="33"/>
  <c r="T7" i="33" s="1"/>
  <c r="T5" i="35"/>
  <c r="T7" i="35" s="1"/>
  <c r="V11" i="35"/>
  <c r="T5" i="34"/>
  <c r="T7" i="34" s="1"/>
  <c r="U11" i="34"/>
  <c r="V11" i="33"/>
  <c r="C28" i="34"/>
  <c r="C46" i="45"/>
  <c r="C28" i="33"/>
  <c r="C46" i="46"/>
  <c r="C47" i="44"/>
  <c r="C46" i="43"/>
  <c r="C28" i="35"/>
  <c r="B47" i="43" l="1"/>
  <c r="B92" i="43"/>
  <c r="C92" i="45"/>
  <c r="AM5" i="45"/>
  <c r="AM7" i="45" s="1"/>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60" i="44"/>
  <c r="C61" i="44"/>
  <c r="C62" i="44"/>
  <c r="C58" i="44"/>
  <c r="C59" i="44"/>
  <c r="C93" i="44"/>
  <c r="C92" i="46"/>
  <c r="C92" i="43"/>
  <c r="AN5" i="44"/>
  <c r="AN7" i="44" s="1"/>
  <c r="AN11" i="43"/>
  <c r="AM5" i="46"/>
  <c r="AM7" i="46" s="1"/>
  <c r="AP11" i="45"/>
  <c r="AP11" i="46"/>
  <c r="AO11" i="44"/>
  <c r="AM5" i="43"/>
  <c r="AM7" i="43" s="1"/>
  <c r="DB29" i="34"/>
  <c r="U5" i="33"/>
  <c r="U7" i="33" s="1"/>
  <c r="U5" i="35"/>
  <c r="U7" i="35" s="1"/>
  <c r="W11" i="35"/>
  <c r="V11" i="34"/>
  <c r="U5" i="34"/>
  <c r="U7" i="34" s="1"/>
  <c r="W11" i="33"/>
  <c r="C47" i="46"/>
  <c r="C48" i="44"/>
  <c r="C29" i="35"/>
  <c r="C47" i="43"/>
  <c r="C29" i="33"/>
  <c r="C29" i="34"/>
  <c r="C47" i="45"/>
  <c r="B48" i="43" l="1"/>
  <c r="B93" i="43"/>
  <c r="C93" i="45"/>
  <c r="AN5" i="45"/>
  <c r="AN7" i="45" s="1"/>
  <c r="C93" i="43"/>
  <c r="C94" i="44"/>
  <c r="C93" i="46"/>
  <c r="AN5" i="43"/>
  <c r="AN7" i="43" s="1"/>
  <c r="AQ11" i="45"/>
  <c r="AO5" i="44"/>
  <c r="AO7" i="44" s="1"/>
  <c r="AO11" i="43"/>
  <c r="AP11" i="44"/>
  <c r="AQ11" i="46"/>
  <c r="AN5" i="46"/>
  <c r="AN7" i="46" s="1"/>
  <c r="DB30" i="34"/>
  <c r="V5" i="33"/>
  <c r="V7" i="33" s="1"/>
  <c r="V5" i="35"/>
  <c r="V7" i="35" s="1"/>
  <c r="X11" i="35"/>
  <c r="V5" i="34"/>
  <c r="V7" i="34" s="1"/>
  <c r="W11" i="34"/>
  <c r="X11" i="33"/>
  <c r="C48" i="46"/>
  <c r="C30" i="35"/>
  <c r="C30" i="34"/>
  <c r="C48" i="45"/>
  <c r="C49" i="44"/>
  <c r="C30" i="33"/>
  <c r="C48" i="43"/>
  <c r="B49" i="43" l="1"/>
  <c r="B94" i="43"/>
  <c r="C94" i="45"/>
  <c r="AO5" i="45"/>
  <c r="AO7" i="45" s="1"/>
  <c r="C94" i="43"/>
  <c r="C94" i="46"/>
  <c r="C95" i="44"/>
  <c r="AQ11" i="44"/>
  <c r="AP11" i="43"/>
  <c r="AO5" i="43"/>
  <c r="AO7" i="43" s="1"/>
  <c r="AO5" i="46"/>
  <c r="AO7" i="46" s="1"/>
  <c r="AR11" i="46"/>
  <c r="AP5" i="44"/>
  <c r="AP7" i="44" s="1"/>
  <c r="AR11" i="45"/>
  <c r="DB31" i="34"/>
  <c r="W5" i="33"/>
  <c r="W7" i="33" s="1"/>
  <c r="Y11" i="35"/>
  <c r="W5" i="35"/>
  <c r="W7" i="35" s="1"/>
  <c r="W5" i="34"/>
  <c r="W7" i="34" s="1"/>
  <c r="X11" i="34"/>
  <c r="Y11" i="33"/>
  <c r="C50" i="44"/>
  <c r="C49" i="43"/>
  <c r="C31" i="35"/>
  <c r="C49" i="46"/>
  <c r="C31" i="33"/>
  <c r="C49" i="45"/>
  <c r="C31" i="34"/>
  <c r="B50" i="43" l="1"/>
  <c r="B95" i="43"/>
  <c r="C95" i="45"/>
  <c r="AP5" i="45"/>
  <c r="AP7" i="45" s="1"/>
  <c r="C96" i="44"/>
  <c r="C95" i="43"/>
  <c r="C95" i="46"/>
  <c r="AQ5" i="44"/>
  <c r="AQ7" i="44" s="1"/>
  <c r="AP5" i="43"/>
  <c r="AP7" i="43" s="1"/>
  <c r="AR11" i="44"/>
  <c r="AQ11" i="43"/>
  <c r="AS11" i="45"/>
  <c r="AS11" i="46"/>
  <c r="AP5" i="46"/>
  <c r="AP7" i="46" s="1"/>
  <c r="DB32" i="34"/>
  <c r="X5" i="33"/>
  <c r="X7" i="33" s="1"/>
  <c r="X5" i="35"/>
  <c r="X7" i="35" s="1"/>
  <c r="Z11" i="35"/>
  <c r="Y11" i="34"/>
  <c r="X5" i="34"/>
  <c r="X7" i="34" s="1"/>
  <c r="Z11" i="33"/>
  <c r="C51" i="44"/>
  <c r="C32" i="35"/>
  <c r="C50" i="46"/>
  <c r="C32" i="34"/>
  <c r="C50" i="45"/>
  <c r="C50" i="43"/>
  <c r="C32" i="33"/>
  <c r="B51" i="43" l="1"/>
  <c r="B97" i="43" s="1"/>
  <c r="B96" i="43"/>
  <c r="C96" i="45"/>
  <c r="AQ5" i="45"/>
  <c r="AQ7" i="45" s="1"/>
  <c r="C97" i="44"/>
  <c r="C96" i="43"/>
  <c r="C96" i="46"/>
  <c r="AR11" i="43"/>
  <c r="AR5" i="44"/>
  <c r="AR7" i="44" s="1"/>
  <c r="AT11" i="46"/>
  <c r="AQ5" i="43"/>
  <c r="AQ7" i="43" s="1"/>
  <c r="AQ5" i="46"/>
  <c r="AQ7" i="46" s="1"/>
  <c r="AT11" i="45"/>
  <c r="AS11" i="44"/>
  <c r="DB33" i="34"/>
  <c r="Y5" i="33"/>
  <c r="Y7" i="33" s="1"/>
  <c r="Y5" i="35"/>
  <c r="Y7" i="35" s="1"/>
  <c r="AA11" i="35"/>
  <c r="Y5" i="34"/>
  <c r="Y7" i="34" s="1"/>
  <c r="Z11" i="34"/>
  <c r="AA11" i="33"/>
  <c r="C51" i="46"/>
  <c r="C51" i="43"/>
  <c r="C33" i="35"/>
  <c r="C33" i="33"/>
  <c r="C33" i="34"/>
  <c r="C51" i="45"/>
  <c r="C97" i="45" l="1"/>
  <c r="AR5" i="45"/>
  <c r="C97" i="46"/>
  <c r="C97" i="43"/>
  <c r="AR5" i="46"/>
  <c r="AR7" i="46" s="1"/>
  <c r="AR5" i="43"/>
  <c r="AU11" i="46"/>
  <c r="AT11" i="44"/>
  <c r="AU11" i="45"/>
  <c r="AS5" i="44"/>
  <c r="AS7" i="44" s="1"/>
  <c r="AS11" i="43"/>
  <c r="DB34" i="34"/>
  <c r="Z5" i="33"/>
  <c r="Z7" i="33" s="1"/>
  <c r="Z5" i="34"/>
  <c r="Z7" i="34" s="1"/>
  <c r="Z5" i="35"/>
  <c r="Z7" i="35" s="1"/>
  <c r="AB11" i="35"/>
  <c r="AA11" i="34"/>
  <c r="AB11" i="33"/>
  <c r="C34" i="35"/>
  <c r="C34" i="34"/>
  <c r="C34" i="33"/>
  <c r="AS5" i="45" l="1"/>
  <c r="AR7" i="45"/>
  <c r="AS5" i="43"/>
  <c r="AR7" i="43"/>
  <c r="AU11" i="44"/>
  <c r="AV11" i="46"/>
  <c r="AS5" i="46"/>
  <c r="AS7" i="46" s="1"/>
  <c r="AT11" i="43"/>
  <c r="AT5" i="44"/>
  <c r="AT7" i="44" s="1"/>
  <c r="AV11" i="45"/>
  <c r="DB35" i="34"/>
  <c r="AA5" i="33"/>
  <c r="AA7" i="33" s="1"/>
  <c r="AA5" i="35"/>
  <c r="AA7" i="35" s="1"/>
  <c r="AA5" i="34"/>
  <c r="AA7" i="34" s="1"/>
  <c r="AC11" i="35"/>
  <c r="AB11" i="34"/>
  <c r="AC11" i="33"/>
  <c r="C35" i="33"/>
  <c r="C35" i="34"/>
  <c r="C35" i="35"/>
  <c r="AT5" i="45" l="1"/>
  <c r="AS7" i="45"/>
  <c r="AT5" i="43"/>
  <c r="AS7" i="43"/>
  <c r="AV11" i="44"/>
  <c r="AT5" i="46"/>
  <c r="AT7" i="46" s="1"/>
  <c r="AU5" i="44"/>
  <c r="AU7" i="44" s="1"/>
  <c r="AW11" i="45"/>
  <c r="AU11" i="43"/>
  <c r="AW11" i="46"/>
  <c r="AB5" i="33"/>
  <c r="AB7" i="33" s="1"/>
  <c r="DB36" i="34"/>
  <c r="AB5" i="34"/>
  <c r="AB7" i="34" s="1"/>
  <c r="AB5" i="35"/>
  <c r="AB7" i="35" s="1"/>
  <c r="AD11" i="35"/>
  <c r="AC11" i="34"/>
  <c r="AD11" i="33"/>
  <c r="C36" i="34"/>
  <c r="C36" i="33"/>
  <c r="C36" i="35"/>
  <c r="AT7" i="45" l="1"/>
  <c r="AU5" i="45"/>
  <c r="AU5" i="43"/>
  <c r="AT7" i="43"/>
  <c r="AC5" i="33"/>
  <c r="AC7" i="33" s="1"/>
  <c r="AW11" i="44"/>
  <c r="AX11" i="45"/>
  <c r="AU5" i="46"/>
  <c r="AU7" i="46" s="1"/>
  <c r="AV5" i="44"/>
  <c r="AV7" i="44" s="1"/>
  <c r="AX11" i="46"/>
  <c r="AV11" i="43"/>
  <c r="DB37" i="34"/>
  <c r="AC5" i="34"/>
  <c r="AC7" i="34" s="1"/>
  <c r="AC5" i="35"/>
  <c r="AC7" i="35" s="1"/>
  <c r="AE11" i="35"/>
  <c r="AD11" i="34"/>
  <c r="AE11" i="33"/>
  <c r="C37" i="33"/>
  <c r="C37" i="34"/>
  <c r="C37" i="35"/>
  <c r="AU7" i="45" l="1"/>
  <c r="AV5" i="45"/>
  <c r="AV5" i="43"/>
  <c r="AU7" i="43"/>
  <c r="AD5" i="33"/>
  <c r="AD7" i="33" s="1"/>
  <c r="AW5" i="44"/>
  <c r="AW7" i="44" s="1"/>
  <c r="AY11" i="46"/>
  <c r="AY11" i="45"/>
  <c r="AX11" i="44"/>
  <c r="AW11" i="43"/>
  <c r="AV5" i="46"/>
  <c r="AV7" i="46" s="1"/>
  <c r="DB38" i="34"/>
  <c r="AD5" i="35"/>
  <c r="AD7" i="35" s="1"/>
  <c r="AD5" i="34"/>
  <c r="AD7" i="34" s="1"/>
  <c r="AF11" i="35"/>
  <c r="AE11" i="34"/>
  <c r="AF11" i="33"/>
  <c r="C38" i="35"/>
  <c r="C38" i="33"/>
  <c r="C38" i="34"/>
  <c r="AV7" i="45" l="1"/>
  <c r="AW5" i="45"/>
  <c r="AW5" i="43"/>
  <c r="AV7" i="43"/>
  <c r="AE5" i="33"/>
  <c r="AY11" i="44"/>
  <c r="AW5" i="46"/>
  <c r="AW7" i="46" s="1"/>
  <c r="AX11" i="43"/>
  <c r="AZ11" i="45"/>
  <c r="AX5" i="44"/>
  <c r="AX7" i="44" s="1"/>
  <c r="AZ11" i="46"/>
  <c r="DB39" i="34"/>
  <c r="AE5" i="34"/>
  <c r="AE7" i="34" s="1"/>
  <c r="AE5" i="35"/>
  <c r="AE7" i="35" s="1"/>
  <c r="AG11" i="35"/>
  <c r="AF11" i="34"/>
  <c r="AG11" i="33"/>
  <c r="C39" i="35"/>
  <c r="C39" i="33"/>
  <c r="C39" i="34"/>
  <c r="AW7" i="45" l="1"/>
  <c r="AX5" i="45"/>
  <c r="AF5" i="33"/>
  <c r="AG5" i="33" s="1"/>
  <c r="AG7" i="33" s="1"/>
  <c r="AE7" i="33"/>
  <c r="AX5" i="43"/>
  <c r="AW7" i="43"/>
  <c r="AY5" i="44"/>
  <c r="AY7" i="44" s="1"/>
  <c r="AX5" i="46"/>
  <c r="AX7" i="46" s="1"/>
  <c r="BA11" i="46"/>
  <c r="BA11" i="45"/>
  <c r="AZ11" i="44"/>
  <c r="AY11" i="43"/>
  <c r="DB40" i="34"/>
  <c r="AF5" i="34"/>
  <c r="AF7" i="34" s="1"/>
  <c r="AF5" i="35"/>
  <c r="AF7" i="35" s="1"/>
  <c r="AH11" i="35"/>
  <c r="AG11" i="34"/>
  <c r="AH11" i="33"/>
  <c r="C40" i="33"/>
  <c r="C41" i="33"/>
  <c r="C40" i="34"/>
  <c r="C40" i="35"/>
  <c r="AX7" i="45" l="1"/>
  <c r="AY5" i="45"/>
  <c r="AF7" i="33"/>
  <c r="AY5" i="43"/>
  <c r="AX7" i="43"/>
  <c r="BB11" i="46"/>
  <c r="AZ5" i="44"/>
  <c r="AZ7" i="44" s="1"/>
  <c r="BA11" i="44"/>
  <c r="BB11" i="45"/>
  <c r="AZ11" i="43"/>
  <c r="AY5" i="46"/>
  <c r="AY7" i="46" s="1"/>
  <c r="DB41" i="34"/>
  <c r="AG5" i="35"/>
  <c r="AG7" i="35" s="1"/>
  <c r="AH5" i="33"/>
  <c r="AH7" i="33" s="1"/>
  <c r="AG5" i="34"/>
  <c r="AG7" i="34" s="1"/>
  <c r="AI11" i="35"/>
  <c r="AH11" i="34"/>
  <c r="AI11" i="33"/>
  <c r="C42" i="33"/>
  <c r="C41" i="35"/>
  <c r="C41" i="34"/>
  <c r="AY7" i="45" l="1"/>
  <c r="AZ5" i="45"/>
  <c r="AZ5" i="43"/>
  <c r="AY7" i="43"/>
  <c r="BB11" i="44"/>
  <c r="BC11" i="46"/>
  <c r="BC11" i="45"/>
  <c r="BA5" i="44"/>
  <c r="BA7" i="44" s="1"/>
  <c r="BA11" i="43"/>
  <c r="AZ5" i="46"/>
  <c r="AZ7" i="46" s="1"/>
  <c r="DB42" i="34"/>
  <c r="AI5" i="33"/>
  <c r="AI7" i="33" s="1"/>
  <c r="AH5" i="34"/>
  <c r="AH7" i="34" s="1"/>
  <c r="AH5" i="35"/>
  <c r="AH7" i="35" s="1"/>
  <c r="AJ11" i="35"/>
  <c r="AI11" i="34"/>
  <c r="AJ11" i="33"/>
  <c r="C42" i="34"/>
  <c r="C42" i="35"/>
  <c r="C43" i="33"/>
  <c r="AZ7" i="45" l="1"/>
  <c r="BA5" i="45"/>
  <c r="BA5" i="43"/>
  <c r="AZ7" i="43"/>
  <c r="BB5" i="44"/>
  <c r="BB7" i="44" s="1"/>
  <c r="BC11" i="44"/>
  <c r="BD11" i="45"/>
  <c r="BA5" i="46"/>
  <c r="BA7" i="46" s="1"/>
  <c r="BD11" i="46"/>
  <c r="BB11" i="43"/>
  <c r="DB43" i="34"/>
  <c r="AI5" i="34"/>
  <c r="AI7" i="34" s="1"/>
  <c r="AI5" i="35"/>
  <c r="AI7" i="35" s="1"/>
  <c r="AJ5" i="33"/>
  <c r="AJ7" i="33" s="1"/>
  <c r="AK11" i="35"/>
  <c r="AJ11" i="34"/>
  <c r="AK11" i="33"/>
  <c r="C43" i="35"/>
  <c r="C43" i="34"/>
  <c r="C44" i="33"/>
  <c r="BA7" i="45" l="1"/>
  <c r="BB5" i="45"/>
  <c r="BB5" i="43"/>
  <c r="BA7" i="43"/>
  <c r="BE11" i="46"/>
  <c r="BB5" i="46"/>
  <c r="BB7" i="46" s="1"/>
  <c r="BC11" i="43"/>
  <c r="BD11" i="44"/>
  <c r="BE11" i="45"/>
  <c r="BC5" i="44"/>
  <c r="BC7" i="44" s="1"/>
  <c r="DB44" i="34"/>
  <c r="AJ5" i="35"/>
  <c r="AJ7" i="35" s="1"/>
  <c r="AK5" i="33"/>
  <c r="AK7" i="33" s="1"/>
  <c r="AJ5" i="34"/>
  <c r="AJ7" i="34" s="1"/>
  <c r="AL11" i="35"/>
  <c r="AK11" i="34"/>
  <c r="AL11" i="33"/>
  <c r="C44" i="34"/>
  <c r="C45" i="33"/>
  <c r="C44" i="35"/>
  <c r="BB7" i="45" l="1"/>
  <c r="BC5" i="45"/>
  <c r="BC5" i="43"/>
  <c r="BB7" i="43"/>
  <c r="BC5" i="46"/>
  <c r="BC7" i="46" s="1"/>
  <c r="BD11" i="43"/>
  <c r="BD5" i="44"/>
  <c r="BD7" i="44" s="1"/>
  <c r="BF11" i="45"/>
  <c r="BE11" i="44"/>
  <c r="BF11" i="46"/>
  <c r="DB45" i="34"/>
  <c r="AL5" i="33"/>
  <c r="AL7" i="33" s="1"/>
  <c r="AK5" i="34"/>
  <c r="AK7" i="34" s="1"/>
  <c r="AK5" i="35"/>
  <c r="AK7" i="35" s="1"/>
  <c r="AM11" i="35"/>
  <c r="AL11" i="34"/>
  <c r="AM11" i="33"/>
  <c r="C46" i="33"/>
  <c r="C45" i="35"/>
  <c r="C45" i="34"/>
  <c r="BC7" i="45" l="1"/>
  <c r="BD5" i="45"/>
  <c r="BD5" i="43"/>
  <c r="BC7" i="43"/>
  <c r="BE11" i="43"/>
  <c r="BE5" i="44"/>
  <c r="BE7" i="44" s="1"/>
  <c r="BG11" i="46"/>
  <c r="BG11" i="45"/>
  <c r="BF11" i="44"/>
  <c r="BD5" i="46"/>
  <c r="BD7" i="46" s="1"/>
  <c r="DB46" i="34"/>
  <c r="AL5" i="34"/>
  <c r="AL7" i="34" s="1"/>
  <c r="AL5" i="35"/>
  <c r="AL7" i="35" s="1"/>
  <c r="AM5" i="33"/>
  <c r="AM7" i="33" s="1"/>
  <c r="AN11" i="35"/>
  <c r="AM11" i="34"/>
  <c r="AN11" i="33"/>
  <c r="C46" i="34"/>
  <c r="C47" i="33"/>
  <c r="C46" i="35"/>
  <c r="BD7" i="45" l="1"/>
  <c r="BE5" i="45"/>
  <c r="BE5" i="43"/>
  <c r="BD7" i="43"/>
  <c r="BG11" i="44"/>
  <c r="BF11" i="43"/>
  <c r="BF5" i="44"/>
  <c r="BF7" i="44" s="1"/>
  <c r="BH11" i="46"/>
  <c r="BH11" i="45"/>
  <c r="BE5" i="46"/>
  <c r="BE7" i="46" s="1"/>
  <c r="DB47" i="34"/>
  <c r="AM5" i="35"/>
  <c r="AM7" i="35" s="1"/>
  <c r="AN5" i="33"/>
  <c r="AN7" i="33" s="1"/>
  <c r="AM5" i="34"/>
  <c r="AM7" i="34" s="1"/>
  <c r="AO11" i="35"/>
  <c r="AN11" i="34"/>
  <c r="AO11" i="33"/>
  <c r="C48" i="33"/>
  <c r="C47" i="35"/>
  <c r="C47" i="34"/>
  <c r="BE7" i="45" l="1"/>
  <c r="BF5" i="45"/>
  <c r="BF5" i="43"/>
  <c r="BE7" i="43"/>
  <c r="BG11" i="43"/>
  <c r="BI11" i="46"/>
  <c r="BG5" i="44"/>
  <c r="BG7" i="44" s="1"/>
  <c r="BF5" i="46"/>
  <c r="BF7" i="46" s="1"/>
  <c r="BH11" i="44"/>
  <c r="BI11" i="45"/>
  <c r="DB48" i="34"/>
  <c r="AO5" i="33"/>
  <c r="AO7" i="33" s="1"/>
  <c r="AN5" i="34"/>
  <c r="AN7" i="34" s="1"/>
  <c r="AN5" i="35"/>
  <c r="AN7" i="35" s="1"/>
  <c r="AP11" i="35"/>
  <c r="AO11" i="34"/>
  <c r="AP11" i="33"/>
  <c r="C48" i="34"/>
  <c r="C48" i="35"/>
  <c r="C49" i="33"/>
  <c r="BF7" i="45" l="1"/>
  <c r="BG5" i="45"/>
  <c r="BG5" i="43"/>
  <c r="BF7" i="43"/>
  <c r="BH5" i="44"/>
  <c r="BH7" i="44" s="1"/>
  <c r="BJ11" i="45"/>
  <c r="BG5" i="46"/>
  <c r="BG7" i="46" s="1"/>
  <c r="BJ11" i="46"/>
  <c r="BI11" i="44"/>
  <c r="BH11" i="43"/>
  <c r="DB49" i="34"/>
  <c r="AO5" i="34"/>
  <c r="AO7" i="34" s="1"/>
  <c r="AO5" i="35"/>
  <c r="AO7" i="35" s="1"/>
  <c r="AP5" i="33"/>
  <c r="AP7" i="33" s="1"/>
  <c r="AQ11" i="35"/>
  <c r="AP11" i="34"/>
  <c r="AQ11" i="33"/>
  <c r="C49" i="35"/>
  <c r="C50" i="33"/>
  <c r="C49" i="34"/>
  <c r="BG7" i="45" l="1"/>
  <c r="BH5" i="45"/>
  <c r="BH5" i="43"/>
  <c r="BG7" i="43"/>
  <c r="BK11" i="46"/>
  <c r="BI11" i="43"/>
  <c r="BH5" i="46"/>
  <c r="BH7" i="46" s="1"/>
  <c r="BK11" i="45"/>
  <c r="BI5" i="44"/>
  <c r="BI7" i="44" s="1"/>
  <c r="BJ11" i="44"/>
  <c r="DB50" i="34"/>
  <c r="DB51" i="34" s="1"/>
  <c r="AP5" i="35"/>
  <c r="AP7" i="35" s="1"/>
  <c r="AQ5" i="33"/>
  <c r="AQ7" i="33" s="1"/>
  <c r="AP5" i="34"/>
  <c r="AP7" i="34" s="1"/>
  <c r="AR11" i="35"/>
  <c r="AQ11" i="34"/>
  <c r="AR11" i="33"/>
  <c r="C50" i="34"/>
  <c r="C51" i="33"/>
  <c r="C50" i="35"/>
  <c r="BH7" i="45" l="1"/>
  <c r="BI5" i="45"/>
  <c r="BI5" i="43"/>
  <c r="BH7" i="43"/>
  <c r="BL11" i="46"/>
  <c r="BK11" i="44"/>
  <c r="BI5" i="46"/>
  <c r="BI7" i="46" s="1"/>
  <c r="BJ5" i="44"/>
  <c r="BJ7" i="44" s="1"/>
  <c r="BL11" i="45"/>
  <c r="BJ11" i="43"/>
  <c r="AR5" i="33"/>
  <c r="AR7" i="33" s="1"/>
  <c r="AQ5" i="34"/>
  <c r="AQ7" i="34" s="1"/>
  <c r="AQ5" i="35"/>
  <c r="AQ7" i="35" s="1"/>
  <c r="AS11" i="35"/>
  <c r="AR11" i="34"/>
  <c r="AS11" i="33"/>
  <c r="C51" i="35"/>
  <c r="C51" i="34"/>
  <c r="BI7" i="45" l="1"/>
  <c r="BJ5" i="45"/>
  <c r="BJ5" i="43"/>
  <c r="BI7" i="43"/>
  <c r="BJ5" i="46"/>
  <c r="BJ7" i="46" s="1"/>
  <c r="BK5" i="44"/>
  <c r="BK7" i="44" s="1"/>
  <c r="BK11" i="43"/>
  <c r="BM11" i="45"/>
  <c r="BL11" i="44"/>
  <c r="BM11" i="46"/>
  <c r="AR5" i="34"/>
  <c r="AR7" i="34" s="1"/>
  <c r="AR5" i="35"/>
  <c r="AR7" i="35" s="1"/>
  <c r="AS5" i="33"/>
  <c r="AS7" i="33" s="1"/>
  <c r="AT11" i="35"/>
  <c r="AS11" i="34"/>
  <c r="AT11" i="33"/>
  <c r="BJ7" i="45" l="1"/>
  <c r="BK5" i="45"/>
  <c r="BK5" i="43"/>
  <c r="BJ7" i="43"/>
  <c r="BN11" i="45"/>
  <c r="BL5" i="44"/>
  <c r="BL7" i="44" s="1"/>
  <c r="BN11" i="46"/>
  <c r="BL11" i="43"/>
  <c r="BM11" i="44"/>
  <c r="BK5" i="46"/>
  <c r="BK7" i="46" s="1"/>
  <c r="AS5" i="35"/>
  <c r="AS7" i="35" s="1"/>
  <c r="AT5" i="33"/>
  <c r="AT7" i="33" s="1"/>
  <c r="AS5" i="34"/>
  <c r="AS7" i="34" s="1"/>
  <c r="AU11" i="35"/>
  <c r="AT11" i="34"/>
  <c r="AU11" i="33"/>
  <c r="BK7" i="45" l="1"/>
  <c r="BL5" i="45"/>
  <c r="BL5" i="43"/>
  <c r="BK7" i="43"/>
  <c r="BO11" i="46"/>
  <c r="BM5" i="44"/>
  <c r="BM7" i="44" s="1"/>
  <c r="BO11" i="45"/>
  <c r="BM11" i="43"/>
  <c r="BL5" i="46"/>
  <c r="BL7" i="46" s="1"/>
  <c r="BN11" i="44"/>
  <c r="AU5" i="33"/>
  <c r="AU7" i="33" s="1"/>
  <c r="AT5" i="34"/>
  <c r="AT7" i="34" s="1"/>
  <c r="AT5" i="35"/>
  <c r="AT7" i="35" s="1"/>
  <c r="AV11" i="35"/>
  <c r="AU11" i="34"/>
  <c r="AV11" i="33"/>
  <c r="BL7" i="45" l="1"/>
  <c r="BM5" i="45"/>
  <c r="BM5" i="43"/>
  <c r="BL7" i="43"/>
  <c r="BN11" i="43"/>
  <c r="BN5" i="44"/>
  <c r="BN7" i="44" s="1"/>
  <c r="BP11" i="46"/>
  <c r="BO11" i="44"/>
  <c r="BM5" i="46"/>
  <c r="BM7" i="46" s="1"/>
  <c r="BP11" i="45"/>
  <c r="AU5" i="34"/>
  <c r="AU7" i="34" s="1"/>
  <c r="AU5" i="35"/>
  <c r="AU7" i="35" s="1"/>
  <c r="AV5" i="33"/>
  <c r="AV7" i="33" s="1"/>
  <c r="AW11" i="35"/>
  <c r="AV11" i="34"/>
  <c r="AW11" i="33"/>
  <c r="BM7" i="45" l="1"/>
  <c r="BN5" i="45"/>
  <c r="BN5" i="43"/>
  <c r="BM7" i="43"/>
  <c r="BP11" i="44"/>
  <c r="BQ11" i="46"/>
  <c r="BO5" i="44"/>
  <c r="BO7" i="44" s="1"/>
  <c r="BO11" i="43"/>
  <c r="BN5" i="46"/>
  <c r="BN7" i="46" s="1"/>
  <c r="BQ11" i="45"/>
  <c r="AV5" i="35"/>
  <c r="AV7" i="35" s="1"/>
  <c r="AW5" i="33"/>
  <c r="AW7" i="33" s="1"/>
  <c r="AV5" i="34"/>
  <c r="AV7" i="34" s="1"/>
  <c r="AX11" i="35"/>
  <c r="AW11" i="34"/>
  <c r="AX11" i="33"/>
  <c r="BN7" i="45" l="1"/>
  <c r="BO5" i="45"/>
  <c r="BO5" i="43"/>
  <c r="BN7" i="43"/>
  <c r="BR11" i="45"/>
  <c r="BO5" i="46"/>
  <c r="BO7" i="46" s="1"/>
  <c r="BR11" i="46"/>
  <c r="BP11" i="43"/>
  <c r="BP5" i="44"/>
  <c r="BP7" i="44" s="1"/>
  <c r="BQ11" i="44"/>
  <c r="AX5" i="33"/>
  <c r="AX7" i="33" s="1"/>
  <c r="AW5" i="34"/>
  <c r="AW7" i="34" s="1"/>
  <c r="AW5" i="35"/>
  <c r="AW7" i="35" s="1"/>
  <c r="AY11" i="35"/>
  <c r="AX11" i="34"/>
  <c r="AY11" i="33"/>
  <c r="BO7" i="45" l="1"/>
  <c r="BP5" i="45"/>
  <c r="BP5" i="43"/>
  <c r="BO7" i="43"/>
  <c r="BR11" i="44"/>
  <c r="BQ11" i="43"/>
  <c r="BS11" i="46"/>
  <c r="BS11" i="45"/>
  <c r="BQ5" i="44"/>
  <c r="BQ7" i="44" s="1"/>
  <c r="BP5" i="46"/>
  <c r="BP7" i="46" s="1"/>
  <c r="AX5" i="34"/>
  <c r="AX7" i="34" s="1"/>
  <c r="AX5" i="35"/>
  <c r="AX7" i="35" s="1"/>
  <c r="AY5" i="33"/>
  <c r="AY7" i="33" s="1"/>
  <c r="AZ11" i="35"/>
  <c r="AY11" i="34"/>
  <c r="AZ11" i="33"/>
  <c r="BP7" i="45" l="1"/>
  <c r="BQ5" i="45"/>
  <c r="BQ5" i="43"/>
  <c r="BP7" i="43"/>
  <c r="BR5" i="44"/>
  <c r="BR7" i="44" s="1"/>
  <c r="BS11" i="44"/>
  <c r="BR11" i="43"/>
  <c r="BQ5" i="46"/>
  <c r="BQ7" i="46" s="1"/>
  <c r="BT11" i="46"/>
  <c r="BT11" i="45"/>
  <c r="AY5" i="35"/>
  <c r="AY7" i="35" s="1"/>
  <c r="AZ5" i="33"/>
  <c r="AZ7" i="33" s="1"/>
  <c r="AY5" i="34"/>
  <c r="AY7" i="34" s="1"/>
  <c r="BA11" i="35"/>
  <c r="AZ11" i="34"/>
  <c r="BA11" i="33"/>
  <c r="BQ7" i="45" l="1"/>
  <c r="BR5" i="45"/>
  <c r="BR5" i="43"/>
  <c r="BQ7" i="43"/>
  <c r="BU11" i="45"/>
  <c r="BR5" i="46"/>
  <c r="BR7" i="46" s="1"/>
  <c r="BT11" i="44"/>
  <c r="BU11" i="46"/>
  <c r="BS11" i="43"/>
  <c r="BS5" i="44"/>
  <c r="BS7" i="44" s="1"/>
  <c r="BA5" i="33"/>
  <c r="BA7" i="33" s="1"/>
  <c r="AZ5" i="34"/>
  <c r="AZ7" i="34" s="1"/>
  <c r="AZ5" i="35"/>
  <c r="AZ7" i="35" s="1"/>
  <c r="BB11" i="35"/>
  <c r="BA11" i="34"/>
  <c r="BB11" i="33"/>
  <c r="BR7" i="45" l="1"/>
  <c r="BS5" i="45"/>
  <c r="BS5" i="43"/>
  <c r="BR7" i="43"/>
  <c r="BV11" i="46"/>
  <c r="BT5" i="44"/>
  <c r="BT7" i="44" s="1"/>
  <c r="BU11" i="44"/>
  <c r="BT11" i="43"/>
  <c r="BS5" i="46"/>
  <c r="BS7" i="46" s="1"/>
  <c r="BV11" i="45"/>
  <c r="BA5" i="34"/>
  <c r="BA7" i="34" s="1"/>
  <c r="BA5" i="35"/>
  <c r="BA7" i="35" s="1"/>
  <c r="BB5" i="33"/>
  <c r="BB7" i="33" s="1"/>
  <c r="BC11" i="35"/>
  <c r="BB11" i="34"/>
  <c r="BC11" i="33"/>
  <c r="BS7" i="45" l="1"/>
  <c r="BT5" i="45"/>
  <c r="BT5" i="43"/>
  <c r="BS7" i="43"/>
  <c r="BW11" i="45"/>
  <c r="BT5" i="46"/>
  <c r="BT7" i="46" s="1"/>
  <c r="BV11" i="44"/>
  <c r="BW11" i="46"/>
  <c r="BU5" i="44"/>
  <c r="BU7" i="44" s="1"/>
  <c r="BU11" i="43"/>
  <c r="BB5" i="35"/>
  <c r="BB7" i="35" s="1"/>
  <c r="BC5" i="33"/>
  <c r="BC7" i="33" s="1"/>
  <c r="BB5" i="34"/>
  <c r="BB7" i="34" s="1"/>
  <c r="BD11" i="35"/>
  <c r="BC11" i="34"/>
  <c r="BD11" i="33"/>
  <c r="BT7" i="45" l="1"/>
  <c r="BU5" i="45"/>
  <c r="BU5" i="43"/>
  <c r="BT7" i="43"/>
  <c r="BV11" i="43"/>
  <c r="BV5" i="44"/>
  <c r="BV7" i="44" s="1"/>
  <c r="BX11" i="46"/>
  <c r="BW11" i="44"/>
  <c r="BU5" i="46"/>
  <c r="BU7" i="46" s="1"/>
  <c r="BX11" i="45"/>
  <c r="BD5" i="33"/>
  <c r="BD7" i="33" s="1"/>
  <c r="BC5" i="34"/>
  <c r="BC7" i="34" s="1"/>
  <c r="BC5" i="35"/>
  <c r="BC7" i="35" s="1"/>
  <c r="BE11" i="35"/>
  <c r="BD11" i="34"/>
  <c r="BE11" i="33"/>
  <c r="BU7" i="45" l="1"/>
  <c r="BV5" i="45"/>
  <c r="BV5" i="43"/>
  <c r="BU7" i="43"/>
  <c r="BY11" i="45"/>
  <c r="BV5" i="46"/>
  <c r="BV7" i="46" s="1"/>
  <c r="BX11" i="44"/>
  <c r="BY11" i="46"/>
  <c r="BW5" i="44"/>
  <c r="BW7" i="44" s="1"/>
  <c r="BW11" i="43"/>
  <c r="BD5" i="34"/>
  <c r="BD7" i="34" s="1"/>
  <c r="BD5" i="35"/>
  <c r="BD7" i="35" s="1"/>
  <c r="BE5" i="33"/>
  <c r="BE7" i="33" s="1"/>
  <c r="BF11" i="35"/>
  <c r="BE11" i="34"/>
  <c r="BF11" i="33"/>
  <c r="BV7" i="45" l="1"/>
  <c r="BW5" i="45"/>
  <c r="BW5" i="43"/>
  <c r="BV7" i="43"/>
  <c r="BW5" i="46"/>
  <c r="BW7" i="46" s="1"/>
  <c r="BZ11" i="45"/>
  <c r="BX5" i="44"/>
  <c r="BX7" i="44" s="1"/>
  <c r="BX11" i="43"/>
  <c r="BY11" i="44"/>
  <c r="BZ11" i="46"/>
  <c r="BE5" i="35"/>
  <c r="BE7" i="35" s="1"/>
  <c r="BF5" i="33"/>
  <c r="BF7" i="33" s="1"/>
  <c r="BE5" i="34"/>
  <c r="BE7" i="34" s="1"/>
  <c r="BG11" i="35"/>
  <c r="BF11" i="34"/>
  <c r="BG11" i="33"/>
  <c r="BW7" i="45" l="1"/>
  <c r="BX5" i="45"/>
  <c r="BX5" i="43"/>
  <c r="BW7" i="43"/>
  <c r="BY11" i="43"/>
  <c r="BZ11" i="44"/>
  <c r="CA11" i="46"/>
  <c r="BY5" i="44"/>
  <c r="BY7" i="44" s="1"/>
  <c r="CA11" i="45"/>
  <c r="BX5" i="46"/>
  <c r="BX7" i="46" s="1"/>
  <c r="BG5" i="33"/>
  <c r="BG7" i="33" s="1"/>
  <c r="BF5" i="34"/>
  <c r="BF7" i="34" s="1"/>
  <c r="BF5" i="35"/>
  <c r="BF7" i="35" s="1"/>
  <c r="BH11" i="35"/>
  <c r="BG11" i="34"/>
  <c r="BH11" i="33"/>
  <c r="BX7" i="45" l="1"/>
  <c r="BY5" i="45"/>
  <c r="BY5" i="43"/>
  <c r="BX7" i="43"/>
  <c r="BZ5" i="44"/>
  <c r="BZ7" i="44" s="1"/>
  <c r="BZ11" i="43"/>
  <c r="CB11" i="46"/>
  <c r="BY5" i="46"/>
  <c r="BY7" i="46" s="1"/>
  <c r="CB11" i="45"/>
  <c r="CA11" i="44"/>
  <c r="BG5" i="34"/>
  <c r="BG7" i="34" s="1"/>
  <c r="BG5" i="35"/>
  <c r="BG7" i="35" s="1"/>
  <c r="BH5" i="33"/>
  <c r="BH7" i="33" s="1"/>
  <c r="BI11" i="35"/>
  <c r="BH11" i="34"/>
  <c r="BI11" i="33"/>
  <c r="BY7" i="45" l="1"/>
  <c r="BZ5" i="45"/>
  <c r="BZ5" i="43"/>
  <c r="BY7" i="43"/>
  <c r="CA11" i="43"/>
  <c r="CC11" i="45"/>
  <c r="CB11" i="44"/>
  <c r="BZ5" i="46"/>
  <c r="BZ7" i="46" s="1"/>
  <c r="CC11" i="46"/>
  <c r="CA5" i="44"/>
  <c r="CA7" i="44" s="1"/>
  <c r="BH5" i="35"/>
  <c r="BH7" i="35" s="1"/>
  <c r="BI5" i="33"/>
  <c r="BI7" i="33" s="1"/>
  <c r="BH5" i="34"/>
  <c r="BH7" i="34" s="1"/>
  <c r="BJ11" i="35"/>
  <c r="BI11" i="34"/>
  <c r="BJ11" i="33"/>
  <c r="BZ7" i="45" l="1"/>
  <c r="CA5" i="45"/>
  <c r="CA5" i="43"/>
  <c r="BZ7" i="43"/>
  <c r="CC11" i="44"/>
  <c r="CD11" i="45"/>
  <c r="CD11" i="46"/>
  <c r="CB11" i="43"/>
  <c r="CB5" i="44"/>
  <c r="CB7" i="44" s="1"/>
  <c r="CA5" i="46"/>
  <c r="CA7" i="46" s="1"/>
  <c r="BJ5" i="33"/>
  <c r="BJ7" i="33" s="1"/>
  <c r="BI5" i="34"/>
  <c r="BI7" i="34" s="1"/>
  <c r="BI5" i="35"/>
  <c r="BI7" i="35" s="1"/>
  <c r="BK11" i="35"/>
  <c r="BJ11" i="34"/>
  <c r="BK11" i="33"/>
  <c r="CA7" i="45" l="1"/>
  <c r="CB5" i="45"/>
  <c r="CB5" i="43"/>
  <c r="CA7" i="43"/>
  <c r="CC5" i="44"/>
  <c r="CC7" i="44" s="1"/>
  <c r="CC11" i="43"/>
  <c r="CE11" i="46"/>
  <c r="CE11" i="45"/>
  <c r="CB5" i="46"/>
  <c r="CB7" i="46" s="1"/>
  <c r="CD11" i="44"/>
  <c r="BJ5" i="34"/>
  <c r="BJ7" i="34" s="1"/>
  <c r="BJ5" i="35"/>
  <c r="BJ7" i="35" s="1"/>
  <c r="BK5" i="33"/>
  <c r="BK7" i="33" s="1"/>
  <c r="BL11" i="35"/>
  <c r="BK11" i="34"/>
  <c r="BL11" i="33"/>
  <c r="CB7" i="45" l="1"/>
  <c r="CC5" i="45"/>
  <c r="CC5" i="43"/>
  <c r="CB7" i="43"/>
  <c r="CD11" i="43"/>
  <c r="CF11" i="45"/>
  <c r="CD5" i="44"/>
  <c r="CD7" i="44" s="1"/>
  <c r="CE11" i="44"/>
  <c r="CC5" i="46"/>
  <c r="CC7" i="46" s="1"/>
  <c r="CF11" i="46"/>
  <c r="BK5" i="35"/>
  <c r="BK7" i="35" s="1"/>
  <c r="BL5" i="33"/>
  <c r="BL7" i="33" s="1"/>
  <c r="BK5" i="34"/>
  <c r="BK7" i="34" s="1"/>
  <c r="BM11" i="35"/>
  <c r="BL11" i="34"/>
  <c r="BM11" i="33"/>
  <c r="CC7" i="45" l="1"/>
  <c r="CD5" i="45"/>
  <c r="CD5" i="43"/>
  <c r="CC7" i="43"/>
  <c r="CG11" i="46"/>
  <c r="CD5" i="46"/>
  <c r="CD7" i="46" s="1"/>
  <c r="CE5" i="44"/>
  <c r="CE7" i="44" s="1"/>
  <c r="CF11" i="44"/>
  <c r="CG11" i="45"/>
  <c r="CE11" i="43"/>
  <c r="BM5" i="33"/>
  <c r="BM7" i="33" s="1"/>
  <c r="BL5" i="34"/>
  <c r="BL7" i="34" s="1"/>
  <c r="BL5" i="35"/>
  <c r="BL7" i="35" s="1"/>
  <c r="BN11" i="35"/>
  <c r="BM11" i="34"/>
  <c r="BN11" i="33"/>
  <c r="CD7" i="45" l="1"/>
  <c r="CE5" i="45"/>
  <c r="CE5" i="43"/>
  <c r="CD7" i="43"/>
  <c r="CE5" i="46"/>
  <c r="CE7" i="46" s="1"/>
  <c r="CH11" i="45"/>
  <c r="CG11" i="44"/>
  <c r="CH11" i="46"/>
  <c r="CF5" i="44"/>
  <c r="CF7" i="44" s="1"/>
  <c r="CF11" i="43"/>
  <c r="BM5" i="34"/>
  <c r="BM7" i="34" s="1"/>
  <c r="BM5" i="35"/>
  <c r="BM7" i="35" s="1"/>
  <c r="BN5" i="33"/>
  <c r="BN7" i="33" s="1"/>
  <c r="BO11" i="35"/>
  <c r="BN11" i="34"/>
  <c r="BO11" i="33"/>
  <c r="CE7" i="45" l="1"/>
  <c r="CF5" i="45"/>
  <c r="CF5" i="43"/>
  <c r="CE7" i="43"/>
  <c r="CG11" i="43"/>
  <c r="CH11" i="44"/>
  <c r="CI11" i="45"/>
  <c r="CI11" i="46"/>
  <c r="CG5" i="44"/>
  <c r="CG7" i="44" s="1"/>
  <c r="CF5" i="46"/>
  <c r="CF7" i="46" s="1"/>
  <c r="BN5" i="35"/>
  <c r="BN7" i="35" s="1"/>
  <c r="BO5" i="33"/>
  <c r="BO7" i="33" s="1"/>
  <c r="BN5" i="34"/>
  <c r="BN7" i="34" s="1"/>
  <c r="BP11" i="35"/>
  <c r="BO11" i="34"/>
  <c r="BP11" i="33"/>
  <c r="CF7" i="45" l="1"/>
  <c r="CG5" i="45"/>
  <c r="CG5" i="43"/>
  <c r="CF7" i="43"/>
  <c r="CI11" i="44"/>
  <c r="CH5" i="44"/>
  <c r="CH7" i="44" s="1"/>
  <c r="CJ11" i="45"/>
  <c r="CG5" i="46"/>
  <c r="CG7" i="46" s="1"/>
  <c r="CJ11" i="46"/>
  <c r="CH11" i="43"/>
  <c r="BP5" i="33"/>
  <c r="BP7" i="33" s="1"/>
  <c r="BO5" i="34"/>
  <c r="BO7" i="34" s="1"/>
  <c r="BO5" i="35"/>
  <c r="BO7" i="35" s="1"/>
  <c r="BQ11" i="35"/>
  <c r="BP11" i="34"/>
  <c r="BQ11" i="33"/>
  <c r="CG7" i="45" l="1"/>
  <c r="CH5" i="45"/>
  <c r="CH5" i="43"/>
  <c r="CG7" i="43"/>
  <c r="CH5" i="46"/>
  <c r="CH7" i="46" s="1"/>
  <c r="CI11" i="43"/>
  <c r="CK11" i="46"/>
  <c r="CI5" i="44"/>
  <c r="CI7" i="44" s="1"/>
  <c r="CJ11" i="44"/>
  <c r="CK11" i="45"/>
  <c r="BP5" i="34"/>
  <c r="BP7" i="34" s="1"/>
  <c r="BP5" i="35"/>
  <c r="BP7" i="35" s="1"/>
  <c r="BQ5" i="33"/>
  <c r="BQ7" i="33" s="1"/>
  <c r="BR11" i="35"/>
  <c r="BQ11" i="34"/>
  <c r="BR11" i="33"/>
  <c r="CH7" i="45" l="1"/>
  <c r="CI5" i="45"/>
  <c r="CI5" i="43"/>
  <c r="CH7" i="43"/>
  <c r="CL11" i="45"/>
  <c r="CK11" i="44"/>
  <c r="CJ5" i="44"/>
  <c r="CJ7" i="44" s="1"/>
  <c r="CJ11" i="43"/>
  <c r="CL11" i="46"/>
  <c r="CI5" i="46"/>
  <c r="CI7" i="46" s="1"/>
  <c r="BQ5" i="35"/>
  <c r="BQ7" i="35" s="1"/>
  <c r="BR5" i="33"/>
  <c r="BR7" i="33" s="1"/>
  <c r="BQ5" i="34"/>
  <c r="BQ7" i="34" s="1"/>
  <c r="BS11" i="35"/>
  <c r="BR11" i="34"/>
  <c r="BS11" i="33"/>
  <c r="CI7" i="45" l="1"/>
  <c r="CJ5" i="45"/>
  <c r="CJ5" i="43"/>
  <c r="CI7" i="43"/>
  <c r="CK11" i="43"/>
  <c r="CK5" i="44"/>
  <c r="CK7" i="44" s="1"/>
  <c r="CM11" i="45"/>
  <c r="CL11" i="44"/>
  <c r="CM11" i="46"/>
  <c r="CJ5" i="46"/>
  <c r="CJ7" i="46" s="1"/>
  <c r="BS5" i="33"/>
  <c r="BS7" i="33" s="1"/>
  <c r="BR5" i="34"/>
  <c r="BR7" i="34" s="1"/>
  <c r="BR5" i="35"/>
  <c r="BR7" i="35" s="1"/>
  <c r="BT11" i="35"/>
  <c r="BS11" i="34"/>
  <c r="BT11" i="33"/>
  <c r="CJ7" i="45" l="1"/>
  <c r="CK5" i="45"/>
  <c r="CK5" i="43"/>
  <c r="CJ7" i="43"/>
  <c r="CN11" i="46"/>
  <c r="CL5" i="44"/>
  <c r="CL7" i="44" s="1"/>
  <c r="CK5" i="46"/>
  <c r="CK7" i="46" s="1"/>
  <c r="CL11" i="43"/>
  <c r="CM11" i="44"/>
  <c r="CN11" i="45"/>
  <c r="BS5" i="34"/>
  <c r="BS7" i="34" s="1"/>
  <c r="BS5" i="35"/>
  <c r="BS7" i="35" s="1"/>
  <c r="BT5" i="33"/>
  <c r="BT7" i="33" s="1"/>
  <c r="BU11" i="35"/>
  <c r="BT11" i="34"/>
  <c r="BU11" i="33"/>
  <c r="CK7" i="45" l="1"/>
  <c r="CL5" i="45"/>
  <c r="CL5" i="43"/>
  <c r="CK7" i="43"/>
  <c r="CN11" i="44"/>
  <c r="CO11" i="46"/>
  <c r="CM11" i="43"/>
  <c r="CM5" i="44"/>
  <c r="CM7" i="44" s="1"/>
  <c r="CO11" i="45"/>
  <c r="CL5" i="46"/>
  <c r="CL7" i="46" s="1"/>
  <c r="BT5" i="35"/>
  <c r="BT7" i="35" s="1"/>
  <c r="BU5" i="33"/>
  <c r="BU7" i="33" s="1"/>
  <c r="BT5" i="34"/>
  <c r="BT7" i="34" s="1"/>
  <c r="BV11" i="35"/>
  <c r="BU11" i="34"/>
  <c r="BV11" i="33"/>
  <c r="CL7" i="45" l="1"/>
  <c r="CM5" i="45"/>
  <c r="CM5" i="43"/>
  <c r="CL7" i="43"/>
  <c r="CN5" i="44"/>
  <c r="CN7" i="44" s="1"/>
  <c r="CN11" i="43"/>
  <c r="CM5" i="46"/>
  <c r="CM7" i="46" s="1"/>
  <c r="CP11" i="45"/>
  <c r="CP11" i="46"/>
  <c r="CO11" i="44"/>
  <c r="BV5" i="33"/>
  <c r="BV7" i="33" s="1"/>
  <c r="BU5" i="34"/>
  <c r="BU7" i="34" s="1"/>
  <c r="BU5" i="35"/>
  <c r="BU7" i="35" s="1"/>
  <c r="BW11" i="35"/>
  <c r="BV11" i="34"/>
  <c r="BW11" i="33"/>
  <c r="CM7" i="45" l="1"/>
  <c r="CN5" i="45"/>
  <c r="CN5" i="43"/>
  <c r="CM7" i="43"/>
  <c r="CN5" i="46"/>
  <c r="CN7" i="46" s="1"/>
  <c r="CO11" i="43"/>
  <c r="CQ11" i="46"/>
  <c r="CP11" i="44"/>
  <c r="CO5" i="44"/>
  <c r="CO7" i="44" s="1"/>
  <c r="CQ11" i="45"/>
  <c r="BV5" i="34"/>
  <c r="BV7" i="34" s="1"/>
  <c r="BV5" i="35"/>
  <c r="BV7" i="35" s="1"/>
  <c r="BW5" i="33"/>
  <c r="BW7" i="33" s="1"/>
  <c r="BX11" i="35"/>
  <c r="BW11" i="34"/>
  <c r="BX11" i="33"/>
  <c r="CN7" i="45" l="1"/>
  <c r="CO5" i="45"/>
  <c r="CO5" i="43"/>
  <c r="CN7" i="43"/>
  <c r="CP5" i="44"/>
  <c r="CP7" i="44" s="1"/>
  <c r="CR11" i="45"/>
  <c r="CP11" i="43"/>
  <c r="CO5" i="46"/>
  <c r="CO7" i="46" s="1"/>
  <c r="CQ11" i="44"/>
  <c r="CR11" i="46"/>
  <c r="BW5" i="35"/>
  <c r="BW7" i="35" s="1"/>
  <c r="BX5" i="33"/>
  <c r="BX7" i="33" s="1"/>
  <c r="BW5" i="34"/>
  <c r="BW7" i="34" s="1"/>
  <c r="BY11" i="35"/>
  <c r="BX11" i="34"/>
  <c r="BY11" i="33"/>
  <c r="CO7" i="45" l="1"/>
  <c r="CP5" i="45"/>
  <c r="CP5" i="43"/>
  <c r="CO7" i="43"/>
  <c r="CP5" i="46"/>
  <c r="CP7" i="46" s="1"/>
  <c r="CS11" i="45"/>
  <c r="CQ11" i="43"/>
  <c r="CS11" i="46"/>
  <c r="CR11" i="44"/>
  <c r="CQ5" i="44"/>
  <c r="CQ7" i="44" s="1"/>
  <c r="BY5" i="33"/>
  <c r="BY7" i="33" s="1"/>
  <c r="BX5" i="34"/>
  <c r="BX7" i="34" s="1"/>
  <c r="BX5" i="35"/>
  <c r="BX7" i="35" s="1"/>
  <c r="BZ11" i="35"/>
  <c r="BY11" i="34"/>
  <c r="BZ11" i="33"/>
  <c r="CP7" i="45" l="1"/>
  <c r="CQ5" i="45"/>
  <c r="CQ5" i="43"/>
  <c r="CP7" i="43"/>
  <c r="CS11" i="44"/>
  <c r="CT11" i="45"/>
  <c r="CT11" i="46"/>
  <c r="CR11" i="43"/>
  <c r="CR5" i="44"/>
  <c r="CR7" i="44" s="1"/>
  <c r="CQ5" i="46"/>
  <c r="CQ7" i="46" s="1"/>
  <c r="BY5" i="34"/>
  <c r="BY7" i="34" s="1"/>
  <c r="BY5" i="35"/>
  <c r="BY7" i="35" s="1"/>
  <c r="BZ5" i="33"/>
  <c r="BZ7" i="33" s="1"/>
  <c r="CA11" i="35"/>
  <c r="BZ11" i="34"/>
  <c r="CA11" i="33"/>
  <c r="CQ7" i="45" l="1"/>
  <c r="CR5" i="45"/>
  <c r="CR5" i="43"/>
  <c r="CQ7" i="43"/>
  <c r="CR5" i="46"/>
  <c r="CR7" i="46" s="1"/>
  <c r="CS11" i="43"/>
  <c r="CS5" i="44"/>
  <c r="CS7" i="44" s="1"/>
  <c r="CU11" i="45"/>
  <c r="CU11" i="46"/>
  <c r="CT11" i="44"/>
  <c r="BZ5" i="35"/>
  <c r="BZ7" i="35" s="1"/>
  <c r="CA5" i="33"/>
  <c r="CA7" i="33" s="1"/>
  <c r="BZ5" i="34"/>
  <c r="BZ7" i="34" s="1"/>
  <c r="CB11" i="35"/>
  <c r="CA11" i="34"/>
  <c r="CB11" i="33"/>
  <c r="CR7" i="45" l="1"/>
  <c r="CS5" i="45"/>
  <c r="CS5" i="43"/>
  <c r="CR7" i="43"/>
  <c r="CV11" i="45"/>
  <c r="CT5" i="44"/>
  <c r="CT7" i="44" s="1"/>
  <c r="CU11" i="44"/>
  <c r="CV11" i="46"/>
  <c r="CT11" i="43"/>
  <c r="CS5" i="46"/>
  <c r="CS7" i="46" s="1"/>
  <c r="CB5" i="33"/>
  <c r="CB7" i="33" s="1"/>
  <c r="CA5" i="34"/>
  <c r="CA7" i="34" s="1"/>
  <c r="CA5" i="35"/>
  <c r="CA7" i="35" s="1"/>
  <c r="CC11" i="35"/>
  <c r="CB11" i="34"/>
  <c r="CC11" i="33"/>
  <c r="CS7" i="45" l="1"/>
  <c r="CT5" i="45"/>
  <c r="CT5" i="43"/>
  <c r="CS7" i="43"/>
  <c r="CW11" i="45"/>
  <c r="CU11" i="43"/>
  <c r="CU5" i="44"/>
  <c r="CU7" i="44" s="1"/>
  <c r="CT5" i="46"/>
  <c r="CT7" i="46" s="1"/>
  <c r="CW11" i="46"/>
  <c r="CV11" i="44"/>
  <c r="CB5" i="34"/>
  <c r="CB7" i="34" s="1"/>
  <c r="CB5" i="35"/>
  <c r="CB7" i="35" s="1"/>
  <c r="CC5" i="33"/>
  <c r="CC7" i="33" s="1"/>
  <c r="CD11" i="35"/>
  <c r="CC11" i="34"/>
  <c r="CD11" i="33"/>
  <c r="CT7" i="45" l="1"/>
  <c r="CU5" i="45"/>
  <c r="CU5" i="43"/>
  <c r="CT7" i="43"/>
  <c r="CW11" i="44"/>
  <c r="CU5" i="46"/>
  <c r="CU7" i="46" s="1"/>
  <c r="CV11" i="43"/>
  <c r="CX11" i="45"/>
  <c r="CV5" i="44"/>
  <c r="CV7" i="44" s="1"/>
  <c r="CX11" i="46"/>
  <c r="CC5" i="35"/>
  <c r="CC7" i="35" s="1"/>
  <c r="CD5" i="33"/>
  <c r="CD7" i="33" s="1"/>
  <c r="CC5" i="34"/>
  <c r="CC7" i="34" s="1"/>
  <c r="CE11" i="35"/>
  <c r="CD11" i="34"/>
  <c r="CE11" i="33"/>
  <c r="CU7" i="45" l="1"/>
  <c r="CV5" i="45"/>
  <c r="CV5" i="43"/>
  <c r="CU7" i="43"/>
  <c r="CW5" i="44"/>
  <c r="CW7" i="44" s="1"/>
  <c r="CY11" i="45"/>
  <c r="CY11" i="46"/>
  <c r="CW11" i="43"/>
  <c r="CV5" i="46"/>
  <c r="CV7" i="46" s="1"/>
  <c r="CX11" i="44"/>
  <c r="CE5" i="33"/>
  <c r="CE7" i="33" s="1"/>
  <c r="CD5" i="34"/>
  <c r="CD7" i="34" s="1"/>
  <c r="CD5" i="35"/>
  <c r="CD7" i="35" s="1"/>
  <c r="CF11" i="35"/>
  <c r="CE11" i="34"/>
  <c r="CF11" i="33"/>
  <c r="CV7" i="45" l="1"/>
  <c r="CW5" i="45"/>
  <c r="CW5" i="43"/>
  <c r="CV7" i="43"/>
  <c r="CY11" i="44"/>
  <c r="CX5" i="44"/>
  <c r="CX7" i="44" s="1"/>
  <c r="CX11" i="43"/>
  <c r="CW5" i="46"/>
  <c r="CW7" i="46" s="1"/>
  <c r="CE5" i="34"/>
  <c r="CE7" i="34" s="1"/>
  <c r="CE5" i="35"/>
  <c r="CE7" i="35" s="1"/>
  <c r="CF5" i="33"/>
  <c r="CF7" i="33" s="1"/>
  <c r="CG11" i="35"/>
  <c r="CF11" i="34"/>
  <c r="CG11" i="33"/>
  <c r="CW7" i="45" l="1"/>
  <c r="CX5" i="45"/>
  <c r="CX5" i="43"/>
  <c r="CW7" i="43"/>
  <c r="CY11" i="43"/>
  <c r="CY5" i="44"/>
  <c r="CY7" i="44" s="1"/>
  <c r="CX5" i="46"/>
  <c r="CX7" i="46" s="1"/>
  <c r="CF5" i="35"/>
  <c r="CF7" i="35" s="1"/>
  <c r="CG5" i="33"/>
  <c r="CG7" i="33" s="1"/>
  <c r="CF5" i="34"/>
  <c r="CF7" i="34" s="1"/>
  <c r="CH11" i="35"/>
  <c r="CG11" i="34"/>
  <c r="CH11" i="33"/>
  <c r="CX7" i="45" l="1"/>
  <c r="CY5" i="45"/>
  <c r="CY7" i="45" s="1"/>
  <c r="CY5" i="43"/>
  <c r="CY7" i="43" s="1"/>
  <c r="CX7" i="43"/>
  <c r="CY5" i="46"/>
  <c r="CY7" i="46" s="1"/>
  <c r="CH5" i="33"/>
  <c r="CH7" i="33" s="1"/>
  <c r="CG5" i="34"/>
  <c r="CG7" i="34" s="1"/>
  <c r="CG5" i="35"/>
  <c r="CG7" i="35" s="1"/>
  <c r="CI11" i="35"/>
  <c r="CH11" i="34"/>
  <c r="CI11" i="33"/>
  <c r="CH5" i="34" l="1"/>
  <c r="CH7" i="34" s="1"/>
  <c r="CH5" i="35"/>
  <c r="CH7" i="35" s="1"/>
  <c r="CI5" i="33"/>
  <c r="CI7" i="33" s="1"/>
  <c r="CJ11" i="35"/>
  <c r="CI11" i="34"/>
  <c r="CJ11" i="33"/>
  <c r="CI5" i="35" l="1"/>
  <c r="CI7" i="35" s="1"/>
  <c r="CJ5" i="33"/>
  <c r="CJ7" i="33" s="1"/>
  <c r="CI5" i="34"/>
  <c r="CI7" i="34" s="1"/>
  <c r="CK11" i="35"/>
  <c r="CJ11" i="34"/>
  <c r="CK11" i="33"/>
  <c r="CK5" i="33" l="1"/>
  <c r="CK7" i="33" s="1"/>
  <c r="CJ5" i="34"/>
  <c r="CJ7" i="34" s="1"/>
  <c r="CJ5" i="35"/>
  <c r="CJ7" i="35" s="1"/>
  <c r="CL11" i="35"/>
  <c r="CK11" i="34"/>
  <c r="CL11" i="33"/>
  <c r="CK5" i="34" l="1"/>
  <c r="CK7" i="34" s="1"/>
  <c r="CK5" i="35"/>
  <c r="CK7" i="35" s="1"/>
  <c r="CL5" i="33"/>
  <c r="CL7" i="33" s="1"/>
  <c r="CM11" i="35"/>
  <c r="CL11" i="34"/>
  <c r="CM11" i="33"/>
  <c r="CL5" i="35" l="1"/>
  <c r="CL7" i="35" s="1"/>
  <c r="CM5" i="33"/>
  <c r="CM7" i="33" s="1"/>
  <c r="CL5" i="34"/>
  <c r="CL7" i="34" s="1"/>
  <c r="CN11" i="35"/>
  <c r="CM11" i="34"/>
  <c r="CN11" i="33"/>
  <c r="CN5" i="33" l="1"/>
  <c r="CN7" i="33" s="1"/>
  <c r="CM5" i="34"/>
  <c r="CM7" i="34" s="1"/>
  <c r="CM5" i="35"/>
  <c r="CM7" i="35" s="1"/>
  <c r="CO11" i="35"/>
  <c r="CN11" i="34"/>
  <c r="CO11" i="33"/>
  <c r="CN5" i="34" l="1"/>
  <c r="CN7" i="34" s="1"/>
  <c r="CN5" i="35"/>
  <c r="CN7" i="35" s="1"/>
  <c r="CO5" i="33"/>
  <c r="CO7" i="33" s="1"/>
  <c r="CP11" i="35"/>
  <c r="CO11" i="34"/>
  <c r="CP11" i="33"/>
  <c r="CO5" i="35" l="1"/>
  <c r="CO7" i="35" s="1"/>
  <c r="CP5" i="33"/>
  <c r="CP7" i="33" s="1"/>
  <c r="CO5" i="34"/>
  <c r="CO7" i="34" s="1"/>
  <c r="CQ11" i="35"/>
  <c r="CP11" i="34"/>
  <c r="CQ11" i="33"/>
  <c r="CQ5" i="33" l="1"/>
  <c r="CQ7" i="33" s="1"/>
  <c r="CP5" i="34"/>
  <c r="CP7" i="34" s="1"/>
  <c r="CP5" i="35"/>
  <c r="CP7" i="35" s="1"/>
  <c r="CR11" i="35"/>
  <c r="CQ11" i="34"/>
  <c r="CR11" i="33"/>
  <c r="CQ5" i="34" l="1"/>
  <c r="CQ7" i="34" s="1"/>
  <c r="CQ5" i="35"/>
  <c r="CQ7" i="35" s="1"/>
  <c r="CR5" i="33"/>
  <c r="CR7" i="33" s="1"/>
  <c r="CS11" i="35"/>
  <c r="CR11" i="34"/>
  <c r="CS11" i="33"/>
  <c r="CR5" i="35" l="1"/>
  <c r="CR7" i="35" s="1"/>
  <c r="CS5" i="33"/>
  <c r="CS7" i="33" s="1"/>
  <c r="CR5" i="34"/>
  <c r="CR7" i="34" s="1"/>
  <c r="CT11" i="35"/>
  <c r="CS11" i="34"/>
  <c r="CT11" i="33"/>
  <c r="CT5" i="33" l="1"/>
  <c r="CT7" i="33" s="1"/>
  <c r="CS5" i="34"/>
  <c r="CS7" i="34" s="1"/>
  <c r="CS5" i="35"/>
  <c r="CS7" i="35" s="1"/>
  <c r="CU11" i="35"/>
  <c r="CT11" i="34"/>
  <c r="CU11" i="33"/>
  <c r="CT5" i="34" l="1"/>
  <c r="CT7" i="34" s="1"/>
  <c r="CT5" i="35"/>
  <c r="CT7" i="35" s="1"/>
  <c r="CU5" i="33"/>
  <c r="CU7" i="33" s="1"/>
  <c r="CV11" i="35"/>
  <c r="CU11" i="34"/>
  <c r="CV11" i="33"/>
  <c r="CU5" i="35" l="1"/>
  <c r="CU7" i="35" s="1"/>
  <c r="CV5" i="33"/>
  <c r="CV7" i="33" s="1"/>
  <c r="CU5" i="34"/>
  <c r="CU7" i="34" s="1"/>
  <c r="CW11" i="35"/>
  <c r="CV11" i="34"/>
  <c r="CW11" i="33"/>
  <c r="CW5" i="33" l="1"/>
  <c r="CW7" i="33" s="1"/>
  <c r="CV5" i="34"/>
  <c r="CV7" i="34" s="1"/>
  <c r="CV5" i="35"/>
  <c r="CV7" i="35" s="1"/>
  <c r="CX11" i="35"/>
  <c r="CW11" i="34"/>
  <c r="CX11" i="33"/>
  <c r="CW5" i="34" l="1"/>
  <c r="CW7" i="34" s="1"/>
  <c r="CW5" i="35"/>
  <c r="CW7" i="35" s="1"/>
  <c r="CX5" i="33"/>
  <c r="CX7" i="33" s="1"/>
  <c r="CY11" i="35"/>
  <c r="CX11" i="34"/>
  <c r="CY11" i="33"/>
  <c r="CX5" i="35" l="1"/>
  <c r="CX7" i="35" s="1"/>
  <c r="CY5" i="33"/>
  <c r="CY7" i="33" s="1"/>
  <c r="CX5" i="34"/>
  <c r="CX7" i="34" s="1"/>
  <c r="CY11" i="34"/>
  <c r="CY5" i="34" l="1"/>
  <c r="CY7" i="34" s="1"/>
  <c r="CY5" i="35"/>
  <c r="CY7" i="35" s="1"/>
  <c r="D10" i="32"/>
  <c r="A52" i="31" l="1"/>
  <c r="A52" i="29"/>
  <c r="A52" i="30"/>
  <c r="A52" i="18"/>
  <c r="N40" i="12" l="1"/>
  <c r="N41" i="12" s="1"/>
  <c r="M40" i="12"/>
  <c r="M41" i="12" s="1"/>
  <c r="L40" i="12"/>
  <c r="L41" i="12" s="1"/>
  <c r="K40" i="12"/>
  <c r="K41" i="12" s="1"/>
  <c r="J40" i="12"/>
  <c r="J41" i="12" s="1"/>
  <c r="I40" i="12"/>
  <c r="I41" i="12" s="1"/>
  <c r="H40" i="12"/>
  <c r="H41" i="12" s="1"/>
  <c r="G40" i="12"/>
  <c r="G41" i="12" s="1"/>
  <c r="F40" i="12"/>
  <c r="F41" i="12" s="1"/>
  <c r="E40" i="12"/>
  <c r="E41" i="12" s="1"/>
  <c r="E35" i="12"/>
  <c r="E36" i="12" s="1"/>
  <c r="N35" i="12"/>
  <c r="N36" i="12" s="1"/>
  <c r="M35" i="12"/>
  <c r="M36" i="12" s="1"/>
  <c r="L35" i="12"/>
  <c r="L36" i="12" s="1"/>
  <c r="K35" i="12"/>
  <c r="K36" i="12" s="1"/>
  <c r="J35" i="12"/>
  <c r="J36" i="12" s="1"/>
  <c r="I35" i="12"/>
  <c r="I36" i="12" s="1"/>
  <c r="H35" i="12"/>
  <c r="H36" i="12" s="1"/>
  <c r="G35" i="12"/>
  <c r="G36" i="12" s="1"/>
  <c r="F35" i="12"/>
  <c r="F36" i="12" s="1"/>
  <c r="E119" i="12" l="1"/>
  <c r="F119" i="12" s="1"/>
  <c r="G119" i="12" s="1"/>
  <c r="H119" i="12" s="1"/>
  <c r="I119" i="12" s="1"/>
  <c r="J119" i="12" s="1"/>
  <c r="K119" i="12" s="1"/>
  <c r="L119" i="12" s="1"/>
  <c r="M119" i="12" s="1"/>
  <c r="N119" i="12" s="1"/>
  <c r="O119" i="12" s="1"/>
  <c r="P119" i="12" s="1"/>
  <c r="Q119" i="12" s="1"/>
  <c r="AS119" i="12" l="1"/>
  <c r="A133" i="2"/>
  <c r="A132" i="2"/>
  <c r="A131" i="2"/>
  <c r="A130" i="2"/>
  <c r="H16" i="32" l="1"/>
  <c r="F16" i="32"/>
  <c r="G16" i="32"/>
  <c r="Q134" i="12"/>
  <c r="Q129" i="12"/>
  <c r="P134" i="12"/>
  <c r="O130" i="12"/>
  <c r="O124" i="12"/>
  <c r="Q128" i="12"/>
  <c r="Q124" i="12"/>
  <c r="Q121" i="12"/>
  <c r="P129" i="12"/>
  <c r="O134" i="12"/>
  <c r="O128" i="12"/>
  <c r="P128" i="12"/>
  <c r="P121" i="12"/>
  <c r="O121" i="12"/>
  <c r="O129" i="12"/>
  <c r="P124" i="12"/>
  <c r="O125" i="12"/>
  <c r="O131" i="12"/>
  <c r="P130" i="12"/>
  <c r="P125" i="12"/>
  <c r="Q126" i="12"/>
  <c r="O126" i="12"/>
  <c r="Q130" i="12"/>
  <c r="Q125" i="12"/>
  <c r="P126" i="12"/>
  <c r="O136" i="12"/>
  <c r="P131" i="12"/>
  <c r="Q131" i="12"/>
  <c r="P136" i="12"/>
  <c r="Q136" i="12"/>
  <c r="N134" i="12"/>
  <c r="J134" i="12"/>
  <c r="F134" i="12"/>
  <c r="N129" i="12"/>
  <c r="J129" i="12"/>
  <c r="F129" i="12"/>
  <c r="M128" i="12"/>
  <c r="I128" i="12"/>
  <c r="E128" i="12"/>
  <c r="M124" i="12"/>
  <c r="I124" i="12"/>
  <c r="E124" i="12"/>
  <c r="N121" i="12"/>
  <c r="J121" i="12"/>
  <c r="F121" i="12"/>
  <c r="M134" i="12"/>
  <c r="I134" i="12"/>
  <c r="E134" i="12"/>
  <c r="M129" i="12"/>
  <c r="I129" i="12"/>
  <c r="E129" i="12"/>
  <c r="L128" i="12"/>
  <c r="H128" i="12"/>
  <c r="L124" i="12"/>
  <c r="H124" i="12"/>
  <c r="M121" i="12"/>
  <c r="I121" i="12"/>
  <c r="E121" i="12"/>
  <c r="L134" i="12"/>
  <c r="H134" i="12"/>
  <c r="L129" i="12"/>
  <c r="H129" i="12"/>
  <c r="K128" i="12"/>
  <c r="G128" i="12"/>
  <c r="K124" i="12"/>
  <c r="G124" i="12"/>
  <c r="L121" i="12"/>
  <c r="H121" i="12"/>
  <c r="J128" i="12"/>
  <c r="K129" i="12"/>
  <c r="F128" i="12"/>
  <c r="K134" i="12"/>
  <c r="G129" i="12"/>
  <c r="N124" i="12"/>
  <c r="G134" i="12"/>
  <c r="N128" i="12"/>
  <c r="J124" i="12"/>
  <c r="K121" i="12"/>
  <c r="F124" i="12"/>
  <c r="G121" i="12"/>
  <c r="A49" i="2" l="1"/>
  <c r="E49" i="2" l="1"/>
  <c r="B49" i="2"/>
  <c r="C49" i="2"/>
  <c r="D49" i="2"/>
  <c r="D2" i="35" l="1"/>
  <c r="D2" i="46"/>
  <c r="D2" i="45"/>
  <c r="D2" i="44"/>
  <c r="D2" i="43"/>
  <c r="D1" i="46"/>
  <c r="D1" i="44"/>
  <c r="D1" i="45"/>
  <c r="D1" i="43"/>
  <c r="D1" i="34"/>
  <c r="D1" i="35"/>
  <c r="D2" i="33"/>
  <c r="D2" i="34"/>
  <c r="D1" i="14"/>
  <c r="D1" i="33"/>
  <c r="N130" i="12"/>
  <c r="M130" i="12"/>
  <c r="L130" i="12"/>
  <c r="K130" i="12"/>
  <c r="J130" i="12"/>
  <c r="I130" i="12"/>
  <c r="H130" i="12"/>
  <c r="G130" i="12"/>
  <c r="F130" i="12"/>
  <c r="N125" i="12"/>
  <c r="M125" i="12"/>
  <c r="L125" i="12"/>
  <c r="K125" i="12"/>
  <c r="J125" i="12"/>
  <c r="I125" i="12"/>
  <c r="H125" i="12"/>
  <c r="G125" i="12"/>
  <c r="F125" i="12"/>
  <c r="E147" i="2" l="1"/>
  <c r="E149" i="2" s="1"/>
  <c r="C18" i="31" s="1"/>
  <c r="D147" i="2"/>
  <c r="D149" i="2" s="1"/>
  <c r="C18" i="30" s="1"/>
  <c r="C147" i="2"/>
  <c r="C149" i="2" s="1"/>
  <c r="C18" i="29" s="1"/>
  <c r="B147" i="2"/>
  <c r="B149" i="2" s="1"/>
  <c r="CY51" i="46"/>
  <c r="CU51" i="46"/>
  <c r="CQ51" i="46"/>
  <c r="CM51" i="46"/>
  <c r="CI51" i="46"/>
  <c r="CE51" i="46"/>
  <c r="CA51" i="46"/>
  <c r="BW51" i="46"/>
  <c r="BS51" i="46"/>
  <c r="BO51" i="46"/>
  <c r="BK51" i="46"/>
  <c r="BG51" i="46"/>
  <c r="BC51" i="46"/>
  <c r="AY51" i="46"/>
  <c r="AU51" i="46"/>
  <c r="CV50" i="46"/>
  <c r="CR50" i="46"/>
  <c r="CN50" i="46"/>
  <c r="CJ50" i="46"/>
  <c r="CF50" i="46"/>
  <c r="CB50" i="46"/>
  <c r="BX50" i="46"/>
  <c r="BT50" i="46"/>
  <c r="BP50" i="46"/>
  <c r="BL50" i="46"/>
  <c r="BH50" i="46"/>
  <c r="BD50" i="46"/>
  <c r="AZ50" i="46"/>
  <c r="AV50" i="46"/>
  <c r="AR50" i="46"/>
  <c r="CX49" i="46"/>
  <c r="CT49" i="46"/>
  <c r="CP49" i="46"/>
  <c r="CL49" i="46"/>
  <c r="CH49" i="46"/>
  <c r="CD49" i="46"/>
  <c r="BZ49" i="46"/>
  <c r="BV49" i="46"/>
  <c r="BR49" i="46"/>
  <c r="BN49" i="46"/>
  <c r="BJ49" i="46"/>
  <c r="BF49" i="46"/>
  <c r="BB49" i="46"/>
  <c r="AX49" i="46"/>
  <c r="AT49" i="46"/>
  <c r="AP49" i="46"/>
  <c r="CW48" i="46"/>
  <c r="CS48" i="46"/>
  <c r="CO48" i="46"/>
  <c r="CK48" i="46"/>
  <c r="CG48" i="46"/>
  <c r="CC48" i="46"/>
  <c r="BY48" i="46"/>
  <c r="BU48" i="46"/>
  <c r="BQ48" i="46"/>
  <c r="BM48" i="46"/>
  <c r="BI48" i="46"/>
  <c r="BE48" i="46"/>
  <c r="BA48" i="46"/>
  <c r="AW48" i="46"/>
  <c r="AS48" i="46"/>
  <c r="AO48" i="46"/>
  <c r="CW47" i="46"/>
  <c r="CS47" i="46"/>
  <c r="CO47" i="46"/>
  <c r="CK47" i="46"/>
  <c r="CG47" i="46"/>
  <c r="CC47" i="46"/>
  <c r="BY47" i="46"/>
  <c r="BU47" i="46"/>
  <c r="BQ47" i="46"/>
  <c r="BM47" i="46"/>
  <c r="BI47" i="46"/>
  <c r="BE47" i="46"/>
  <c r="BA47" i="46"/>
  <c r="AW47" i="46"/>
  <c r="AS47" i="46"/>
  <c r="AO47" i="46"/>
  <c r="CX46" i="46"/>
  <c r="CT46" i="46"/>
  <c r="CP46" i="46"/>
  <c r="CV51" i="46"/>
  <c r="CR51" i="46"/>
  <c r="CN51" i="46"/>
  <c r="CJ51" i="46"/>
  <c r="CF51" i="46"/>
  <c r="CB51" i="46"/>
  <c r="BX51" i="46"/>
  <c r="BT51" i="46"/>
  <c r="BP51" i="46"/>
  <c r="BL51" i="46"/>
  <c r="BH51" i="46"/>
  <c r="BD51" i="46"/>
  <c r="AZ51" i="46"/>
  <c r="AV51" i="46"/>
  <c r="AR51" i="46"/>
  <c r="CW50" i="46"/>
  <c r="CS50" i="46"/>
  <c r="CO50" i="46"/>
  <c r="CK50" i="46"/>
  <c r="CG50" i="46"/>
  <c r="CC50" i="46"/>
  <c r="BY50" i="46"/>
  <c r="BU50" i="46"/>
  <c r="BQ50" i="46"/>
  <c r="BM50" i="46"/>
  <c r="BI50" i="46"/>
  <c r="BE50" i="46"/>
  <c r="BA50" i="46"/>
  <c r="AW50" i="46"/>
  <c r="AS50" i="46"/>
  <c r="CY49" i="46"/>
  <c r="CU49" i="46"/>
  <c r="CQ49" i="46"/>
  <c r="CM49" i="46"/>
  <c r="CI49" i="46"/>
  <c r="CE49" i="46"/>
  <c r="CA49" i="46"/>
  <c r="BW49" i="46"/>
  <c r="BS49" i="46"/>
  <c r="BO49" i="46"/>
  <c r="BK49" i="46"/>
  <c r="BG49" i="46"/>
  <c r="BC49" i="46"/>
  <c r="AY49" i="46"/>
  <c r="AU49" i="46"/>
  <c r="AQ49" i="46"/>
  <c r="CX48" i="46"/>
  <c r="CT48" i="46"/>
  <c r="CP48" i="46"/>
  <c r="CL48" i="46"/>
  <c r="CH48" i="46"/>
  <c r="CD48" i="46"/>
  <c r="BZ48" i="46"/>
  <c r="BV48" i="46"/>
  <c r="BR48" i="46"/>
  <c r="BN48" i="46"/>
  <c r="BJ48" i="46"/>
  <c r="BF48" i="46"/>
  <c r="BB48" i="46"/>
  <c r="AX48" i="46"/>
  <c r="AT48" i="46"/>
  <c r="AP48" i="46"/>
  <c r="CX47" i="46"/>
  <c r="CT47" i="46"/>
  <c r="CP47" i="46"/>
  <c r="CL47" i="46"/>
  <c r="CH47" i="46"/>
  <c r="CD47" i="46"/>
  <c r="BZ47" i="46"/>
  <c r="BV47" i="46"/>
  <c r="BR47" i="46"/>
  <c r="BN47" i="46"/>
  <c r="BJ47" i="46"/>
  <c r="BF47" i="46"/>
  <c r="BB47" i="46"/>
  <c r="AX47" i="46"/>
  <c r="AT47" i="46"/>
  <c r="AP47" i="46"/>
  <c r="CY46" i="46"/>
  <c r="CU46" i="46"/>
  <c r="CQ46" i="46"/>
  <c r="CM46" i="46"/>
  <c r="CI46" i="46"/>
  <c r="CE46" i="46"/>
  <c r="CA46" i="46"/>
  <c r="CX51" i="46"/>
  <c r="CP51" i="46"/>
  <c r="CH51" i="46"/>
  <c r="BZ51" i="46"/>
  <c r="BR51" i="46"/>
  <c r="BJ51" i="46"/>
  <c r="BB51" i="46"/>
  <c r="AT51" i="46"/>
  <c r="CU50" i="46"/>
  <c r="CM50" i="46"/>
  <c r="CE50" i="46"/>
  <c r="BW50" i="46"/>
  <c r="BO50" i="46"/>
  <c r="BG50" i="46"/>
  <c r="AY50" i="46"/>
  <c r="AQ50" i="46"/>
  <c r="CS49" i="46"/>
  <c r="CK49" i="46"/>
  <c r="CC49" i="46"/>
  <c r="BU49" i="46"/>
  <c r="BM49" i="46"/>
  <c r="BE49" i="46"/>
  <c r="AW49" i="46"/>
  <c r="CR48" i="46"/>
  <c r="CJ48" i="46"/>
  <c r="CB48" i="46"/>
  <c r="BT48" i="46"/>
  <c r="BL48" i="46"/>
  <c r="BD48" i="46"/>
  <c r="AV48" i="46"/>
  <c r="CR47" i="46"/>
  <c r="CJ47" i="46"/>
  <c r="CB47" i="46"/>
  <c r="BT47" i="46"/>
  <c r="BL47" i="46"/>
  <c r="BD47" i="46"/>
  <c r="AV47" i="46"/>
  <c r="AN47" i="46"/>
  <c r="CS46" i="46"/>
  <c r="CL46" i="46"/>
  <c r="CG46" i="46"/>
  <c r="CB46" i="46"/>
  <c r="BW46" i="46"/>
  <c r="BS46" i="46"/>
  <c r="BO46" i="46"/>
  <c r="BK46" i="46"/>
  <c r="BG46" i="46"/>
  <c r="BC46" i="46"/>
  <c r="AY46" i="46"/>
  <c r="AU46" i="46"/>
  <c r="AQ46" i="46"/>
  <c r="AM46" i="46"/>
  <c r="CW45" i="46"/>
  <c r="CS45" i="46"/>
  <c r="CO45" i="46"/>
  <c r="CK45" i="46"/>
  <c r="CG45" i="46"/>
  <c r="CC45" i="46"/>
  <c r="BY45" i="46"/>
  <c r="BU45" i="46"/>
  <c r="BQ45" i="46"/>
  <c r="BM45" i="46"/>
  <c r="BI45" i="46"/>
  <c r="BE45" i="46"/>
  <c r="BA45" i="46"/>
  <c r="AW45" i="46"/>
  <c r="AS45" i="46"/>
  <c r="AO45" i="46"/>
  <c r="CV44" i="46"/>
  <c r="CR44" i="46"/>
  <c r="CN44" i="46"/>
  <c r="CJ44" i="46"/>
  <c r="CF44" i="46"/>
  <c r="CB44" i="46"/>
  <c r="BX44" i="46"/>
  <c r="BT44" i="46"/>
  <c r="BP44" i="46"/>
  <c r="BL44" i="46"/>
  <c r="BH44" i="46"/>
  <c r="BD44" i="46"/>
  <c r="AZ44" i="46"/>
  <c r="AV44" i="46"/>
  <c r="CW51" i="46"/>
  <c r="CO51" i="46"/>
  <c r="CG51" i="46"/>
  <c r="BY51" i="46"/>
  <c r="BQ51" i="46"/>
  <c r="BI51" i="46"/>
  <c r="BA51" i="46"/>
  <c r="AS51" i="46"/>
  <c r="CT50" i="46"/>
  <c r="CL50" i="46"/>
  <c r="CD50" i="46"/>
  <c r="BV50" i="46"/>
  <c r="BN50" i="46"/>
  <c r="BF50" i="46"/>
  <c r="AX50" i="46"/>
  <c r="CR49" i="46"/>
  <c r="CJ49" i="46"/>
  <c r="CB49" i="46"/>
  <c r="BT49" i="46"/>
  <c r="BL49" i="46"/>
  <c r="BD49" i="46"/>
  <c r="AV49" i="46"/>
  <c r="CY48" i="46"/>
  <c r="CQ48" i="46"/>
  <c r="CI48" i="46"/>
  <c r="CA48" i="46"/>
  <c r="BS48" i="46"/>
  <c r="BK48" i="46"/>
  <c r="BC48" i="46"/>
  <c r="AU48" i="46"/>
  <c r="CY47" i="46"/>
  <c r="CQ47" i="46"/>
  <c r="CI47" i="46"/>
  <c r="CA47" i="46"/>
  <c r="BS47" i="46"/>
  <c r="BK47" i="46"/>
  <c r="BC47" i="46"/>
  <c r="AU47" i="46"/>
  <c r="CR46" i="46"/>
  <c r="CK46" i="46"/>
  <c r="CF46" i="46"/>
  <c r="BZ46" i="46"/>
  <c r="BV46" i="46"/>
  <c r="BR46" i="46"/>
  <c r="BN46" i="46"/>
  <c r="BJ46" i="46"/>
  <c r="BF46" i="46"/>
  <c r="BB46" i="46"/>
  <c r="AX46" i="46"/>
  <c r="AT46" i="46"/>
  <c r="AP46" i="46"/>
  <c r="CV45" i="46"/>
  <c r="CR45" i="46"/>
  <c r="CN45" i="46"/>
  <c r="CJ45" i="46"/>
  <c r="CF45" i="46"/>
  <c r="CB45" i="46"/>
  <c r="BX45" i="46"/>
  <c r="BT45" i="46"/>
  <c r="BP45" i="46"/>
  <c r="BL45" i="46"/>
  <c r="BH45" i="46"/>
  <c r="BD45" i="46"/>
  <c r="AZ45" i="46"/>
  <c r="AV45" i="46"/>
  <c r="AR45" i="46"/>
  <c r="AN45" i="46"/>
  <c r="CY44" i="46"/>
  <c r="CU44" i="46"/>
  <c r="CQ44" i="46"/>
  <c r="CM44" i="46"/>
  <c r="CI44" i="46"/>
  <c r="CE44" i="46"/>
  <c r="CA44" i="46"/>
  <c r="BW44" i="46"/>
  <c r="BS44" i="46"/>
  <c r="BO44" i="46"/>
  <c r="BK44" i="46"/>
  <c r="BG44" i="46"/>
  <c r="BC44" i="46"/>
  <c r="AY44" i="46"/>
  <c r="AU44" i="46"/>
  <c r="CT51" i="46"/>
  <c r="CD51" i="46"/>
  <c r="BN51" i="46"/>
  <c r="AX51" i="46"/>
  <c r="CQ50" i="46"/>
  <c r="CA50" i="46"/>
  <c r="BK50" i="46"/>
  <c r="AU50" i="46"/>
  <c r="CO49" i="46"/>
  <c r="BY49" i="46"/>
  <c r="BI49" i="46"/>
  <c r="AS49" i="46"/>
  <c r="CN48" i="46"/>
  <c r="BX48" i="46"/>
  <c r="BH48" i="46"/>
  <c r="AR48" i="46"/>
  <c r="CN47" i="46"/>
  <c r="BX47" i="46"/>
  <c r="BH47" i="46"/>
  <c r="AR47" i="46"/>
  <c r="CO46" i="46"/>
  <c r="CD46" i="46"/>
  <c r="BU46" i="46"/>
  <c r="BM46" i="46"/>
  <c r="BE46" i="46"/>
  <c r="AW46" i="46"/>
  <c r="AO46" i="46"/>
  <c r="CU45" i="46"/>
  <c r="CM45" i="46"/>
  <c r="CE45" i="46"/>
  <c r="BW45" i="46"/>
  <c r="BO45" i="46"/>
  <c r="BG45" i="46"/>
  <c r="AY45" i="46"/>
  <c r="AQ45" i="46"/>
  <c r="CX44" i="46"/>
  <c r="CP44" i="46"/>
  <c r="CH44" i="46"/>
  <c r="BZ44" i="46"/>
  <c r="BR44" i="46"/>
  <c r="BJ44" i="46"/>
  <c r="BB44" i="46"/>
  <c r="AT44" i="46"/>
  <c r="AP44" i="46"/>
  <c r="AL44" i="46"/>
  <c r="CX43" i="46"/>
  <c r="CT43" i="46"/>
  <c r="CP43" i="46"/>
  <c r="CL43" i="46"/>
  <c r="CH43" i="46"/>
  <c r="CD43" i="46"/>
  <c r="BZ43" i="46"/>
  <c r="BV43" i="46"/>
  <c r="BR43" i="46"/>
  <c r="BN43" i="46"/>
  <c r="BJ43" i="46"/>
  <c r="BF43" i="46"/>
  <c r="BB43" i="46"/>
  <c r="AX43" i="46"/>
  <c r="AT43" i="46"/>
  <c r="AP43" i="46"/>
  <c r="AL43" i="46"/>
  <c r="CY42" i="46"/>
  <c r="CU42" i="46"/>
  <c r="CQ42" i="46"/>
  <c r="CM42" i="46"/>
  <c r="CI42" i="46"/>
  <c r="CE42" i="46"/>
  <c r="CA42" i="46"/>
  <c r="BW42" i="46"/>
  <c r="BS42" i="46"/>
  <c r="BO42" i="46"/>
  <c r="BK42" i="46"/>
  <c r="BG42" i="46"/>
  <c r="BC42" i="46"/>
  <c r="AY42" i="46"/>
  <c r="AU42" i="46"/>
  <c r="AQ42" i="46"/>
  <c r="AM42" i="46"/>
  <c r="AI42" i="46"/>
  <c r="CW41" i="46"/>
  <c r="CS41" i="46"/>
  <c r="CO41" i="46"/>
  <c r="CK41" i="46"/>
  <c r="CG41" i="46"/>
  <c r="CC41" i="46"/>
  <c r="BY41" i="46"/>
  <c r="BU41" i="46"/>
  <c r="BQ41" i="46"/>
  <c r="BM41" i="46"/>
  <c r="BI41" i="46"/>
  <c r="BE41" i="46"/>
  <c r="BA41" i="46"/>
  <c r="AW41" i="46"/>
  <c r="AS41" i="46"/>
  <c r="AO41" i="46"/>
  <c r="AK41" i="46"/>
  <c r="CV40" i="46"/>
  <c r="CR40" i="46"/>
  <c r="CN40" i="46"/>
  <c r="CJ40" i="46"/>
  <c r="CF40" i="46"/>
  <c r="CB40" i="46"/>
  <c r="BX40" i="46"/>
  <c r="BT40" i="46"/>
  <c r="BP40" i="46"/>
  <c r="BL40" i="46"/>
  <c r="BH40" i="46"/>
  <c r="BD40" i="46"/>
  <c r="AZ40" i="46"/>
  <c r="AV40" i="46"/>
  <c r="AR40" i="46"/>
  <c r="AN40" i="46"/>
  <c r="AJ40" i="46"/>
  <c r="CV39" i="46"/>
  <c r="CR39" i="46"/>
  <c r="CN39" i="46"/>
  <c r="CJ39" i="46"/>
  <c r="CF39" i="46"/>
  <c r="CB39" i="46"/>
  <c r="BX39" i="46"/>
  <c r="BT39" i="46"/>
  <c r="BP39" i="46"/>
  <c r="BL39" i="46"/>
  <c r="BH39" i="46"/>
  <c r="BD39" i="46"/>
  <c r="AZ39" i="46"/>
  <c r="AV39" i="46"/>
  <c r="AR39" i="46"/>
  <c r="AN39" i="46"/>
  <c r="AJ39" i="46"/>
  <c r="AF39" i="46"/>
  <c r="CW38" i="46"/>
  <c r="CS38" i="46"/>
  <c r="CO38" i="46"/>
  <c r="CK38" i="46"/>
  <c r="CG38" i="46"/>
  <c r="CC38" i="46"/>
  <c r="BY38" i="46"/>
  <c r="BU38" i="46"/>
  <c r="BQ38" i="46"/>
  <c r="BM38" i="46"/>
  <c r="BI38" i="46"/>
  <c r="BE38" i="46"/>
  <c r="BA38" i="46"/>
  <c r="AW38" i="46"/>
  <c r="AS38" i="46"/>
  <c r="AO38" i="46"/>
  <c r="AK38" i="46"/>
  <c r="AG38" i="46"/>
  <c r="CY37" i="46"/>
  <c r="CU37" i="46"/>
  <c r="CQ37" i="46"/>
  <c r="CM37" i="46"/>
  <c r="CI37" i="46"/>
  <c r="CE37" i="46"/>
  <c r="CA37" i="46"/>
  <c r="BW37" i="46"/>
  <c r="BS37" i="46"/>
  <c r="BO37" i="46"/>
  <c r="BK37" i="46"/>
  <c r="BG37" i="46"/>
  <c r="BC37" i="46"/>
  <c r="AY37" i="46"/>
  <c r="AU37" i="46"/>
  <c r="AQ37" i="46"/>
  <c r="AM37" i="46"/>
  <c r="AI37" i="46"/>
  <c r="CS51" i="46"/>
  <c r="CC51" i="46"/>
  <c r="BM51" i="46"/>
  <c r="AW51" i="46"/>
  <c r="CP50" i="46"/>
  <c r="BZ50" i="46"/>
  <c r="BJ50" i="46"/>
  <c r="AT50" i="46"/>
  <c r="CN49" i="46"/>
  <c r="BX49" i="46"/>
  <c r="BH49" i="46"/>
  <c r="AR49" i="46"/>
  <c r="CM48" i="46"/>
  <c r="BW48" i="46"/>
  <c r="BG48" i="46"/>
  <c r="AQ48" i="46"/>
  <c r="CM47" i="46"/>
  <c r="BW47" i="46"/>
  <c r="BG47" i="46"/>
  <c r="AQ47" i="46"/>
  <c r="CN46" i="46"/>
  <c r="CC46" i="46"/>
  <c r="BT46" i="46"/>
  <c r="BL46" i="46"/>
  <c r="BD46" i="46"/>
  <c r="AV46" i="46"/>
  <c r="AN46" i="46"/>
  <c r="CT45" i="46"/>
  <c r="CL45" i="46"/>
  <c r="CD45" i="46"/>
  <c r="BV45" i="46"/>
  <c r="BN45" i="46"/>
  <c r="BF45" i="46"/>
  <c r="AX45" i="46"/>
  <c r="AP45" i="46"/>
  <c r="CW44" i="46"/>
  <c r="CO44" i="46"/>
  <c r="CG44" i="46"/>
  <c r="BY44" i="46"/>
  <c r="BQ44" i="46"/>
  <c r="BI44" i="46"/>
  <c r="BA44" i="46"/>
  <c r="AS44" i="46"/>
  <c r="AO44" i="46"/>
  <c r="AK44" i="46"/>
  <c r="CW43" i="46"/>
  <c r="CS43" i="46"/>
  <c r="CO43" i="46"/>
  <c r="CK43" i="46"/>
  <c r="CG43" i="46"/>
  <c r="CC43" i="46"/>
  <c r="BY43" i="46"/>
  <c r="BU43" i="46"/>
  <c r="BQ43" i="46"/>
  <c r="BM43" i="46"/>
  <c r="BI43" i="46"/>
  <c r="BE43" i="46"/>
  <c r="BA43" i="46"/>
  <c r="AW43" i="46"/>
  <c r="AS43" i="46"/>
  <c r="AO43" i="46"/>
  <c r="AK43" i="46"/>
  <c r="CX42" i="46"/>
  <c r="CT42" i="46"/>
  <c r="CP42" i="46"/>
  <c r="CL42" i="46"/>
  <c r="CH42" i="46"/>
  <c r="CD42" i="46"/>
  <c r="BZ42" i="46"/>
  <c r="BV42" i="46"/>
  <c r="BR42" i="46"/>
  <c r="BN42" i="46"/>
  <c r="BJ42" i="46"/>
  <c r="BF42" i="46"/>
  <c r="BB42" i="46"/>
  <c r="AX42" i="46"/>
  <c r="AT42" i="46"/>
  <c r="AP42" i="46"/>
  <c r="AL42" i="46"/>
  <c r="CV41" i="46"/>
  <c r="CR41" i="46"/>
  <c r="CN41" i="46"/>
  <c r="CJ41" i="46"/>
  <c r="CF41" i="46"/>
  <c r="CB41" i="46"/>
  <c r="BX41" i="46"/>
  <c r="BT41" i="46"/>
  <c r="BP41" i="46"/>
  <c r="BL41" i="46"/>
  <c r="BH41" i="46"/>
  <c r="BD41" i="46"/>
  <c r="AZ41" i="46"/>
  <c r="AV41" i="46"/>
  <c r="AR41" i="46"/>
  <c r="AN41" i="46"/>
  <c r="AJ41" i="46"/>
  <c r="CY40" i="46"/>
  <c r="CU40" i="46"/>
  <c r="CQ40" i="46"/>
  <c r="CM40" i="46"/>
  <c r="CI40" i="46"/>
  <c r="CE40" i="46"/>
  <c r="CA40" i="46"/>
  <c r="BW40" i="46"/>
  <c r="BS40" i="46"/>
  <c r="BO40" i="46"/>
  <c r="BK40" i="46"/>
  <c r="BG40" i="46"/>
  <c r="BC40" i="46"/>
  <c r="AY40" i="46"/>
  <c r="AU40" i="46"/>
  <c r="AQ40" i="46"/>
  <c r="AM40" i="46"/>
  <c r="AI40" i="46"/>
  <c r="CY39" i="46"/>
  <c r="CU39" i="46"/>
  <c r="CQ39" i="46"/>
  <c r="CM39" i="46"/>
  <c r="CI39" i="46"/>
  <c r="CE39" i="46"/>
  <c r="CA39" i="46"/>
  <c r="BW39" i="46"/>
  <c r="BS39" i="46"/>
  <c r="BO39" i="46"/>
  <c r="BK39" i="46"/>
  <c r="BG39" i="46"/>
  <c r="BC39" i="46"/>
  <c r="AY39" i="46"/>
  <c r="AU39" i="46"/>
  <c r="AQ39" i="46"/>
  <c r="AM39" i="46"/>
  <c r="AI39" i="46"/>
  <c r="CV38" i="46"/>
  <c r="CR38" i="46"/>
  <c r="CN38" i="46"/>
  <c r="CJ38" i="46"/>
  <c r="CF38" i="46"/>
  <c r="CB38" i="46"/>
  <c r="BX38" i="46"/>
  <c r="BT38" i="46"/>
  <c r="BP38" i="46"/>
  <c r="BL38" i="46"/>
  <c r="BH38" i="46"/>
  <c r="BD38" i="46"/>
  <c r="AZ38" i="46"/>
  <c r="AV38" i="46"/>
  <c r="AR38" i="46"/>
  <c r="AN38" i="46"/>
  <c r="AJ38" i="46"/>
  <c r="AF38" i="46"/>
  <c r="CX37" i="46"/>
  <c r="CT37" i="46"/>
  <c r="CP37" i="46"/>
  <c r="CL37" i="46"/>
  <c r="CH37" i="46"/>
  <c r="CD37" i="46"/>
  <c r="BZ37" i="46"/>
  <c r="BV37" i="46"/>
  <c r="BR37" i="46"/>
  <c r="BN37" i="46"/>
  <c r="BJ37" i="46"/>
  <c r="BF37" i="46"/>
  <c r="BB37" i="46"/>
  <c r="AX37" i="46"/>
  <c r="AT37" i="46"/>
  <c r="AP37" i="46"/>
  <c r="AL37" i="46"/>
  <c r="AH37" i="46"/>
  <c r="CL51" i="46"/>
  <c r="BF51" i="46"/>
  <c r="CI50" i="46"/>
  <c r="BC50" i="46"/>
  <c r="CG49" i="46"/>
  <c r="BA49" i="46"/>
  <c r="CF48" i="46"/>
  <c r="AZ48" i="46"/>
  <c r="CF47" i="46"/>
  <c r="AZ47" i="46"/>
  <c r="CJ46" i="46"/>
  <c r="BQ46" i="46"/>
  <c r="BA46" i="46"/>
  <c r="CY45" i="46"/>
  <c r="CI45" i="46"/>
  <c r="BS45" i="46"/>
  <c r="BC45" i="46"/>
  <c r="AM45" i="46"/>
  <c r="CL44" i="46"/>
  <c r="BV44" i="46"/>
  <c r="BF44" i="46"/>
  <c r="AR44" i="46"/>
  <c r="CR43" i="46"/>
  <c r="CJ43" i="46"/>
  <c r="CB43" i="46"/>
  <c r="BT43" i="46"/>
  <c r="BL43" i="46"/>
  <c r="BD43" i="46"/>
  <c r="AV43" i="46"/>
  <c r="AN43" i="46"/>
  <c r="CW42" i="46"/>
  <c r="CO42" i="46"/>
  <c r="CG42" i="46"/>
  <c r="BY42" i="46"/>
  <c r="BQ42" i="46"/>
  <c r="BI42" i="46"/>
  <c r="BA42" i="46"/>
  <c r="AS42" i="46"/>
  <c r="AK42" i="46"/>
  <c r="CU41" i="46"/>
  <c r="CM41" i="46"/>
  <c r="CE41" i="46"/>
  <c r="BW41" i="46"/>
  <c r="BO41" i="46"/>
  <c r="BG41" i="46"/>
  <c r="AY41" i="46"/>
  <c r="AQ41" i="46"/>
  <c r="AI41" i="46"/>
  <c r="CT40" i="46"/>
  <c r="CL40" i="46"/>
  <c r="CD40" i="46"/>
  <c r="BV40" i="46"/>
  <c r="BN40" i="46"/>
  <c r="BF40" i="46"/>
  <c r="AX40" i="46"/>
  <c r="AP40" i="46"/>
  <c r="AH40" i="46"/>
  <c r="CT39" i="46"/>
  <c r="CL39" i="46"/>
  <c r="CD39" i="46"/>
  <c r="BV39" i="46"/>
  <c r="BN39" i="46"/>
  <c r="BF39" i="46"/>
  <c r="AX39" i="46"/>
  <c r="AP39" i="46"/>
  <c r="AH39" i="46"/>
  <c r="CU38" i="46"/>
  <c r="CM38" i="46"/>
  <c r="CE38" i="46"/>
  <c r="BW38" i="46"/>
  <c r="BO38" i="46"/>
  <c r="BG38" i="46"/>
  <c r="AY38" i="46"/>
  <c r="AQ38" i="46"/>
  <c r="AI38" i="46"/>
  <c r="CW37" i="46"/>
  <c r="CO37" i="46"/>
  <c r="CG37" i="46"/>
  <c r="BY37" i="46"/>
  <c r="BQ37" i="46"/>
  <c r="BI37" i="46"/>
  <c r="BA37" i="46"/>
  <c r="AS37" i="46"/>
  <c r="AK37" i="46"/>
  <c r="AE37" i="46"/>
  <c r="CX36" i="46"/>
  <c r="CT36" i="46"/>
  <c r="CP36" i="46"/>
  <c r="CL36" i="46"/>
  <c r="CH36" i="46"/>
  <c r="CD36" i="46"/>
  <c r="BZ36" i="46"/>
  <c r="BV36" i="46"/>
  <c r="BR36" i="46"/>
  <c r="BN36" i="46"/>
  <c r="BJ36" i="46"/>
  <c r="BF36" i="46"/>
  <c r="BB36" i="46"/>
  <c r="AX36" i="46"/>
  <c r="AT36" i="46"/>
  <c r="AP36" i="46"/>
  <c r="AL36" i="46"/>
  <c r="AH36" i="46"/>
  <c r="AD36" i="46"/>
  <c r="CX35" i="46"/>
  <c r="CT35" i="46"/>
  <c r="CP35" i="46"/>
  <c r="CL35" i="46"/>
  <c r="CH35" i="46"/>
  <c r="CD35" i="46"/>
  <c r="BZ35" i="46"/>
  <c r="BV35" i="46"/>
  <c r="BR35" i="46"/>
  <c r="BN35" i="46"/>
  <c r="BJ35" i="46"/>
  <c r="BF35" i="46"/>
  <c r="BB35" i="46"/>
  <c r="AX35" i="46"/>
  <c r="AT35" i="46"/>
  <c r="AP35" i="46"/>
  <c r="AL35" i="46"/>
  <c r="AH35" i="46"/>
  <c r="AD35" i="46"/>
  <c r="CY34" i="46"/>
  <c r="CU34" i="46"/>
  <c r="CQ34" i="46"/>
  <c r="CM34" i="46"/>
  <c r="CI34" i="46"/>
  <c r="CE34" i="46"/>
  <c r="CA34" i="46"/>
  <c r="BW34" i="46"/>
  <c r="BS34" i="46"/>
  <c r="BO34" i="46"/>
  <c r="BK34" i="46"/>
  <c r="BG34" i="46"/>
  <c r="BC34" i="46"/>
  <c r="AY34" i="46"/>
  <c r="AU34" i="46"/>
  <c r="AQ34" i="46"/>
  <c r="AM34" i="46"/>
  <c r="AI34" i="46"/>
  <c r="AE34" i="46"/>
  <c r="AA34" i="46"/>
  <c r="CW33" i="46"/>
  <c r="CS33" i="46"/>
  <c r="CO33" i="46"/>
  <c r="CK33" i="46"/>
  <c r="CG33" i="46"/>
  <c r="CC33" i="46"/>
  <c r="BY33" i="46"/>
  <c r="BU33" i="46"/>
  <c r="BQ33" i="46"/>
  <c r="BM33" i="46"/>
  <c r="BI33" i="46"/>
  <c r="BE33" i="46"/>
  <c r="BA33" i="46"/>
  <c r="AW33" i="46"/>
  <c r="AS33" i="46"/>
  <c r="AO33" i="46"/>
  <c r="AK33" i="46"/>
  <c r="AG33" i="46"/>
  <c r="AC33" i="46"/>
  <c r="CV32" i="46"/>
  <c r="CR32" i="46"/>
  <c r="CN32" i="46"/>
  <c r="CJ32" i="46"/>
  <c r="CF32" i="46"/>
  <c r="CB32" i="46"/>
  <c r="CK51" i="46"/>
  <c r="BE51" i="46"/>
  <c r="CH50" i="46"/>
  <c r="BB50" i="46"/>
  <c r="CF49" i="46"/>
  <c r="AZ49" i="46"/>
  <c r="CE48" i="46"/>
  <c r="AY48" i="46"/>
  <c r="CE47" i="46"/>
  <c r="AY47" i="46"/>
  <c r="CH46" i="46"/>
  <c r="BP46" i="46"/>
  <c r="AZ46" i="46"/>
  <c r="CX45" i="46"/>
  <c r="CH45" i="46"/>
  <c r="BR45" i="46"/>
  <c r="BB45" i="46"/>
  <c r="AL45" i="46"/>
  <c r="CK44" i="46"/>
  <c r="BU44" i="46"/>
  <c r="BE44" i="46"/>
  <c r="AQ44" i="46"/>
  <c r="CY43" i="46"/>
  <c r="CQ43" i="46"/>
  <c r="CI43" i="46"/>
  <c r="CA43" i="46"/>
  <c r="BS43" i="46"/>
  <c r="BK43" i="46"/>
  <c r="BC43" i="46"/>
  <c r="AU43" i="46"/>
  <c r="AM43" i="46"/>
  <c r="CV42" i="46"/>
  <c r="CN42" i="46"/>
  <c r="CF42" i="46"/>
  <c r="BX42" i="46"/>
  <c r="BP42" i="46"/>
  <c r="BH42" i="46"/>
  <c r="AZ42" i="46"/>
  <c r="AR42" i="46"/>
  <c r="AJ42" i="46"/>
  <c r="CT41" i="46"/>
  <c r="CL41" i="46"/>
  <c r="CD41" i="46"/>
  <c r="BV41" i="46"/>
  <c r="BN41" i="46"/>
  <c r="BF41" i="46"/>
  <c r="AX41" i="46"/>
  <c r="AP41" i="46"/>
  <c r="AH41" i="46"/>
  <c r="CS40" i="46"/>
  <c r="CK40" i="46"/>
  <c r="CC40" i="46"/>
  <c r="BU40" i="46"/>
  <c r="BM40" i="46"/>
  <c r="BE40" i="46"/>
  <c r="AW40" i="46"/>
  <c r="AO40" i="46"/>
  <c r="AG40" i="46"/>
  <c r="CS39" i="46"/>
  <c r="CK39" i="46"/>
  <c r="CC39" i="46"/>
  <c r="BU39" i="46"/>
  <c r="BM39" i="46"/>
  <c r="BE39" i="46"/>
  <c r="AW39" i="46"/>
  <c r="AO39" i="46"/>
  <c r="AG39" i="46"/>
  <c r="CT38" i="46"/>
  <c r="CL38" i="46"/>
  <c r="CD38" i="46"/>
  <c r="BV38" i="46"/>
  <c r="BN38" i="46"/>
  <c r="BF38" i="46"/>
  <c r="AX38" i="46"/>
  <c r="AP38" i="46"/>
  <c r="AH38" i="46"/>
  <c r="CV37" i="46"/>
  <c r="CN37" i="46"/>
  <c r="CF37" i="46"/>
  <c r="BX37" i="46"/>
  <c r="BP37" i="46"/>
  <c r="BH37" i="46"/>
  <c r="AZ37" i="46"/>
  <c r="AR37" i="46"/>
  <c r="AJ37" i="46"/>
  <c r="AD37" i="46"/>
  <c r="CW36" i="46"/>
  <c r="CS36" i="46"/>
  <c r="CO36" i="46"/>
  <c r="CK36" i="46"/>
  <c r="CG36" i="46"/>
  <c r="CC36" i="46"/>
  <c r="BY36" i="46"/>
  <c r="BU36" i="46"/>
  <c r="BQ36" i="46"/>
  <c r="BM36" i="46"/>
  <c r="BI36" i="46"/>
  <c r="BE36" i="46"/>
  <c r="BA36" i="46"/>
  <c r="AW36" i="46"/>
  <c r="AS36" i="46"/>
  <c r="AO36" i="46"/>
  <c r="AK36" i="46"/>
  <c r="AG36" i="46"/>
  <c r="AC36" i="46"/>
  <c r="CW35" i="46"/>
  <c r="CS35" i="46"/>
  <c r="CO35" i="46"/>
  <c r="CK35" i="46"/>
  <c r="CG35" i="46"/>
  <c r="CC35" i="46"/>
  <c r="BY35" i="46"/>
  <c r="BU35" i="46"/>
  <c r="BQ35" i="46"/>
  <c r="BM35" i="46"/>
  <c r="BI35" i="46"/>
  <c r="BE35" i="46"/>
  <c r="BA35" i="46"/>
  <c r="AW35" i="46"/>
  <c r="AS35" i="46"/>
  <c r="AO35" i="46"/>
  <c r="AK35" i="46"/>
  <c r="AG35" i="46"/>
  <c r="AC35" i="46"/>
  <c r="CX34" i="46"/>
  <c r="CT34" i="46"/>
  <c r="CP34" i="46"/>
  <c r="CL34" i="46"/>
  <c r="CH34" i="46"/>
  <c r="CD34" i="46"/>
  <c r="BZ34" i="46"/>
  <c r="BV34" i="46"/>
  <c r="BR34" i="46"/>
  <c r="BN34" i="46"/>
  <c r="BJ34" i="46"/>
  <c r="BF34" i="46"/>
  <c r="BB34" i="46"/>
  <c r="AX34" i="46"/>
  <c r="AT34" i="46"/>
  <c r="AP34" i="46"/>
  <c r="AL34" i="46"/>
  <c r="AH34" i="46"/>
  <c r="AD34" i="46"/>
  <c r="CV33" i="46"/>
  <c r="CR33" i="46"/>
  <c r="CN33" i="46"/>
  <c r="CJ33" i="46"/>
  <c r="CF33" i="46"/>
  <c r="CB33" i="46"/>
  <c r="BX33" i="46"/>
  <c r="BT33" i="46"/>
  <c r="BP33" i="46"/>
  <c r="BL33" i="46"/>
  <c r="BH33" i="46"/>
  <c r="BD33" i="46"/>
  <c r="AZ33" i="46"/>
  <c r="AV33" i="46"/>
  <c r="AR33" i="46"/>
  <c r="AN33" i="46"/>
  <c r="AJ33" i="46"/>
  <c r="AF33" i="46"/>
  <c r="AB33" i="46"/>
  <c r="CY32" i="46"/>
  <c r="CU32" i="46"/>
  <c r="CQ32" i="46"/>
  <c r="CM32" i="46"/>
  <c r="CI32" i="46"/>
  <c r="CE32" i="46"/>
  <c r="CA32" i="46"/>
  <c r="BW32" i="46"/>
  <c r="BV51" i="46"/>
  <c r="BS50" i="46"/>
  <c r="BQ49" i="46"/>
  <c r="BP48" i="46"/>
  <c r="BP47" i="46"/>
  <c r="BY46" i="46"/>
  <c r="AS46" i="46"/>
  <c r="CA45" i="46"/>
  <c r="AU45" i="46"/>
  <c r="CD44" i="46"/>
  <c r="AX44" i="46"/>
  <c r="CV43" i="46"/>
  <c r="CF43" i="46"/>
  <c r="BP43" i="46"/>
  <c r="AZ43" i="46"/>
  <c r="AJ43" i="46"/>
  <c r="CK42" i="46"/>
  <c r="BU42" i="46"/>
  <c r="BE42" i="46"/>
  <c r="AO42" i="46"/>
  <c r="CQ41" i="46"/>
  <c r="CA41" i="46"/>
  <c r="BK41" i="46"/>
  <c r="AU41" i="46"/>
  <c r="CX40" i="46"/>
  <c r="CH40" i="46"/>
  <c r="BR40" i="46"/>
  <c r="BB40" i="46"/>
  <c r="AL40" i="46"/>
  <c r="CP39" i="46"/>
  <c r="BZ39" i="46"/>
  <c r="BJ39" i="46"/>
  <c r="AT39" i="46"/>
  <c r="CY38" i="46"/>
  <c r="CI38" i="46"/>
  <c r="BS38" i="46"/>
  <c r="BC38" i="46"/>
  <c r="AM38" i="46"/>
  <c r="CS37" i="46"/>
  <c r="CC37" i="46"/>
  <c r="BM37" i="46"/>
  <c r="AW37" i="46"/>
  <c r="AG37" i="46"/>
  <c r="CV36" i="46"/>
  <c r="CN36" i="46"/>
  <c r="CF36" i="46"/>
  <c r="BX36" i="46"/>
  <c r="BP36" i="46"/>
  <c r="BH36" i="46"/>
  <c r="AZ36" i="46"/>
  <c r="AR36" i="46"/>
  <c r="AJ36" i="46"/>
  <c r="CR35" i="46"/>
  <c r="CJ35" i="46"/>
  <c r="CB35" i="46"/>
  <c r="BT35" i="46"/>
  <c r="BL35" i="46"/>
  <c r="BD35" i="46"/>
  <c r="AV35" i="46"/>
  <c r="AN35" i="46"/>
  <c r="AF35" i="46"/>
  <c r="CW34" i="46"/>
  <c r="CO34" i="46"/>
  <c r="CG34" i="46"/>
  <c r="BY34" i="46"/>
  <c r="BQ34" i="46"/>
  <c r="BI34" i="46"/>
  <c r="BA34" i="46"/>
  <c r="AS34" i="46"/>
  <c r="AK34" i="46"/>
  <c r="AC34" i="46"/>
  <c r="CU33" i="46"/>
  <c r="CM33" i="46"/>
  <c r="CE33" i="46"/>
  <c r="BW33" i="46"/>
  <c r="BO33" i="46"/>
  <c r="BG33" i="46"/>
  <c r="AY33" i="46"/>
  <c r="AQ33" i="46"/>
  <c r="AI33" i="46"/>
  <c r="AA33" i="46"/>
  <c r="CT32" i="46"/>
  <c r="CL32" i="46"/>
  <c r="CD32" i="46"/>
  <c r="BX32" i="46"/>
  <c r="BS32" i="46"/>
  <c r="BO32" i="46"/>
  <c r="BK32" i="46"/>
  <c r="BG32" i="46"/>
  <c r="BC32" i="46"/>
  <c r="AY32" i="46"/>
  <c r="AU32" i="46"/>
  <c r="AQ32" i="46"/>
  <c r="AM32" i="46"/>
  <c r="AI32" i="46"/>
  <c r="AE32" i="46"/>
  <c r="AA32" i="46"/>
  <c r="CY31" i="46"/>
  <c r="CU31" i="46"/>
  <c r="CQ31" i="46"/>
  <c r="CM31" i="46"/>
  <c r="CI31" i="46"/>
  <c r="CE31" i="46"/>
  <c r="CA31" i="46"/>
  <c r="BW31" i="46"/>
  <c r="BS31" i="46"/>
  <c r="BO31" i="46"/>
  <c r="BK31" i="46"/>
  <c r="BG31" i="46"/>
  <c r="BC31" i="46"/>
  <c r="AY31" i="46"/>
  <c r="AU31" i="46"/>
  <c r="AQ31" i="46"/>
  <c r="AM31" i="46"/>
  <c r="AI31" i="46"/>
  <c r="AE31" i="46"/>
  <c r="AA31" i="46"/>
  <c r="CV30" i="46"/>
  <c r="CR30" i="46"/>
  <c r="CN30" i="46"/>
  <c r="CJ30" i="46"/>
  <c r="CF30" i="46"/>
  <c r="CB30" i="46"/>
  <c r="BX30" i="46"/>
  <c r="BT30" i="46"/>
  <c r="BP30" i="46"/>
  <c r="BL30" i="46"/>
  <c r="BH30" i="46"/>
  <c r="BD30" i="46"/>
  <c r="AZ30" i="46"/>
  <c r="AV30" i="46"/>
  <c r="AR30" i="46"/>
  <c r="AN30" i="46"/>
  <c r="AJ30" i="46"/>
  <c r="AF30" i="46"/>
  <c r="AB30" i="46"/>
  <c r="X30" i="46"/>
  <c r="CX29" i="46"/>
  <c r="CT29" i="46"/>
  <c r="CP29" i="46"/>
  <c r="CL29" i="46"/>
  <c r="CH29" i="46"/>
  <c r="CD29" i="46"/>
  <c r="BZ29" i="46"/>
  <c r="BV29" i="46"/>
  <c r="BR29" i="46"/>
  <c r="BN29" i="46"/>
  <c r="BJ29" i="46"/>
  <c r="BF29" i="46"/>
  <c r="BB29" i="46"/>
  <c r="AX29" i="46"/>
  <c r="AT29" i="46"/>
  <c r="AP29" i="46"/>
  <c r="AL29" i="46"/>
  <c r="AH29" i="46"/>
  <c r="AD29" i="46"/>
  <c r="Z29" i="46"/>
  <c r="V29" i="46"/>
  <c r="CW28" i="46"/>
  <c r="CS28" i="46"/>
  <c r="CO28" i="46"/>
  <c r="CK28" i="46"/>
  <c r="CG28" i="46"/>
  <c r="CC28" i="46"/>
  <c r="BY28" i="46"/>
  <c r="BU28" i="46"/>
  <c r="BQ28" i="46"/>
  <c r="BM28" i="46"/>
  <c r="BI28" i="46"/>
  <c r="BE28" i="46"/>
  <c r="BA28" i="46"/>
  <c r="AW28" i="46"/>
  <c r="AS28" i="46"/>
  <c r="AO28" i="46"/>
  <c r="AK28" i="46"/>
  <c r="AG28" i="46"/>
  <c r="AC28" i="46"/>
  <c r="Y28" i="46"/>
  <c r="U28" i="46"/>
  <c r="CW27" i="46"/>
  <c r="CS27" i="46"/>
  <c r="CO27" i="46"/>
  <c r="CK27" i="46"/>
  <c r="CG27" i="46"/>
  <c r="CC27" i="46"/>
  <c r="BY27" i="46"/>
  <c r="BU27" i="46"/>
  <c r="BQ27" i="46"/>
  <c r="BM27" i="46"/>
  <c r="BI27" i="46"/>
  <c r="BE27" i="46"/>
  <c r="BA27" i="46"/>
  <c r="AW27" i="46"/>
  <c r="AS27" i="46"/>
  <c r="AO27" i="46"/>
  <c r="AK27" i="46"/>
  <c r="AG27" i="46"/>
  <c r="AC27" i="46"/>
  <c r="Y27" i="46"/>
  <c r="U27" i="46"/>
  <c r="CX26" i="46"/>
  <c r="CT26" i="46"/>
  <c r="CP26" i="46"/>
  <c r="CL26" i="46"/>
  <c r="CH26" i="46"/>
  <c r="CD26" i="46"/>
  <c r="BZ26" i="46"/>
  <c r="BV26" i="46"/>
  <c r="BR26" i="46"/>
  <c r="BN26" i="46"/>
  <c r="BJ26" i="46"/>
  <c r="BF26" i="46"/>
  <c r="BB26" i="46"/>
  <c r="AX26" i="46"/>
  <c r="AT26" i="46"/>
  <c r="AP26" i="46"/>
  <c r="AL26" i="46"/>
  <c r="AH26" i="46"/>
  <c r="AD26" i="46"/>
  <c r="Z26" i="46"/>
  <c r="V26" i="46"/>
  <c r="CV25" i="46"/>
  <c r="CR25" i="46"/>
  <c r="CN25" i="46"/>
  <c r="CJ25" i="46"/>
  <c r="CF25" i="46"/>
  <c r="CB25" i="46"/>
  <c r="BX25" i="46"/>
  <c r="BT25" i="46"/>
  <c r="BP25" i="46"/>
  <c r="BL25" i="46"/>
  <c r="BH25" i="46"/>
  <c r="BD25" i="46"/>
  <c r="AZ25" i="46"/>
  <c r="AV25" i="46"/>
  <c r="AR25" i="46"/>
  <c r="AN25" i="46"/>
  <c r="AJ25" i="46"/>
  <c r="AF25" i="46"/>
  <c r="AB25" i="46"/>
  <c r="X25" i="46"/>
  <c r="T25" i="46"/>
  <c r="CY24" i="46"/>
  <c r="CU24" i="46"/>
  <c r="CQ24" i="46"/>
  <c r="CM24" i="46"/>
  <c r="CI24" i="46"/>
  <c r="CE24" i="46"/>
  <c r="CA24" i="46"/>
  <c r="BW24" i="46"/>
  <c r="BS24" i="46"/>
  <c r="BO24" i="46"/>
  <c r="BK24" i="46"/>
  <c r="BG24" i="46"/>
  <c r="BC24" i="46"/>
  <c r="AY24" i="46"/>
  <c r="AU24" i="46"/>
  <c r="AQ24" i="46"/>
  <c r="AM24" i="46"/>
  <c r="AI24" i="46"/>
  <c r="AE24" i="46"/>
  <c r="AA24" i="46"/>
  <c r="W24" i="46"/>
  <c r="S24" i="46"/>
  <c r="CY23" i="46"/>
  <c r="CU23" i="46"/>
  <c r="CQ23" i="46"/>
  <c r="CM23" i="46"/>
  <c r="CI23" i="46"/>
  <c r="CE23" i="46"/>
  <c r="CA23" i="46"/>
  <c r="BW23" i="46"/>
  <c r="BS23" i="46"/>
  <c r="BO23" i="46"/>
  <c r="BK23" i="46"/>
  <c r="BG23" i="46"/>
  <c r="BC23" i="46"/>
  <c r="AY23" i="46"/>
  <c r="AU23" i="46"/>
  <c r="AQ23" i="46"/>
  <c r="AM23" i="46"/>
  <c r="AI23" i="46"/>
  <c r="AE23" i="46"/>
  <c r="AA23" i="46"/>
  <c r="W23" i="46"/>
  <c r="S23" i="46"/>
  <c r="CV22" i="46"/>
  <c r="CR22" i="46"/>
  <c r="CN22" i="46"/>
  <c r="CJ22" i="46"/>
  <c r="CF22" i="46"/>
  <c r="CB22" i="46"/>
  <c r="BX22" i="46"/>
  <c r="BT22" i="46"/>
  <c r="BP22" i="46"/>
  <c r="BL22" i="46"/>
  <c r="BH22" i="46"/>
  <c r="BD22" i="46"/>
  <c r="AZ22" i="46"/>
  <c r="AV22" i="46"/>
  <c r="AR22" i="46"/>
  <c r="AN22" i="46"/>
  <c r="AJ22" i="46"/>
  <c r="AF22" i="46"/>
  <c r="AB22" i="46"/>
  <c r="X22" i="46"/>
  <c r="T22" i="46"/>
  <c r="P22" i="46"/>
  <c r="CX21" i="46"/>
  <c r="CT21" i="46"/>
  <c r="CP21" i="46"/>
  <c r="CL21" i="46"/>
  <c r="CH21" i="46"/>
  <c r="CD21" i="46"/>
  <c r="BZ21" i="46"/>
  <c r="BV21" i="46"/>
  <c r="BR21" i="46"/>
  <c r="BN21" i="46"/>
  <c r="BJ21" i="46"/>
  <c r="BF21" i="46"/>
  <c r="BB21" i="46"/>
  <c r="AX21" i="46"/>
  <c r="AT21" i="46"/>
  <c r="AP21" i="46"/>
  <c r="AL21" i="46"/>
  <c r="AH21" i="46"/>
  <c r="AD21" i="46"/>
  <c r="Z21" i="46"/>
  <c r="V21" i="46"/>
  <c r="R21" i="46"/>
  <c r="N21" i="46"/>
  <c r="CW20" i="46"/>
  <c r="CS20" i="46"/>
  <c r="CO20" i="46"/>
  <c r="CK20" i="46"/>
  <c r="CG20" i="46"/>
  <c r="CC20" i="46"/>
  <c r="BU51" i="46"/>
  <c r="BR50" i="46"/>
  <c r="BP49" i="46"/>
  <c r="BO48" i="46"/>
  <c r="BO47" i="46"/>
  <c r="BX46" i="46"/>
  <c r="AR46" i="46"/>
  <c r="BZ45" i="46"/>
  <c r="AT45" i="46"/>
  <c r="CC44" i="46"/>
  <c r="AW44" i="46"/>
  <c r="CU43" i="46"/>
  <c r="CE43" i="46"/>
  <c r="BO43" i="46"/>
  <c r="AY43" i="46"/>
  <c r="CJ42" i="46"/>
  <c r="BT42" i="46"/>
  <c r="BD42" i="46"/>
  <c r="AN42" i="46"/>
  <c r="CP41" i="46"/>
  <c r="BZ41" i="46"/>
  <c r="BJ41" i="46"/>
  <c r="AT41" i="46"/>
  <c r="CW40" i="46"/>
  <c r="CG40" i="46"/>
  <c r="BQ40" i="46"/>
  <c r="BA40" i="46"/>
  <c r="AK40" i="46"/>
  <c r="CO39" i="46"/>
  <c r="BY39" i="46"/>
  <c r="BI39" i="46"/>
  <c r="AS39" i="46"/>
  <c r="CX38" i="46"/>
  <c r="CH38" i="46"/>
  <c r="BR38" i="46"/>
  <c r="BB38" i="46"/>
  <c r="AL38" i="46"/>
  <c r="CR37" i="46"/>
  <c r="CB37" i="46"/>
  <c r="BL37" i="46"/>
  <c r="AV37" i="46"/>
  <c r="AF37" i="46"/>
  <c r="CU36" i="46"/>
  <c r="CM36" i="46"/>
  <c r="CE36" i="46"/>
  <c r="BW36" i="46"/>
  <c r="BO36" i="46"/>
  <c r="BG36" i="46"/>
  <c r="AY36" i="46"/>
  <c r="AQ36" i="46"/>
  <c r="AI36" i="46"/>
  <c r="CY35" i="46"/>
  <c r="CQ35" i="46"/>
  <c r="CI35" i="46"/>
  <c r="CA35" i="46"/>
  <c r="BS35" i="46"/>
  <c r="BK35" i="46"/>
  <c r="BC35" i="46"/>
  <c r="AU35" i="46"/>
  <c r="AM35" i="46"/>
  <c r="AE35" i="46"/>
  <c r="CV34" i="46"/>
  <c r="CN34" i="46"/>
  <c r="CF34" i="46"/>
  <c r="BX34" i="46"/>
  <c r="BP34" i="46"/>
  <c r="BH34" i="46"/>
  <c r="AZ34" i="46"/>
  <c r="AR34" i="46"/>
  <c r="AJ34" i="46"/>
  <c r="AB34" i="46"/>
  <c r="CT33" i="46"/>
  <c r="CL33" i="46"/>
  <c r="CD33" i="46"/>
  <c r="BV33" i="46"/>
  <c r="BN33" i="46"/>
  <c r="BF33" i="46"/>
  <c r="AX33" i="46"/>
  <c r="AP33" i="46"/>
  <c r="AH33" i="46"/>
  <c r="Z33" i="46"/>
  <c r="CS32" i="46"/>
  <c r="CK32" i="46"/>
  <c r="CC32" i="46"/>
  <c r="BV32" i="46"/>
  <c r="BR32" i="46"/>
  <c r="BN32" i="46"/>
  <c r="BJ32" i="46"/>
  <c r="BF32" i="46"/>
  <c r="BB32" i="46"/>
  <c r="AX32" i="46"/>
  <c r="AT32" i="46"/>
  <c r="AP32" i="46"/>
  <c r="AL32" i="46"/>
  <c r="AH32" i="46"/>
  <c r="AD32" i="46"/>
  <c r="Z32" i="46"/>
  <c r="CX31" i="46"/>
  <c r="CT31" i="46"/>
  <c r="CP31" i="46"/>
  <c r="CL31" i="46"/>
  <c r="CH31" i="46"/>
  <c r="CD31" i="46"/>
  <c r="BZ31" i="46"/>
  <c r="BV31" i="46"/>
  <c r="BR31" i="46"/>
  <c r="BN31" i="46"/>
  <c r="BJ31" i="46"/>
  <c r="BF31" i="46"/>
  <c r="BB31" i="46"/>
  <c r="AX31" i="46"/>
  <c r="AT31" i="46"/>
  <c r="AP31" i="46"/>
  <c r="AL31" i="46"/>
  <c r="AH31" i="46"/>
  <c r="AD31" i="46"/>
  <c r="Z31" i="46"/>
  <c r="CY30" i="46"/>
  <c r="CU30" i="46"/>
  <c r="CQ30" i="46"/>
  <c r="CM30" i="46"/>
  <c r="CI30" i="46"/>
  <c r="CE30" i="46"/>
  <c r="CA30" i="46"/>
  <c r="BW30" i="46"/>
  <c r="BS30" i="46"/>
  <c r="BO30" i="46"/>
  <c r="BK30" i="46"/>
  <c r="BG30" i="46"/>
  <c r="BC30" i="46"/>
  <c r="AY30" i="46"/>
  <c r="AU30" i="46"/>
  <c r="AQ30" i="46"/>
  <c r="AM30" i="46"/>
  <c r="AI30" i="46"/>
  <c r="AE30" i="46"/>
  <c r="AA30" i="46"/>
  <c r="W30" i="46"/>
  <c r="CW29" i="46"/>
  <c r="CS29" i="46"/>
  <c r="CO29" i="46"/>
  <c r="CK29" i="46"/>
  <c r="CG29" i="46"/>
  <c r="CC29" i="46"/>
  <c r="BY29" i="46"/>
  <c r="BU29" i="46"/>
  <c r="BQ29" i="46"/>
  <c r="BM29" i="46"/>
  <c r="BI29" i="46"/>
  <c r="BE29" i="46"/>
  <c r="BA29" i="46"/>
  <c r="AW29" i="46"/>
  <c r="AS29" i="46"/>
  <c r="AO29" i="46"/>
  <c r="AK29" i="46"/>
  <c r="AG29" i="46"/>
  <c r="AC29" i="46"/>
  <c r="Y29" i="46"/>
  <c r="CV28" i="46"/>
  <c r="CR28" i="46"/>
  <c r="CN28" i="46"/>
  <c r="CJ28" i="46"/>
  <c r="CF28" i="46"/>
  <c r="CB28" i="46"/>
  <c r="BX28" i="46"/>
  <c r="BT28" i="46"/>
  <c r="BP28" i="46"/>
  <c r="BL28" i="46"/>
  <c r="BH28" i="46"/>
  <c r="BD28" i="46"/>
  <c r="AZ28" i="46"/>
  <c r="AV28" i="46"/>
  <c r="AR28" i="46"/>
  <c r="AN28" i="46"/>
  <c r="AJ28" i="46"/>
  <c r="AF28" i="46"/>
  <c r="AB28" i="46"/>
  <c r="X28" i="46"/>
  <c r="CV27" i="46"/>
  <c r="CR27" i="46"/>
  <c r="CN27" i="46"/>
  <c r="CJ27" i="46"/>
  <c r="CF27" i="46"/>
  <c r="CB27" i="46"/>
  <c r="BX27" i="46"/>
  <c r="BT27" i="46"/>
  <c r="BP27" i="46"/>
  <c r="BL27" i="46"/>
  <c r="BH27" i="46"/>
  <c r="BD27" i="46"/>
  <c r="AZ27" i="46"/>
  <c r="AV27" i="46"/>
  <c r="AR27" i="46"/>
  <c r="AN27" i="46"/>
  <c r="AJ27" i="46"/>
  <c r="AF27" i="46"/>
  <c r="AB27" i="46"/>
  <c r="X27" i="46"/>
  <c r="T27" i="46"/>
  <c r="CW26" i="46"/>
  <c r="CS26" i="46"/>
  <c r="CO26" i="46"/>
  <c r="CK26" i="46"/>
  <c r="CG26" i="46"/>
  <c r="CC26" i="46"/>
  <c r="BY26" i="46"/>
  <c r="BU26" i="46"/>
  <c r="BQ26" i="46"/>
  <c r="BM26" i="46"/>
  <c r="BI26" i="46"/>
  <c r="BE26" i="46"/>
  <c r="BA26" i="46"/>
  <c r="AW26" i="46"/>
  <c r="AS26" i="46"/>
  <c r="AO26" i="46"/>
  <c r="AK26" i="46"/>
  <c r="AG26" i="46"/>
  <c r="AC26" i="46"/>
  <c r="Y26" i="46"/>
  <c r="U26" i="46"/>
  <c r="CY25" i="46"/>
  <c r="CU25" i="46"/>
  <c r="CQ25" i="46"/>
  <c r="CM25" i="46"/>
  <c r="CI25" i="46"/>
  <c r="CE25" i="46"/>
  <c r="CA25" i="46"/>
  <c r="BW25" i="46"/>
  <c r="BS25" i="46"/>
  <c r="BO25" i="46"/>
  <c r="BK25" i="46"/>
  <c r="BG25" i="46"/>
  <c r="BC25" i="46"/>
  <c r="AY25" i="46"/>
  <c r="AU25" i="46"/>
  <c r="AQ25" i="46"/>
  <c r="AM25" i="46"/>
  <c r="AI25" i="46"/>
  <c r="AE25" i="46"/>
  <c r="AA25" i="46"/>
  <c r="W25" i="46"/>
  <c r="S25" i="46"/>
  <c r="CX24" i="46"/>
  <c r="CT24" i="46"/>
  <c r="CP24" i="46"/>
  <c r="CL24" i="46"/>
  <c r="CH24" i="46"/>
  <c r="CD24" i="46"/>
  <c r="BZ24" i="46"/>
  <c r="BV24" i="46"/>
  <c r="BR24" i="46"/>
  <c r="BN24" i="46"/>
  <c r="BJ24" i="46"/>
  <c r="BF24" i="46"/>
  <c r="BB24" i="46"/>
  <c r="AX24" i="46"/>
  <c r="AT24" i="46"/>
  <c r="AP24" i="46"/>
  <c r="AL24" i="46"/>
  <c r="AH24" i="46"/>
  <c r="AD24" i="46"/>
  <c r="Z24" i="46"/>
  <c r="V24" i="46"/>
  <c r="R24" i="46"/>
  <c r="CX23" i="46"/>
  <c r="CT23" i="46"/>
  <c r="CP23" i="46"/>
  <c r="CL23" i="46"/>
  <c r="CH23" i="46"/>
  <c r="CD23" i="46"/>
  <c r="BZ23" i="46"/>
  <c r="BV23" i="46"/>
  <c r="BR23" i="46"/>
  <c r="BN23" i="46"/>
  <c r="BJ23" i="46"/>
  <c r="BF23" i="46"/>
  <c r="BB23" i="46"/>
  <c r="AX23" i="46"/>
  <c r="AT23" i="46"/>
  <c r="AP23" i="46"/>
  <c r="AL23" i="46"/>
  <c r="AH23" i="46"/>
  <c r="AD23" i="46"/>
  <c r="Z23" i="46"/>
  <c r="V23" i="46"/>
  <c r="R23" i="46"/>
  <c r="CY22" i="46"/>
  <c r="CU22" i="46"/>
  <c r="CQ22" i="46"/>
  <c r="CM22" i="46"/>
  <c r="CI22" i="46"/>
  <c r="CE22" i="46"/>
  <c r="CA22" i="46"/>
  <c r="BW22" i="46"/>
  <c r="BS22" i="46"/>
  <c r="BO22" i="46"/>
  <c r="BK22" i="46"/>
  <c r="BG22" i="46"/>
  <c r="BC22" i="46"/>
  <c r="AY22" i="46"/>
  <c r="AU22" i="46"/>
  <c r="AQ22" i="46"/>
  <c r="AM22" i="46"/>
  <c r="AI22" i="46"/>
  <c r="AE22" i="46"/>
  <c r="AA22" i="46"/>
  <c r="W22" i="46"/>
  <c r="S22" i="46"/>
  <c r="O22" i="46"/>
  <c r="CW21" i="46"/>
  <c r="CS21" i="46"/>
  <c r="CO21" i="46"/>
  <c r="CK21" i="46"/>
  <c r="CG21" i="46"/>
  <c r="CC21" i="46"/>
  <c r="BY21" i="46"/>
  <c r="BU21" i="46"/>
  <c r="BQ21" i="46"/>
  <c r="BM21" i="46"/>
  <c r="BI21" i="46"/>
  <c r="BE21" i="46"/>
  <c r="BA21" i="46"/>
  <c r="AW21" i="46"/>
  <c r="AS21" i="46"/>
  <c r="AO21" i="46"/>
  <c r="AK21" i="46"/>
  <c r="AG21" i="46"/>
  <c r="AC21" i="46"/>
  <c r="Y21" i="46"/>
  <c r="U21" i="46"/>
  <c r="Q21" i="46"/>
  <c r="CV20" i="46"/>
  <c r="CR20" i="46"/>
  <c r="CN20" i="46"/>
  <c r="CJ20" i="46"/>
  <c r="CF20" i="46"/>
  <c r="CY50" i="46"/>
  <c r="CV48" i="46"/>
  <c r="CW46" i="46"/>
  <c r="CQ45" i="46"/>
  <c r="CT44" i="46"/>
  <c r="AN44" i="46"/>
  <c r="BX43" i="46"/>
  <c r="AR43" i="46"/>
  <c r="CC42" i="46"/>
  <c r="AW42" i="46"/>
  <c r="CI41" i="46"/>
  <c r="BC41" i="46"/>
  <c r="CP40" i="46"/>
  <c r="BJ40" i="46"/>
  <c r="CX39" i="46"/>
  <c r="BR39" i="46"/>
  <c r="AL39" i="46"/>
  <c r="CA38" i="46"/>
  <c r="AU38" i="46"/>
  <c r="CK37" i="46"/>
  <c r="BE37" i="46"/>
  <c r="CJ36" i="46"/>
  <c r="BT36" i="46"/>
  <c r="BD36" i="46"/>
  <c r="AN36" i="46"/>
  <c r="CV35" i="46"/>
  <c r="CF35" i="46"/>
  <c r="BP35" i="46"/>
  <c r="AZ35" i="46"/>
  <c r="AJ35" i="46"/>
  <c r="CS34" i="46"/>
  <c r="CC34" i="46"/>
  <c r="BM34" i="46"/>
  <c r="AW34" i="46"/>
  <c r="AG34" i="46"/>
  <c r="CQ33" i="46"/>
  <c r="CA33" i="46"/>
  <c r="BK33" i="46"/>
  <c r="AU33" i="46"/>
  <c r="AE33" i="46"/>
  <c r="CP32" i="46"/>
  <c r="BZ32" i="46"/>
  <c r="BQ32" i="46"/>
  <c r="BI32" i="46"/>
  <c r="BA32" i="46"/>
  <c r="AS32" i="46"/>
  <c r="AK32" i="46"/>
  <c r="AC32" i="46"/>
  <c r="CW31" i="46"/>
  <c r="CO31" i="46"/>
  <c r="CG31" i="46"/>
  <c r="BY31" i="46"/>
  <c r="BQ31" i="46"/>
  <c r="BI31" i="46"/>
  <c r="BA31" i="46"/>
  <c r="AS31" i="46"/>
  <c r="AK31" i="46"/>
  <c r="AC31" i="46"/>
  <c r="CX30" i="46"/>
  <c r="CP30" i="46"/>
  <c r="CH30" i="46"/>
  <c r="BZ30" i="46"/>
  <c r="BR30" i="46"/>
  <c r="BJ30" i="46"/>
  <c r="BB30" i="46"/>
  <c r="AT30" i="46"/>
  <c r="AL30" i="46"/>
  <c r="AD30" i="46"/>
  <c r="CR29" i="46"/>
  <c r="CJ29" i="46"/>
  <c r="CB29" i="46"/>
  <c r="BT29" i="46"/>
  <c r="BL29" i="46"/>
  <c r="BD29" i="46"/>
  <c r="AV29" i="46"/>
  <c r="AN29" i="46"/>
  <c r="AF29" i="46"/>
  <c r="X29" i="46"/>
  <c r="CU28" i="46"/>
  <c r="CM28" i="46"/>
  <c r="CE28" i="46"/>
  <c r="BW28" i="46"/>
  <c r="BO28" i="46"/>
  <c r="BG28" i="46"/>
  <c r="AY28" i="46"/>
  <c r="AQ28" i="46"/>
  <c r="AI28" i="46"/>
  <c r="AA28" i="46"/>
  <c r="CY27" i="46"/>
  <c r="CQ27" i="46"/>
  <c r="CI27" i="46"/>
  <c r="CA27" i="46"/>
  <c r="BS27" i="46"/>
  <c r="BK27" i="46"/>
  <c r="BC27" i="46"/>
  <c r="AU27" i="46"/>
  <c r="AM27" i="46"/>
  <c r="AE27" i="46"/>
  <c r="W27" i="46"/>
  <c r="CV26" i="46"/>
  <c r="CN26" i="46"/>
  <c r="CF26" i="46"/>
  <c r="BX26" i="46"/>
  <c r="BP26" i="46"/>
  <c r="BH26" i="46"/>
  <c r="AZ26" i="46"/>
  <c r="AR26" i="46"/>
  <c r="AJ26" i="46"/>
  <c r="AB26" i="46"/>
  <c r="T26" i="46"/>
  <c r="CT25" i="46"/>
  <c r="CL25" i="46"/>
  <c r="CD25" i="46"/>
  <c r="BV25" i="46"/>
  <c r="BN25" i="46"/>
  <c r="BF25" i="46"/>
  <c r="AX25" i="46"/>
  <c r="AP25" i="46"/>
  <c r="AH25" i="46"/>
  <c r="Z25" i="46"/>
  <c r="R25" i="46"/>
  <c r="CS24" i="46"/>
  <c r="CK24" i="46"/>
  <c r="CC24" i="46"/>
  <c r="BU24" i="46"/>
  <c r="BM24" i="46"/>
  <c r="BE24" i="46"/>
  <c r="AW24" i="46"/>
  <c r="AO24" i="46"/>
  <c r="AG24" i="46"/>
  <c r="Y24" i="46"/>
  <c r="Q24" i="46"/>
  <c r="CS23" i="46"/>
  <c r="CK23" i="46"/>
  <c r="CC23" i="46"/>
  <c r="BU23" i="46"/>
  <c r="BM23" i="46"/>
  <c r="BE23" i="46"/>
  <c r="AW23" i="46"/>
  <c r="AO23" i="46"/>
  <c r="AG23" i="46"/>
  <c r="Y23" i="46"/>
  <c r="Q23" i="46"/>
  <c r="CT22" i="46"/>
  <c r="CL22" i="46"/>
  <c r="CD22" i="46"/>
  <c r="BV22" i="46"/>
  <c r="BN22" i="46"/>
  <c r="BF22" i="46"/>
  <c r="AX22" i="46"/>
  <c r="AP22" i="46"/>
  <c r="AH22" i="46"/>
  <c r="Z22" i="46"/>
  <c r="R22" i="46"/>
  <c r="CV21" i="46"/>
  <c r="CN21" i="46"/>
  <c r="CF21" i="46"/>
  <c r="BX21" i="46"/>
  <c r="BP21" i="46"/>
  <c r="BH21" i="46"/>
  <c r="AZ21" i="46"/>
  <c r="AR21" i="46"/>
  <c r="AJ21" i="46"/>
  <c r="AB21" i="46"/>
  <c r="T21" i="46"/>
  <c r="CY20" i="46"/>
  <c r="CQ20" i="46"/>
  <c r="CI20" i="46"/>
  <c r="CB20" i="46"/>
  <c r="BX20" i="46"/>
  <c r="BT20" i="46"/>
  <c r="BP20" i="46"/>
  <c r="BL20" i="46"/>
  <c r="BH20" i="46"/>
  <c r="BD20" i="46"/>
  <c r="AZ20" i="46"/>
  <c r="AV20" i="46"/>
  <c r="AR20" i="46"/>
  <c r="AN20" i="46"/>
  <c r="AJ20" i="46"/>
  <c r="AF20" i="46"/>
  <c r="AB20" i="46"/>
  <c r="X20" i="46"/>
  <c r="T20" i="46"/>
  <c r="P20" i="46"/>
  <c r="CV19" i="46"/>
  <c r="CR19" i="46"/>
  <c r="CN19" i="46"/>
  <c r="CJ19" i="46"/>
  <c r="CF19" i="46"/>
  <c r="CB19" i="46"/>
  <c r="BX19" i="46"/>
  <c r="BT19" i="46"/>
  <c r="BP19" i="46"/>
  <c r="BL19" i="46"/>
  <c r="BH19" i="46"/>
  <c r="BD19" i="46"/>
  <c r="AZ19" i="46"/>
  <c r="AV19" i="46"/>
  <c r="AR19" i="46"/>
  <c r="AN19" i="46"/>
  <c r="AJ19" i="46"/>
  <c r="AF19" i="46"/>
  <c r="AB19" i="46"/>
  <c r="X19" i="46"/>
  <c r="T19" i="46"/>
  <c r="P19" i="46"/>
  <c r="L19" i="46"/>
  <c r="CW18" i="46"/>
  <c r="CS18" i="46"/>
  <c r="CO18" i="46"/>
  <c r="CK18" i="46"/>
  <c r="CG18" i="46"/>
  <c r="CC18" i="46"/>
  <c r="BY18" i="46"/>
  <c r="BU18" i="46"/>
  <c r="BQ18" i="46"/>
  <c r="BM18" i="46"/>
  <c r="BI18" i="46"/>
  <c r="BE18" i="46"/>
  <c r="BA18" i="46"/>
  <c r="AW18" i="46"/>
  <c r="AS18" i="46"/>
  <c r="AO18" i="46"/>
  <c r="AK18" i="46"/>
  <c r="AG18" i="46"/>
  <c r="AC18" i="46"/>
  <c r="Y18" i="46"/>
  <c r="U18" i="46"/>
  <c r="Q18" i="46"/>
  <c r="M18" i="46"/>
  <c r="CY17" i="46"/>
  <c r="CU17" i="46"/>
  <c r="CQ17" i="46"/>
  <c r="CM17" i="46"/>
  <c r="CI17" i="46"/>
  <c r="CE17" i="46"/>
  <c r="CA17" i="46"/>
  <c r="BW17" i="46"/>
  <c r="BS17" i="46"/>
  <c r="BO17" i="46"/>
  <c r="BK17" i="46"/>
  <c r="BG17" i="46"/>
  <c r="BC17" i="46"/>
  <c r="AY17" i="46"/>
  <c r="AU17" i="46"/>
  <c r="AQ17" i="46"/>
  <c r="AM17" i="46"/>
  <c r="AI17" i="46"/>
  <c r="AE17" i="46"/>
  <c r="AA17" i="46"/>
  <c r="W17" i="46"/>
  <c r="S17" i="46"/>
  <c r="O17" i="46"/>
  <c r="K17" i="46"/>
  <c r="CX16" i="46"/>
  <c r="CT16" i="46"/>
  <c r="CP16" i="46"/>
  <c r="CL16" i="46"/>
  <c r="CH16" i="46"/>
  <c r="CD16" i="46"/>
  <c r="BZ16" i="46"/>
  <c r="BV16" i="46"/>
  <c r="BR16" i="46"/>
  <c r="BN16" i="46"/>
  <c r="BJ16" i="46"/>
  <c r="BF16" i="46"/>
  <c r="BB16" i="46"/>
  <c r="AX16" i="46"/>
  <c r="AT16" i="46"/>
  <c r="AP16" i="46"/>
  <c r="AL16" i="46"/>
  <c r="AH16" i="46"/>
  <c r="AD16" i="46"/>
  <c r="Z16" i="46"/>
  <c r="V16" i="46"/>
  <c r="R16" i="46"/>
  <c r="N16" i="46"/>
  <c r="J16" i="46"/>
  <c r="CX15" i="46"/>
  <c r="CT15" i="46"/>
  <c r="CP15" i="46"/>
  <c r="CL15" i="46"/>
  <c r="CH15" i="46"/>
  <c r="CD15" i="46"/>
  <c r="BZ15" i="46"/>
  <c r="BV15" i="46"/>
  <c r="BR15" i="46"/>
  <c r="BN15" i="46"/>
  <c r="BJ15" i="46"/>
  <c r="BF15" i="46"/>
  <c r="BB15" i="46"/>
  <c r="AX15" i="46"/>
  <c r="AT15" i="46"/>
  <c r="AP15" i="46"/>
  <c r="AL15" i="46"/>
  <c r="AH15" i="46"/>
  <c r="AD15" i="46"/>
  <c r="Z15" i="46"/>
  <c r="V15" i="46"/>
  <c r="R15" i="46"/>
  <c r="N15" i="46"/>
  <c r="J15" i="46"/>
  <c r="CY14" i="46"/>
  <c r="CU14" i="46"/>
  <c r="CQ14" i="46"/>
  <c r="CM14" i="46"/>
  <c r="CI14" i="46"/>
  <c r="CE14" i="46"/>
  <c r="CA14" i="46"/>
  <c r="BW14" i="46"/>
  <c r="BS14" i="46"/>
  <c r="BO14" i="46"/>
  <c r="BK14" i="46"/>
  <c r="BG14" i="46"/>
  <c r="BC14" i="46"/>
  <c r="AY14" i="46"/>
  <c r="AU14" i="46"/>
  <c r="AQ14" i="46"/>
  <c r="AM14" i="46"/>
  <c r="AI14" i="46"/>
  <c r="AE14" i="46"/>
  <c r="AA14" i="46"/>
  <c r="W14" i="46"/>
  <c r="S14" i="46"/>
  <c r="O14" i="46"/>
  <c r="K14" i="46"/>
  <c r="G14" i="46"/>
  <c r="CW13" i="46"/>
  <c r="CS13" i="46"/>
  <c r="CO13" i="46"/>
  <c r="CK13" i="46"/>
  <c r="CG13" i="46"/>
  <c r="CC13" i="46"/>
  <c r="BY13" i="46"/>
  <c r="BU13" i="46"/>
  <c r="BQ13" i="46"/>
  <c r="BM13" i="46"/>
  <c r="BI13" i="46"/>
  <c r="BE13" i="46"/>
  <c r="BA13" i="46"/>
  <c r="AW13" i="46"/>
  <c r="AS13" i="46"/>
  <c r="AO13" i="46"/>
  <c r="AK13" i="46"/>
  <c r="CX50" i="46"/>
  <c r="CU48" i="46"/>
  <c r="CV46" i="46"/>
  <c r="CP45" i="46"/>
  <c r="CS44" i="46"/>
  <c r="AM44" i="46"/>
  <c r="BW43" i="46"/>
  <c r="AQ43" i="46"/>
  <c r="CB42" i="46"/>
  <c r="AV42" i="46"/>
  <c r="CH41" i="46"/>
  <c r="BB41" i="46"/>
  <c r="CO40" i="46"/>
  <c r="BI40" i="46"/>
  <c r="CW39" i="46"/>
  <c r="BQ39" i="46"/>
  <c r="AK39" i="46"/>
  <c r="BZ38" i="46"/>
  <c r="AT38" i="46"/>
  <c r="CJ37" i="46"/>
  <c r="BD37" i="46"/>
  <c r="CY36" i="46"/>
  <c r="CI36" i="46"/>
  <c r="BS36" i="46"/>
  <c r="BC36" i="46"/>
  <c r="AM36" i="46"/>
  <c r="CU35" i="46"/>
  <c r="CE35" i="46"/>
  <c r="BO35" i="46"/>
  <c r="AY35" i="46"/>
  <c r="AI35" i="46"/>
  <c r="CR34" i="46"/>
  <c r="CB34" i="46"/>
  <c r="BL34" i="46"/>
  <c r="AV34" i="46"/>
  <c r="AF34" i="46"/>
  <c r="CP33" i="46"/>
  <c r="BZ33" i="46"/>
  <c r="BJ33" i="46"/>
  <c r="AT33" i="46"/>
  <c r="AD33" i="46"/>
  <c r="CO32" i="46"/>
  <c r="BY32" i="46"/>
  <c r="BP32" i="46"/>
  <c r="BH32" i="46"/>
  <c r="AZ32" i="46"/>
  <c r="AR32" i="46"/>
  <c r="AJ32" i="46"/>
  <c r="AB32" i="46"/>
  <c r="CV31" i="46"/>
  <c r="CN31" i="46"/>
  <c r="CF31" i="46"/>
  <c r="BX31" i="46"/>
  <c r="BP31" i="46"/>
  <c r="BH31" i="46"/>
  <c r="AZ31" i="46"/>
  <c r="AR31" i="46"/>
  <c r="AJ31" i="46"/>
  <c r="AB31" i="46"/>
  <c r="CW30" i="46"/>
  <c r="CO30" i="46"/>
  <c r="CG30" i="46"/>
  <c r="BY30" i="46"/>
  <c r="BQ30" i="46"/>
  <c r="BI30" i="46"/>
  <c r="BA30" i="46"/>
  <c r="AS30" i="46"/>
  <c r="AK30" i="46"/>
  <c r="AC30" i="46"/>
  <c r="CY29" i="46"/>
  <c r="CQ29" i="46"/>
  <c r="CI29" i="46"/>
  <c r="CA29" i="46"/>
  <c r="BS29" i="46"/>
  <c r="BK29" i="46"/>
  <c r="BC29" i="46"/>
  <c r="AU29" i="46"/>
  <c r="AM29" i="46"/>
  <c r="AE29" i="46"/>
  <c r="W29" i="46"/>
  <c r="CT28" i="46"/>
  <c r="CL28" i="46"/>
  <c r="CD28" i="46"/>
  <c r="BV28" i="46"/>
  <c r="BN28" i="46"/>
  <c r="BF28" i="46"/>
  <c r="AX28" i="46"/>
  <c r="AP28" i="46"/>
  <c r="AH28" i="46"/>
  <c r="Z28" i="46"/>
  <c r="CX27" i="46"/>
  <c r="CP27" i="46"/>
  <c r="CH27" i="46"/>
  <c r="BZ27" i="46"/>
  <c r="BR27" i="46"/>
  <c r="BJ27" i="46"/>
  <c r="BB27" i="46"/>
  <c r="AT27" i="46"/>
  <c r="AL27" i="46"/>
  <c r="AD27" i="46"/>
  <c r="V27" i="46"/>
  <c r="CU26" i="46"/>
  <c r="CM26" i="46"/>
  <c r="CE26" i="46"/>
  <c r="BW26" i="46"/>
  <c r="BO26" i="46"/>
  <c r="BG26" i="46"/>
  <c r="AY26" i="46"/>
  <c r="AQ26" i="46"/>
  <c r="AI26" i="46"/>
  <c r="AA26" i="46"/>
  <c r="S26" i="46"/>
  <c r="CS25" i="46"/>
  <c r="CK25" i="46"/>
  <c r="CC25" i="46"/>
  <c r="BU25" i="46"/>
  <c r="BM25" i="46"/>
  <c r="BE25" i="46"/>
  <c r="AW25" i="46"/>
  <c r="AO25" i="46"/>
  <c r="AG25" i="46"/>
  <c r="Y25" i="46"/>
  <c r="CR24" i="46"/>
  <c r="CJ24" i="46"/>
  <c r="CB24" i="46"/>
  <c r="BT24" i="46"/>
  <c r="BL24" i="46"/>
  <c r="BD24" i="46"/>
  <c r="AV24" i="46"/>
  <c r="AN24" i="46"/>
  <c r="AF24" i="46"/>
  <c r="X24" i="46"/>
  <c r="CR23" i="46"/>
  <c r="CJ23" i="46"/>
  <c r="CB23" i="46"/>
  <c r="BT23" i="46"/>
  <c r="BL23" i="46"/>
  <c r="BD23" i="46"/>
  <c r="AV23" i="46"/>
  <c r="AN23" i="46"/>
  <c r="AF23" i="46"/>
  <c r="X23" i="46"/>
  <c r="P23" i="46"/>
  <c r="CS22" i="46"/>
  <c r="CK22" i="46"/>
  <c r="CC22" i="46"/>
  <c r="BU22" i="46"/>
  <c r="BM22" i="46"/>
  <c r="BE22" i="46"/>
  <c r="AW22" i="46"/>
  <c r="AO22" i="46"/>
  <c r="AG22" i="46"/>
  <c r="Y22" i="46"/>
  <c r="Q22" i="46"/>
  <c r="CU21" i="46"/>
  <c r="CM21" i="46"/>
  <c r="CE21" i="46"/>
  <c r="BW21" i="46"/>
  <c r="BO21" i="46"/>
  <c r="BG21" i="46"/>
  <c r="AY21" i="46"/>
  <c r="AQ21" i="46"/>
  <c r="AI21" i="46"/>
  <c r="AA21" i="46"/>
  <c r="S21" i="46"/>
  <c r="CX20" i="46"/>
  <c r="CP20" i="46"/>
  <c r="CH20" i="46"/>
  <c r="CA20" i="46"/>
  <c r="BW20" i="46"/>
  <c r="BS20" i="46"/>
  <c r="BO20" i="46"/>
  <c r="BK20" i="46"/>
  <c r="BG20" i="46"/>
  <c r="BC20" i="46"/>
  <c r="AY20" i="46"/>
  <c r="AU20" i="46"/>
  <c r="AQ20" i="46"/>
  <c r="AM20" i="46"/>
  <c r="AI20" i="46"/>
  <c r="AE20" i="46"/>
  <c r="AA20" i="46"/>
  <c r="W20" i="46"/>
  <c r="S20" i="46"/>
  <c r="O20" i="46"/>
  <c r="CY19" i="46"/>
  <c r="CU19" i="46"/>
  <c r="CQ19" i="46"/>
  <c r="CM19" i="46"/>
  <c r="CI19" i="46"/>
  <c r="CE19" i="46"/>
  <c r="CA19" i="46"/>
  <c r="BW19" i="46"/>
  <c r="BS19" i="46"/>
  <c r="BO19" i="46"/>
  <c r="BK19" i="46"/>
  <c r="BG19" i="46"/>
  <c r="BC19" i="46"/>
  <c r="AY19" i="46"/>
  <c r="AU19" i="46"/>
  <c r="AQ19" i="46"/>
  <c r="AM19" i="46"/>
  <c r="AI19" i="46"/>
  <c r="AE19" i="46"/>
  <c r="AA19" i="46"/>
  <c r="W19" i="46"/>
  <c r="S19" i="46"/>
  <c r="O19" i="46"/>
  <c r="CV18" i="46"/>
  <c r="CR18" i="46"/>
  <c r="CN18" i="46"/>
  <c r="CJ18" i="46"/>
  <c r="CF18" i="46"/>
  <c r="CB18" i="46"/>
  <c r="BX18" i="46"/>
  <c r="BT18" i="46"/>
  <c r="BP18" i="46"/>
  <c r="BL18" i="46"/>
  <c r="BH18" i="46"/>
  <c r="BD18" i="46"/>
  <c r="AZ18" i="46"/>
  <c r="AV18" i="46"/>
  <c r="AR18" i="46"/>
  <c r="AN18" i="46"/>
  <c r="AJ18" i="46"/>
  <c r="AF18" i="46"/>
  <c r="AB18" i="46"/>
  <c r="X18" i="46"/>
  <c r="T18" i="46"/>
  <c r="P18" i="46"/>
  <c r="L18" i="46"/>
  <c r="CX17" i="46"/>
  <c r="CT17" i="46"/>
  <c r="CP17" i="46"/>
  <c r="CL17" i="46"/>
  <c r="CH17" i="46"/>
  <c r="CD17" i="46"/>
  <c r="BZ17" i="46"/>
  <c r="BV17" i="46"/>
  <c r="BR17" i="46"/>
  <c r="BN17" i="46"/>
  <c r="BJ17" i="46"/>
  <c r="BF17" i="46"/>
  <c r="BB17" i="46"/>
  <c r="AX17" i="46"/>
  <c r="AT17" i="46"/>
  <c r="AP17" i="46"/>
  <c r="AL17" i="46"/>
  <c r="AH17" i="46"/>
  <c r="AD17" i="46"/>
  <c r="Z17" i="46"/>
  <c r="V17" i="46"/>
  <c r="R17" i="46"/>
  <c r="N17" i="46"/>
  <c r="J17" i="46"/>
  <c r="CW16" i="46"/>
  <c r="CS16" i="46"/>
  <c r="CO16" i="46"/>
  <c r="CK16" i="46"/>
  <c r="CG16" i="46"/>
  <c r="CC16" i="46"/>
  <c r="BY16" i="46"/>
  <c r="BU16" i="46"/>
  <c r="BQ16" i="46"/>
  <c r="BM16" i="46"/>
  <c r="BI16" i="46"/>
  <c r="BE16" i="46"/>
  <c r="BA16" i="46"/>
  <c r="AW16" i="46"/>
  <c r="AS16" i="46"/>
  <c r="AO16" i="46"/>
  <c r="AK16" i="46"/>
  <c r="AG16" i="46"/>
  <c r="AC16" i="46"/>
  <c r="Y16" i="46"/>
  <c r="U16" i="46"/>
  <c r="Q16" i="46"/>
  <c r="M16" i="46"/>
  <c r="I16" i="46"/>
  <c r="CW15" i="46"/>
  <c r="CS15" i="46"/>
  <c r="CO15" i="46"/>
  <c r="CK15" i="46"/>
  <c r="CG15" i="46"/>
  <c r="CC15" i="46"/>
  <c r="BY15" i="46"/>
  <c r="BU15" i="46"/>
  <c r="BQ15" i="46"/>
  <c r="BM15" i="46"/>
  <c r="BI15" i="46"/>
  <c r="BE15" i="46"/>
  <c r="BA15" i="46"/>
  <c r="AW15" i="46"/>
  <c r="AS15" i="46"/>
  <c r="AO15" i="46"/>
  <c r="AK15" i="46"/>
  <c r="AG15" i="46"/>
  <c r="AC15" i="46"/>
  <c r="Y15" i="46"/>
  <c r="U15" i="46"/>
  <c r="Q15" i="46"/>
  <c r="M15" i="46"/>
  <c r="I15" i="46"/>
  <c r="CX14" i="46"/>
  <c r="CT14" i="46"/>
  <c r="CP14" i="46"/>
  <c r="CL14" i="46"/>
  <c r="CH14" i="46"/>
  <c r="CD14" i="46"/>
  <c r="BZ14" i="46"/>
  <c r="BV14" i="46"/>
  <c r="BR14" i="46"/>
  <c r="BN14" i="46"/>
  <c r="BJ14" i="46"/>
  <c r="BF14" i="46"/>
  <c r="BB14" i="46"/>
  <c r="AX14" i="46"/>
  <c r="AT14" i="46"/>
  <c r="AP14" i="46"/>
  <c r="AL14" i="46"/>
  <c r="AH14" i="46"/>
  <c r="AD14" i="46"/>
  <c r="Z14" i="46"/>
  <c r="V14" i="46"/>
  <c r="R14" i="46"/>
  <c r="N14" i="46"/>
  <c r="J14" i="46"/>
  <c r="F14" i="46"/>
  <c r="CV13" i="46"/>
  <c r="CR13" i="46"/>
  <c r="CN13" i="46"/>
  <c r="CJ13" i="46"/>
  <c r="CF13" i="46"/>
  <c r="CB13" i="46"/>
  <c r="BX13" i="46"/>
  <c r="BT13" i="46"/>
  <c r="BP13" i="46"/>
  <c r="BL13" i="46"/>
  <c r="CW49" i="46"/>
  <c r="BI46" i="46"/>
  <c r="BN44" i="46"/>
  <c r="BH43" i="46"/>
  <c r="BM42" i="46"/>
  <c r="BS41" i="46"/>
  <c r="BZ40" i="46"/>
  <c r="CH39" i="46"/>
  <c r="CQ38" i="46"/>
  <c r="AE38" i="46"/>
  <c r="AO37" i="46"/>
  <c r="CB36" i="46"/>
  <c r="AV36" i="46"/>
  <c r="CN35" i="46"/>
  <c r="BH35" i="46"/>
  <c r="AB35" i="46"/>
  <c r="BU34" i="46"/>
  <c r="AO34" i="46"/>
  <c r="CI33" i="46"/>
  <c r="BC33" i="46"/>
  <c r="CX32" i="46"/>
  <c r="BU32" i="46"/>
  <c r="BE32" i="46"/>
  <c r="AO32" i="46"/>
  <c r="Y32" i="46"/>
  <c r="CK31" i="46"/>
  <c r="BU31" i="46"/>
  <c r="BE31" i="46"/>
  <c r="AO31" i="46"/>
  <c r="Y31" i="46"/>
  <c r="CL30" i="46"/>
  <c r="BV30" i="46"/>
  <c r="BF30" i="46"/>
  <c r="AP30" i="46"/>
  <c r="Z30" i="46"/>
  <c r="CN29" i="46"/>
  <c r="BX29" i="46"/>
  <c r="BH29" i="46"/>
  <c r="AR29" i="46"/>
  <c r="AB29" i="46"/>
  <c r="CQ28" i="46"/>
  <c r="CA28" i="46"/>
  <c r="BK28" i="46"/>
  <c r="AU28" i="46"/>
  <c r="AE28" i="46"/>
  <c r="CU27" i="46"/>
  <c r="CE27" i="46"/>
  <c r="BO27" i="46"/>
  <c r="AY27" i="46"/>
  <c r="AI27" i="46"/>
  <c r="CJ26" i="46"/>
  <c r="BT26" i="46"/>
  <c r="BD26" i="46"/>
  <c r="AN26" i="46"/>
  <c r="X26" i="46"/>
  <c r="CP25" i="46"/>
  <c r="BZ25" i="46"/>
  <c r="BJ25" i="46"/>
  <c r="AT25" i="46"/>
  <c r="AD25" i="46"/>
  <c r="CW24" i="46"/>
  <c r="CG24" i="46"/>
  <c r="BQ24" i="46"/>
  <c r="BA24" i="46"/>
  <c r="AK24" i="46"/>
  <c r="U24" i="46"/>
  <c r="CO23" i="46"/>
  <c r="BY23" i="46"/>
  <c r="BI23" i="46"/>
  <c r="AS23" i="46"/>
  <c r="AC23" i="46"/>
  <c r="CX22" i="46"/>
  <c r="CH22" i="46"/>
  <c r="BR22" i="46"/>
  <c r="BB22" i="46"/>
  <c r="AL22" i="46"/>
  <c r="V22" i="46"/>
  <c r="CR21" i="46"/>
  <c r="CB21" i="46"/>
  <c r="BL21" i="46"/>
  <c r="AV21" i="46"/>
  <c r="AF21" i="46"/>
  <c r="P21" i="46"/>
  <c r="CM20" i="46"/>
  <c r="BZ20" i="46"/>
  <c r="BR20" i="46"/>
  <c r="BJ20" i="46"/>
  <c r="BB20" i="46"/>
  <c r="AT20" i="46"/>
  <c r="AL20" i="46"/>
  <c r="AD20" i="46"/>
  <c r="V20" i="46"/>
  <c r="N20" i="46"/>
  <c r="CT19" i="46"/>
  <c r="CL19" i="46"/>
  <c r="CD19" i="46"/>
  <c r="BV19" i="46"/>
  <c r="BN19" i="46"/>
  <c r="BF19" i="46"/>
  <c r="AX19" i="46"/>
  <c r="AP19" i="46"/>
  <c r="AH19" i="46"/>
  <c r="Z19" i="46"/>
  <c r="R19" i="46"/>
  <c r="CY18" i="46"/>
  <c r="CQ18" i="46"/>
  <c r="CI18" i="46"/>
  <c r="CA18" i="46"/>
  <c r="BS18" i="46"/>
  <c r="BK18" i="46"/>
  <c r="BC18" i="46"/>
  <c r="AU18" i="46"/>
  <c r="AM18" i="46"/>
  <c r="AE18" i="46"/>
  <c r="W18" i="46"/>
  <c r="O18" i="46"/>
  <c r="CW17" i="46"/>
  <c r="CO17" i="46"/>
  <c r="CG17" i="46"/>
  <c r="BY17" i="46"/>
  <c r="BQ17" i="46"/>
  <c r="BI17" i="46"/>
  <c r="BA17" i="46"/>
  <c r="AS17" i="46"/>
  <c r="AK17" i="46"/>
  <c r="AC17" i="46"/>
  <c r="U17" i="46"/>
  <c r="M17" i="46"/>
  <c r="CV16" i="46"/>
  <c r="CN16" i="46"/>
  <c r="CF16" i="46"/>
  <c r="BX16" i="46"/>
  <c r="BP16" i="46"/>
  <c r="BH16" i="46"/>
  <c r="AZ16" i="46"/>
  <c r="AR16" i="46"/>
  <c r="AJ16" i="46"/>
  <c r="AB16" i="46"/>
  <c r="T16" i="46"/>
  <c r="L16" i="46"/>
  <c r="CV15" i="46"/>
  <c r="CN15" i="46"/>
  <c r="CF15" i="46"/>
  <c r="BX15" i="46"/>
  <c r="BP15" i="46"/>
  <c r="BH15" i="46"/>
  <c r="AZ15" i="46"/>
  <c r="AR15" i="46"/>
  <c r="AJ15" i="46"/>
  <c r="AB15" i="46"/>
  <c r="T15" i="46"/>
  <c r="L15" i="46"/>
  <c r="CW14" i="46"/>
  <c r="CO14" i="46"/>
  <c r="CG14" i="46"/>
  <c r="BY14" i="46"/>
  <c r="BQ14" i="46"/>
  <c r="BI14" i="46"/>
  <c r="BA14" i="46"/>
  <c r="AS14" i="46"/>
  <c r="AK14" i="46"/>
  <c r="AC14" i="46"/>
  <c r="U14" i="46"/>
  <c r="M14" i="46"/>
  <c r="CY13" i="46"/>
  <c r="CQ13" i="46"/>
  <c r="CI13" i="46"/>
  <c r="CA13" i="46"/>
  <c r="BS13" i="46"/>
  <c r="BK13" i="46"/>
  <c r="BF13" i="46"/>
  <c r="AZ13" i="46"/>
  <c r="AU13" i="46"/>
  <c r="AP13" i="46"/>
  <c r="AJ13" i="46"/>
  <c r="AF13" i="46"/>
  <c r="AB13" i="46"/>
  <c r="X13" i="46"/>
  <c r="T13" i="46"/>
  <c r="P13" i="46"/>
  <c r="L13" i="46"/>
  <c r="H13" i="46"/>
  <c r="CY12" i="46"/>
  <c r="CU12" i="46"/>
  <c r="CQ12" i="46"/>
  <c r="CM12" i="46"/>
  <c r="CI12" i="46"/>
  <c r="CE12" i="46"/>
  <c r="CA12" i="46"/>
  <c r="BW12" i="46"/>
  <c r="BS12" i="46"/>
  <c r="BO12" i="46"/>
  <c r="BK12" i="46"/>
  <c r="BG12" i="46"/>
  <c r="BC12" i="46"/>
  <c r="AY12" i="46"/>
  <c r="AU12" i="46"/>
  <c r="AQ12" i="46"/>
  <c r="AM12" i="46"/>
  <c r="AI12" i="46"/>
  <c r="AE12" i="46"/>
  <c r="AA12" i="46"/>
  <c r="W12" i="46"/>
  <c r="S12" i="46"/>
  <c r="O12" i="46"/>
  <c r="K12" i="46"/>
  <c r="G12" i="46"/>
  <c r="BK45" i="46"/>
  <c r="CN43" i="46"/>
  <c r="CY41" i="46"/>
  <c r="AT40" i="46"/>
  <c r="BK38" i="46"/>
  <c r="CR36" i="46"/>
  <c r="AF36" i="46"/>
  <c r="AR35" i="46"/>
  <c r="BE34" i="46"/>
  <c r="BS33" i="46"/>
  <c r="CH32" i="46"/>
  <c r="AW32" i="46"/>
  <c r="CS31" i="46"/>
  <c r="BM31" i="46"/>
  <c r="AG31" i="46"/>
  <c r="CD30" i="46"/>
  <c r="AX30" i="46"/>
  <c r="CV29" i="46"/>
  <c r="BP29" i="46"/>
  <c r="AJ29" i="46"/>
  <c r="CI28" i="46"/>
  <c r="BC28" i="46"/>
  <c r="W28" i="46"/>
  <c r="BW27" i="46"/>
  <c r="AQ27" i="46"/>
  <c r="CR26" i="46"/>
  <c r="BL26" i="46"/>
  <c r="AF26" i="46"/>
  <c r="CH25" i="46"/>
  <c r="BB25" i="46"/>
  <c r="V25" i="46"/>
  <c r="BY24" i="46"/>
  <c r="AS24" i="46"/>
  <c r="CW23" i="46"/>
  <c r="BQ23" i="46"/>
  <c r="AK23" i="46"/>
  <c r="CP22" i="46"/>
  <c r="BJ22" i="46"/>
  <c r="AD22" i="46"/>
  <c r="CJ21" i="46"/>
  <c r="BT21" i="46"/>
  <c r="BD21" i="46"/>
  <c r="X21" i="46"/>
  <c r="CE20" i="46"/>
  <c r="BN20" i="46"/>
  <c r="AX20" i="46"/>
  <c r="AH20" i="46"/>
  <c r="R20" i="46"/>
  <c r="CP19" i="46"/>
  <c r="BZ19" i="46"/>
  <c r="BJ19" i="46"/>
  <c r="AT19" i="46"/>
  <c r="AD19" i="46"/>
  <c r="N19" i="46"/>
  <c r="CM18" i="46"/>
  <c r="BW18" i="46"/>
  <c r="BG18" i="46"/>
  <c r="AQ18" i="46"/>
  <c r="AA18" i="46"/>
  <c r="K18" i="46"/>
  <c r="CK17" i="46"/>
  <c r="BU17" i="46"/>
  <c r="BE17" i="46"/>
  <c r="AO17" i="46"/>
  <c r="Y17" i="46"/>
  <c r="CB16" i="46"/>
  <c r="BL16" i="46"/>
  <c r="AV16" i="46"/>
  <c r="AF16" i="46"/>
  <c r="P16" i="46"/>
  <c r="CR15" i="46"/>
  <c r="CJ15" i="46"/>
  <c r="BT15" i="46"/>
  <c r="BD15" i="46"/>
  <c r="AN15" i="46"/>
  <c r="X15" i="46"/>
  <c r="H15" i="46"/>
  <c r="CK14" i="46"/>
  <c r="BU14" i="46"/>
  <c r="BE14" i="46"/>
  <c r="AO14" i="46"/>
  <c r="Y14" i="46"/>
  <c r="I14" i="46"/>
  <c r="CM13" i="46"/>
  <c r="BW13" i="46"/>
  <c r="BH13" i="46"/>
  <c r="AX13" i="46"/>
  <c r="AM13" i="46"/>
  <c r="AD13" i="46"/>
  <c r="V13" i="46"/>
  <c r="N13" i="46"/>
  <c r="F13" i="46"/>
  <c r="CS12" i="46"/>
  <c r="CK12" i="46"/>
  <c r="CC12" i="46"/>
  <c r="BU12" i="46"/>
  <c r="BM12" i="46"/>
  <c r="BE12" i="46"/>
  <c r="AW12" i="46"/>
  <c r="AO12" i="46"/>
  <c r="AG12" i="46"/>
  <c r="Y12" i="46"/>
  <c r="Q12" i="46"/>
  <c r="I12" i="46"/>
  <c r="CU47" i="46"/>
  <c r="CR42" i="46"/>
  <c r="AL41" i="46"/>
  <c r="BA39" i="46"/>
  <c r="BT37" i="46"/>
  <c r="BK36" i="46"/>
  <c r="BW35" i="46"/>
  <c r="CJ34" i="46"/>
  <c r="CX33" i="46"/>
  <c r="AL33" i="46"/>
  <c r="BL32" i="46"/>
  <c r="AF32" i="46"/>
  <c r="CB31" i="46"/>
  <c r="AV31" i="46"/>
  <c r="CS30" i="46"/>
  <c r="BM30" i="46"/>
  <c r="AG30" i="46"/>
  <c r="CE29" i="46"/>
  <c r="AY29" i="46"/>
  <c r="CX28" i="46"/>
  <c r="BR28" i="46"/>
  <c r="AL28" i="46"/>
  <c r="CL27" i="46"/>
  <c r="BF27" i="46"/>
  <c r="Z27" i="46"/>
  <c r="CA26" i="46"/>
  <c r="AU26" i="46"/>
  <c r="CW25" i="46"/>
  <c r="BQ25" i="46"/>
  <c r="AK25" i="46"/>
  <c r="CN24" i="46"/>
  <c r="BH24" i="46"/>
  <c r="AB24" i="46"/>
  <c r="CF23" i="46"/>
  <c r="AZ23" i="46"/>
  <c r="T23" i="46"/>
  <c r="BY22" i="46"/>
  <c r="AS22" i="46"/>
  <c r="CY21" i="46"/>
  <c r="BS21" i="46"/>
  <c r="AM21" i="46"/>
  <c r="CT20" i="46"/>
  <c r="BU20" i="46"/>
  <c r="BE20" i="46"/>
  <c r="AO20" i="46"/>
  <c r="Y20" i="46"/>
  <c r="CW19" i="46"/>
  <c r="CG19" i="46"/>
  <c r="BQ19" i="46"/>
  <c r="BA19" i="46"/>
  <c r="AK19" i="46"/>
  <c r="U19" i="46"/>
  <c r="CT18" i="46"/>
  <c r="CD18" i="46"/>
  <c r="BN18" i="46"/>
  <c r="AX18" i="46"/>
  <c r="AH18" i="46"/>
  <c r="R18" i="46"/>
  <c r="CR17" i="46"/>
  <c r="CJ17" i="46"/>
  <c r="BT17" i="46"/>
  <c r="BD17" i="46"/>
  <c r="AN17" i="46"/>
  <c r="X17" i="46"/>
  <c r="CY16" i="46"/>
  <c r="CI16" i="46"/>
  <c r="BS16" i="46"/>
  <c r="BC16" i="46"/>
  <c r="AM16" i="46"/>
  <c r="W16" i="46"/>
  <c r="CY15" i="46"/>
  <c r="CI15" i="46"/>
  <c r="BS15" i="46"/>
  <c r="BC15" i="46"/>
  <c r="AM15" i="46"/>
  <c r="W15" i="46"/>
  <c r="G15" i="46"/>
  <c r="CB14" i="46"/>
  <c r="BL14" i="46"/>
  <c r="AV14" i="46"/>
  <c r="AF14" i="46"/>
  <c r="P14" i="46"/>
  <c r="CT13" i="46"/>
  <c r="CD13" i="46"/>
  <c r="BN13" i="46"/>
  <c r="BB13" i="46"/>
  <c r="AQ13" i="46"/>
  <c r="AG13" i="46"/>
  <c r="Y13" i="46"/>
  <c r="Q13" i="46"/>
  <c r="I13" i="46"/>
  <c r="CV12" i="46"/>
  <c r="CR12" i="46"/>
  <c r="CJ12" i="46"/>
  <c r="CB12" i="46"/>
  <c r="BT12" i="46"/>
  <c r="BL12" i="46"/>
  <c r="BD12" i="46"/>
  <c r="AV12" i="46"/>
  <c r="AN12" i="46"/>
  <c r="AF12" i="46"/>
  <c r="X12" i="46"/>
  <c r="P12" i="46"/>
  <c r="H12" i="46"/>
  <c r="CV49" i="46"/>
  <c r="BH46" i="46"/>
  <c r="BM44" i="46"/>
  <c r="BG43" i="46"/>
  <c r="BL42" i="46"/>
  <c r="BR41" i="46"/>
  <c r="BY40" i="46"/>
  <c r="CG39" i="46"/>
  <c r="CP38" i="46"/>
  <c r="AN37" i="46"/>
  <c r="CA36" i="46"/>
  <c r="AU36" i="46"/>
  <c r="CM35" i="46"/>
  <c r="BG35" i="46"/>
  <c r="BT34" i="46"/>
  <c r="AN34" i="46"/>
  <c r="CH33" i="46"/>
  <c r="BB33" i="46"/>
  <c r="CW32" i="46"/>
  <c r="BT32" i="46"/>
  <c r="BD32" i="46"/>
  <c r="AN32" i="46"/>
  <c r="CJ31" i="46"/>
  <c r="BT31" i="46"/>
  <c r="BD31" i="46"/>
  <c r="AN31" i="46"/>
  <c r="X31" i="46"/>
  <c r="CK30" i="46"/>
  <c r="BU30" i="46"/>
  <c r="BE30" i="46"/>
  <c r="AO30" i="46"/>
  <c r="Y30" i="46"/>
  <c r="CM29" i="46"/>
  <c r="BW29" i="46"/>
  <c r="BG29" i="46"/>
  <c r="AQ29" i="46"/>
  <c r="AA29" i="46"/>
  <c r="CP28" i="46"/>
  <c r="BZ28" i="46"/>
  <c r="BJ28" i="46"/>
  <c r="AT28" i="46"/>
  <c r="AD28" i="46"/>
  <c r="CT27" i="46"/>
  <c r="CD27" i="46"/>
  <c r="BN27" i="46"/>
  <c r="AX27" i="46"/>
  <c r="AH27" i="46"/>
  <c r="CY26" i="46"/>
  <c r="CI26" i="46"/>
  <c r="BS26" i="46"/>
  <c r="BC26" i="46"/>
  <c r="AM26" i="46"/>
  <c r="W26" i="46"/>
  <c r="CO25" i="46"/>
  <c r="BY25" i="46"/>
  <c r="BI25" i="46"/>
  <c r="AS25" i="46"/>
  <c r="AC25" i="46"/>
  <c r="CV24" i="46"/>
  <c r="CF24" i="46"/>
  <c r="BP24" i="46"/>
  <c r="AZ24" i="46"/>
  <c r="AJ24" i="46"/>
  <c r="T24" i="46"/>
  <c r="CN23" i="46"/>
  <c r="BX23" i="46"/>
  <c r="BH23" i="46"/>
  <c r="AR23" i="46"/>
  <c r="AB23" i="46"/>
  <c r="CW22" i="46"/>
  <c r="CG22" i="46"/>
  <c r="BQ22" i="46"/>
  <c r="BA22" i="46"/>
  <c r="AK22" i="46"/>
  <c r="U22" i="46"/>
  <c r="CQ21" i="46"/>
  <c r="CA21" i="46"/>
  <c r="BK21" i="46"/>
  <c r="AU21" i="46"/>
  <c r="AE21" i="46"/>
  <c r="O21" i="46"/>
  <c r="CL20" i="46"/>
  <c r="BY20" i="46"/>
  <c r="BQ20" i="46"/>
  <c r="BI20" i="46"/>
  <c r="BA20" i="46"/>
  <c r="AS20" i="46"/>
  <c r="AK20" i="46"/>
  <c r="AC20" i="46"/>
  <c r="U20" i="46"/>
  <c r="M20" i="46"/>
  <c r="CS19" i="46"/>
  <c r="CK19" i="46"/>
  <c r="CC19" i="46"/>
  <c r="BU19" i="46"/>
  <c r="BM19" i="46"/>
  <c r="BE19" i="46"/>
  <c r="AW19" i="46"/>
  <c r="AO19" i="46"/>
  <c r="AG19" i="46"/>
  <c r="Y19" i="46"/>
  <c r="Q19" i="46"/>
  <c r="CX18" i="46"/>
  <c r="CP18" i="46"/>
  <c r="CH18" i="46"/>
  <c r="BZ18" i="46"/>
  <c r="BR18" i="46"/>
  <c r="BJ18" i="46"/>
  <c r="BB18" i="46"/>
  <c r="AT18" i="46"/>
  <c r="AL18" i="46"/>
  <c r="AD18" i="46"/>
  <c r="V18" i="46"/>
  <c r="N18" i="46"/>
  <c r="CV17" i="46"/>
  <c r="CN17" i="46"/>
  <c r="CF17" i="46"/>
  <c r="BX17" i="46"/>
  <c r="BP17" i="46"/>
  <c r="BH17" i="46"/>
  <c r="AZ17" i="46"/>
  <c r="AR17" i="46"/>
  <c r="AJ17" i="46"/>
  <c r="AB17" i="46"/>
  <c r="T17" i="46"/>
  <c r="L17" i="46"/>
  <c r="CU16" i="46"/>
  <c r="CM16" i="46"/>
  <c r="CE16" i="46"/>
  <c r="BW16" i="46"/>
  <c r="BO16" i="46"/>
  <c r="BG16" i="46"/>
  <c r="AY16" i="46"/>
  <c r="AQ16" i="46"/>
  <c r="AI16" i="46"/>
  <c r="AA16" i="46"/>
  <c r="S16" i="46"/>
  <c r="K16" i="46"/>
  <c r="CU15" i="46"/>
  <c r="CM15" i="46"/>
  <c r="CE15" i="46"/>
  <c r="BW15" i="46"/>
  <c r="BO15" i="46"/>
  <c r="BG15" i="46"/>
  <c r="AY15" i="46"/>
  <c r="AQ15" i="46"/>
  <c r="AI15" i="46"/>
  <c r="AA15" i="46"/>
  <c r="S15" i="46"/>
  <c r="K15" i="46"/>
  <c r="CV14" i="46"/>
  <c r="CN14" i="46"/>
  <c r="CF14" i="46"/>
  <c r="BX14" i="46"/>
  <c r="BP14" i="46"/>
  <c r="BH14" i="46"/>
  <c r="AZ14" i="46"/>
  <c r="AR14" i="46"/>
  <c r="AJ14" i="46"/>
  <c r="AB14" i="46"/>
  <c r="T14" i="46"/>
  <c r="L14" i="46"/>
  <c r="CX13" i="46"/>
  <c r="CP13" i="46"/>
  <c r="CH13" i="46"/>
  <c r="BZ13" i="46"/>
  <c r="BR13" i="46"/>
  <c r="BJ13" i="46"/>
  <c r="BD13" i="46"/>
  <c r="AY13" i="46"/>
  <c r="AT13" i="46"/>
  <c r="AN13" i="46"/>
  <c r="AI13" i="46"/>
  <c r="AE13" i="46"/>
  <c r="AA13" i="46"/>
  <c r="W13" i="46"/>
  <c r="S13" i="46"/>
  <c r="O13" i="46"/>
  <c r="K13" i="46"/>
  <c r="G13" i="46"/>
  <c r="CX12" i="46"/>
  <c r="CT12" i="46"/>
  <c r="CP12" i="46"/>
  <c r="CL12" i="46"/>
  <c r="CH12" i="46"/>
  <c r="CD12" i="46"/>
  <c r="BZ12" i="46"/>
  <c r="BV12" i="46"/>
  <c r="BR12" i="46"/>
  <c r="BN12" i="46"/>
  <c r="BJ12" i="46"/>
  <c r="BF12" i="46"/>
  <c r="BB12" i="46"/>
  <c r="AX12" i="46"/>
  <c r="AT12" i="46"/>
  <c r="AP12" i="46"/>
  <c r="AL12" i="46"/>
  <c r="AH12" i="46"/>
  <c r="AD12" i="46"/>
  <c r="Z12" i="46"/>
  <c r="V12" i="46"/>
  <c r="R12" i="46"/>
  <c r="N12" i="46"/>
  <c r="J12" i="46"/>
  <c r="F12" i="46"/>
  <c r="CV47" i="46"/>
  <c r="CS42" i="46"/>
  <c r="AM41" i="46"/>
  <c r="BB39" i="46"/>
  <c r="BU37" i="46"/>
  <c r="BL36" i="46"/>
  <c r="BX35" i="46"/>
  <c r="CK34" i="46"/>
  <c r="CY33" i="46"/>
  <c r="AM33" i="46"/>
  <c r="BM32" i="46"/>
  <c r="AG32" i="46"/>
  <c r="CC31" i="46"/>
  <c r="AW31" i="46"/>
  <c r="CT30" i="46"/>
  <c r="BN30" i="46"/>
  <c r="AH30" i="46"/>
  <c r="CF29" i="46"/>
  <c r="AZ29" i="46"/>
  <c r="CY28" i="46"/>
  <c r="BS28" i="46"/>
  <c r="AM28" i="46"/>
  <c r="CM27" i="46"/>
  <c r="BG27" i="46"/>
  <c r="AA27" i="46"/>
  <c r="CB26" i="46"/>
  <c r="AV26" i="46"/>
  <c r="CX25" i="46"/>
  <c r="BR25" i="46"/>
  <c r="AL25" i="46"/>
  <c r="CO24" i="46"/>
  <c r="BI24" i="46"/>
  <c r="AC24" i="46"/>
  <c r="CG23" i="46"/>
  <c r="BA23" i="46"/>
  <c r="U23" i="46"/>
  <c r="BZ22" i="46"/>
  <c r="AT22" i="46"/>
  <c r="AN21" i="46"/>
  <c r="CU20" i="46"/>
  <c r="BV20" i="46"/>
  <c r="BF20" i="46"/>
  <c r="AP20" i="46"/>
  <c r="Z20" i="46"/>
  <c r="CX19" i="46"/>
  <c r="CH19" i="46"/>
  <c r="BR19" i="46"/>
  <c r="BB19" i="46"/>
  <c r="AL19" i="46"/>
  <c r="V19" i="46"/>
  <c r="CU18" i="46"/>
  <c r="CE18" i="46"/>
  <c r="BO18" i="46"/>
  <c r="AY18" i="46"/>
  <c r="AI18" i="46"/>
  <c r="S18" i="46"/>
  <c r="CS17" i="46"/>
  <c r="CC17" i="46"/>
  <c r="BM17" i="46"/>
  <c r="AW17" i="46"/>
  <c r="AG17" i="46"/>
  <c r="Q17" i="46"/>
  <c r="CR16" i="46"/>
  <c r="CJ16" i="46"/>
  <c r="BT16" i="46"/>
  <c r="BD16" i="46"/>
  <c r="AN16" i="46"/>
  <c r="X16" i="46"/>
  <c r="H16" i="46"/>
  <c r="CB15" i="46"/>
  <c r="BL15" i="46"/>
  <c r="AV15" i="46"/>
  <c r="AF15" i="46"/>
  <c r="P15" i="46"/>
  <c r="CS14" i="46"/>
  <c r="CC14" i="46"/>
  <c r="BM14" i="46"/>
  <c r="AW14" i="46"/>
  <c r="AG14" i="46"/>
  <c r="Q14" i="46"/>
  <c r="CU13" i="46"/>
  <c r="CE13" i="46"/>
  <c r="BO13" i="46"/>
  <c r="BC13" i="46"/>
  <c r="AR13" i="46"/>
  <c r="AH13" i="46"/>
  <c r="Z13" i="46"/>
  <c r="R13" i="46"/>
  <c r="J13" i="46"/>
  <c r="CW12" i="46"/>
  <c r="CO12" i="46"/>
  <c r="CG12" i="46"/>
  <c r="BY12" i="46"/>
  <c r="BQ12" i="46"/>
  <c r="BI12" i="46"/>
  <c r="BA12" i="46"/>
  <c r="AS12" i="46"/>
  <c r="AK12" i="46"/>
  <c r="AC12" i="46"/>
  <c r="U12" i="46"/>
  <c r="M12" i="46"/>
  <c r="E12" i="46"/>
  <c r="BJ45" i="46"/>
  <c r="CM43" i="46"/>
  <c r="CX41" i="46"/>
  <c r="AS40" i="46"/>
  <c r="BJ38" i="46"/>
  <c r="CQ36" i="46"/>
  <c r="AE36" i="46"/>
  <c r="AQ35" i="46"/>
  <c r="BD34" i="46"/>
  <c r="BR33" i="46"/>
  <c r="CG32" i="46"/>
  <c r="AV32" i="46"/>
  <c r="CR31" i="46"/>
  <c r="BL31" i="46"/>
  <c r="AF31" i="46"/>
  <c r="CC30" i="46"/>
  <c r="AW30" i="46"/>
  <c r="CU29" i="46"/>
  <c r="BO29" i="46"/>
  <c r="AI29" i="46"/>
  <c r="CH28" i="46"/>
  <c r="BB28" i="46"/>
  <c r="V28" i="46"/>
  <c r="BV27" i="46"/>
  <c r="AP27" i="46"/>
  <c r="CQ26" i="46"/>
  <c r="BK26" i="46"/>
  <c r="AE26" i="46"/>
  <c r="CG25" i="46"/>
  <c r="BA25" i="46"/>
  <c r="U25" i="46"/>
  <c r="BX24" i="46"/>
  <c r="AR24" i="46"/>
  <c r="CV23" i="46"/>
  <c r="BP23" i="46"/>
  <c r="AJ23" i="46"/>
  <c r="CO22" i="46"/>
  <c r="BI22" i="46"/>
  <c r="AC22" i="46"/>
  <c r="CI21" i="46"/>
  <c r="BC21" i="46"/>
  <c r="W21" i="46"/>
  <c r="CD20" i="46"/>
  <c r="BM20" i="46"/>
  <c r="AW20" i="46"/>
  <c r="AG20" i="46"/>
  <c r="Q20" i="46"/>
  <c r="CO19" i="46"/>
  <c r="BY19" i="46"/>
  <c r="BI19" i="46"/>
  <c r="AS19" i="46"/>
  <c r="AC19" i="46"/>
  <c r="M19" i="46"/>
  <c r="CL18" i="46"/>
  <c r="BV18" i="46"/>
  <c r="BF18" i="46"/>
  <c r="AP18" i="46"/>
  <c r="Z18" i="46"/>
  <c r="CB17" i="46"/>
  <c r="BL17" i="46"/>
  <c r="AV17" i="46"/>
  <c r="AF17" i="46"/>
  <c r="P17" i="46"/>
  <c r="CQ16" i="46"/>
  <c r="CA16" i="46"/>
  <c r="BK16" i="46"/>
  <c r="AU16" i="46"/>
  <c r="AE16" i="46"/>
  <c r="O16" i="46"/>
  <c r="CQ15" i="46"/>
  <c r="CA15" i="46"/>
  <c r="BK15" i="46"/>
  <c r="AU15" i="46"/>
  <c r="AE15" i="46"/>
  <c r="O15" i="46"/>
  <c r="CR14" i="46"/>
  <c r="CJ14" i="46"/>
  <c r="BT14" i="46"/>
  <c r="BD14" i="46"/>
  <c r="AN14" i="46"/>
  <c r="X14" i="46"/>
  <c r="H14" i="46"/>
  <c r="CL13" i="46"/>
  <c r="BV13" i="46"/>
  <c r="BG13" i="46"/>
  <c r="AV13" i="46"/>
  <c r="AL13" i="46"/>
  <c r="AC13" i="46"/>
  <c r="U13" i="46"/>
  <c r="M13" i="46"/>
  <c r="E13" i="46"/>
  <c r="CN12" i="46"/>
  <c r="CF12" i="46"/>
  <c r="BX12" i="46"/>
  <c r="BP12" i="46"/>
  <c r="BH12" i="46"/>
  <c r="AZ12" i="46"/>
  <c r="AR12" i="46"/>
  <c r="AJ12" i="46"/>
  <c r="AB12" i="46"/>
  <c r="T12" i="46"/>
  <c r="L12" i="46"/>
  <c r="D12" i="46"/>
  <c r="I17" i="46"/>
  <c r="J18" i="46"/>
  <c r="K19" i="46"/>
  <c r="L20" i="46"/>
  <c r="M21" i="46"/>
  <c r="N22" i="46"/>
  <c r="O23" i="46"/>
  <c r="P24" i="46"/>
  <c r="Q25" i="46"/>
  <c r="R26" i="46"/>
  <c r="S27" i="46"/>
  <c r="T28" i="46"/>
  <c r="U29" i="46"/>
  <c r="V30" i="46"/>
  <c r="W31" i="46"/>
  <c r="X32" i="46"/>
  <c r="Y33" i="46"/>
  <c r="Z34" i="46"/>
  <c r="AA35" i="46"/>
  <c r="AB36" i="46"/>
  <c r="AC37" i="46"/>
  <c r="AD38" i="46"/>
  <c r="AE39" i="46"/>
  <c r="AF40" i="46"/>
  <c r="AG41" i="46"/>
  <c r="AH42" i="46"/>
  <c r="AI43" i="46"/>
  <c r="AJ44" i="46"/>
  <c r="AK45" i="46"/>
  <c r="AL46" i="46"/>
  <c r="AM47" i="46"/>
  <c r="AN48" i="46"/>
  <c r="AO49" i="46"/>
  <c r="AP50" i="46"/>
  <c r="AQ51" i="46"/>
  <c r="CY51" i="45"/>
  <c r="CU51" i="45"/>
  <c r="CQ51" i="45"/>
  <c r="CM51" i="45"/>
  <c r="CI51" i="45"/>
  <c r="CE51" i="45"/>
  <c r="CA51" i="45"/>
  <c r="BW51" i="45"/>
  <c r="BS51" i="45"/>
  <c r="BO51" i="45"/>
  <c r="BK51" i="45"/>
  <c r="BG51" i="45"/>
  <c r="BC51" i="45"/>
  <c r="AY51" i="45"/>
  <c r="AU51" i="45"/>
  <c r="CV50" i="45"/>
  <c r="CR50" i="45"/>
  <c r="CN50" i="45"/>
  <c r="CJ50" i="45"/>
  <c r="CF50" i="45"/>
  <c r="CB50" i="45"/>
  <c r="BX50" i="45"/>
  <c r="BT50" i="45"/>
  <c r="BP50" i="45"/>
  <c r="BL50" i="45"/>
  <c r="BH50" i="45"/>
  <c r="BD50" i="45"/>
  <c r="AZ50" i="45"/>
  <c r="AV50" i="45"/>
  <c r="AR50" i="45"/>
  <c r="CX49" i="45"/>
  <c r="CT49" i="45"/>
  <c r="CP49" i="45"/>
  <c r="CL49" i="45"/>
  <c r="CH49" i="45"/>
  <c r="CD49" i="45"/>
  <c r="BZ49" i="45"/>
  <c r="BV49" i="45"/>
  <c r="BR49" i="45"/>
  <c r="BN49" i="45"/>
  <c r="BJ49" i="45"/>
  <c r="BF49" i="45"/>
  <c r="BB49" i="45"/>
  <c r="AX49" i="45"/>
  <c r="AT49" i="45"/>
  <c r="AP49" i="45"/>
  <c r="CW48" i="45"/>
  <c r="CS48" i="45"/>
  <c r="CO48" i="45"/>
  <c r="CK48" i="45"/>
  <c r="CG48" i="45"/>
  <c r="CC48" i="45"/>
  <c r="BY48" i="45"/>
  <c r="BU48" i="45"/>
  <c r="BQ48" i="45"/>
  <c r="BM48" i="45"/>
  <c r="BI48" i="45"/>
  <c r="BE48" i="45"/>
  <c r="BA48" i="45"/>
  <c r="AW48" i="45"/>
  <c r="AS48" i="45"/>
  <c r="AO48" i="45"/>
  <c r="CW47" i="45"/>
  <c r="CS47" i="45"/>
  <c r="CO47" i="45"/>
  <c r="CK47" i="45"/>
  <c r="CG47" i="45"/>
  <c r="CC47" i="45"/>
  <c r="BY47" i="45"/>
  <c r="BU47" i="45"/>
  <c r="BQ47" i="45"/>
  <c r="BM47" i="45"/>
  <c r="BI47" i="45"/>
  <c r="BE47" i="45"/>
  <c r="BA47" i="45"/>
  <c r="AW47" i="45"/>
  <c r="AS47" i="45"/>
  <c r="AO47" i="45"/>
  <c r="CX46" i="45"/>
  <c r="CT46" i="45"/>
  <c r="CP46" i="45"/>
  <c r="CL46" i="45"/>
  <c r="CH46" i="45"/>
  <c r="CD46" i="45"/>
  <c r="CX51" i="45"/>
  <c r="CS51" i="45"/>
  <c r="CN51" i="45"/>
  <c r="CH51" i="45"/>
  <c r="CC51" i="45"/>
  <c r="BX51" i="45"/>
  <c r="BR51" i="45"/>
  <c r="BM51" i="45"/>
  <c r="BH51" i="45"/>
  <c r="BB51" i="45"/>
  <c r="AW51" i="45"/>
  <c r="AR51" i="45"/>
  <c r="CU50" i="45"/>
  <c r="CP50" i="45"/>
  <c r="CK50" i="45"/>
  <c r="CE50" i="45"/>
  <c r="BZ50" i="45"/>
  <c r="BU50" i="45"/>
  <c r="BO50" i="45"/>
  <c r="BJ50" i="45"/>
  <c r="BE50" i="45"/>
  <c r="AY50" i="45"/>
  <c r="AT50" i="45"/>
  <c r="CY49" i="45"/>
  <c r="CS49" i="45"/>
  <c r="CN49" i="45"/>
  <c r="CI49" i="45"/>
  <c r="CC49" i="45"/>
  <c r="BX49" i="45"/>
  <c r="BS49" i="45"/>
  <c r="BM49" i="45"/>
  <c r="BH49" i="45"/>
  <c r="BC49" i="45"/>
  <c r="AW49" i="45"/>
  <c r="AR49" i="45"/>
  <c r="CX48" i="45"/>
  <c r="CR48" i="45"/>
  <c r="CM48" i="45"/>
  <c r="CH48" i="45"/>
  <c r="CB48" i="45"/>
  <c r="BW48" i="45"/>
  <c r="BR48" i="45"/>
  <c r="BL48" i="45"/>
  <c r="BG48" i="45"/>
  <c r="BB48" i="45"/>
  <c r="AV48" i="45"/>
  <c r="AQ48" i="45"/>
  <c r="CX47" i="45"/>
  <c r="CR47" i="45"/>
  <c r="CM47" i="45"/>
  <c r="CH47" i="45"/>
  <c r="CB47" i="45"/>
  <c r="BW47" i="45"/>
  <c r="BR47" i="45"/>
  <c r="BL47" i="45"/>
  <c r="BG47" i="45"/>
  <c r="BB47" i="45"/>
  <c r="AV47" i="45"/>
  <c r="AQ47" i="45"/>
  <c r="CY46" i="45"/>
  <c r="CS46" i="45"/>
  <c r="CN46" i="45"/>
  <c r="CI46" i="45"/>
  <c r="CC46" i="45"/>
  <c r="BY46" i="45"/>
  <c r="BU46" i="45"/>
  <c r="BQ46" i="45"/>
  <c r="BM46" i="45"/>
  <c r="BI46" i="45"/>
  <c r="BE46" i="45"/>
  <c r="BA46" i="45"/>
  <c r="AW46" i="45"/>
  <c r="AS46" i="45"/>
  <c r="AO46" i="45"/>
  <c r="CY45" i="45"/>
  <c r="CU45" i="45"/>
  <c r="CQ45" i="45"/>
  <c r="CM45" i="45"/>
  <c r="CI45" i="45"/>
  <c r="CE45" i="45"/>
  <c r="CA45" i="45"/>
  <c r="BW45" i="45"/>
  <c r="BS45" i="45"/>
  <c r="BO45" i="45"/>
  <c r="BK45" i="45"/>
  <c r="BG45" i="45"/>
  <c r="CW51" i="45"/>
  <c r="CR51" i="45"/>
  <c r="CL51" i="45"/>
  <c r="CG51" i="45"/>
  <c r="CB51" i="45"/>
  <c r="BV51" i="45"/>
  <c r="BQ51" i="45"/>
  <c r="BL51" i="45"/>
  <c r="BF51" i="45"/>
  <c r="BA51" i="45"/>
  <c r="AV51" i="45"/>
  <c r="CY50" i="45"/>
  <c r="CT50" i="45"/>
  <c r="CO50" i="45"/>
  <c r="CI50" i="45"/>
  <c r="CD50" i="45"/>
  <c r="BY50" i="45"/>
  <c r="BS50" i="45"/>
  <c r="BN50" i="45"/>
  <c r="BI50" i="45"/>
  <c r="BC50" i="45"/>
  <c r="AX50" i="45"/>
  <c r="AS50" i="45"/>
  <c r="CW49" i="45"/>
  <c r="CR49" i="45"/>
  <c r="CM49" i="45"/>
  <c r="CG49" i="45"/>
  <c r="CB49" i="45"/>
  <c r="BW49" i="45"/>
  <c r="BQ49" i="45"/>
  <c r="BL49" i="45"/>
  <c r="BG49" i="45"/>
  <c r="BA49" i="45"/>
  <c r="AV49" i="45"/>
  <c r="AQ49" i="45"/>
  <c r="CV48" i="45"/>
  <c r="CQ48" i="45"/>
  <c r="CL48" i="45"/>
  <c r="CF48" i="45"/>
  <c r="CA48" i="45"/>
  <c r="BV48" i="45"/>
  <c r="BP48" i="45"/>
  <c r="BK48" i="45"/>
  <c r="BF48" i="45"/>
  <c r="AZ48" i="45"/>
  <c r="AU48" i="45"/>
  <c r="AP48" i="45"/>
  <c r="CV47" i="45"/>
  <c r="CQ47" i="45"/>
  <c r="CL47" i="45"/>
  <c r="CF47" i="45"/>
  <c r="CA47" i="45"/>
  <c r="BV47" i="45"/>
  <c r="BP47" i="45"/>
  <c r="BK47" i="45"/>
  <c r="BF47" i="45"/>
  <c r="AZ47" i="45"/>
  <c r="AU47" i="45"/>
  <c r="AP47" i="45"/>
  <c r="CW46" i="45"/>
  <c r="CR46" i="45"/>
  <c r="CM46" i="45"/>
  <c r="CG46" i="45"/>
  <c r="CB46" i="45"/>
  <c r="BX46" i="45"/>
  <c r="BT46" i="45"/>
  <c r="BP46" i="45"/>
  <c r="BL46" i="45"/>
  <c r="BH46" i="45"/>
  <c r="BD46" i="45"/>
  <c r="AZ46" i="45"/>
  <c r="AV46" i="45"/>
  <c r="AR46" i="45"/>
  <c r="AN46" i="45"/>
  <c r="CX45" i="45"/>
  <c r="CT45" i="45"/>
  <c r="CP45" i="45"/>
  <c r="CL45" i="45"/>
  <c r="CH45" i="45"/>
  <c r="CD45" i="45"/>
  <c r="BZ45" i="45"/>
  <c r="BV45" i="45"/>
  <c r="BR45" i="45"/>
  <c r="BN45" i="45"/>
  <c r="BJ45" i="45"/>
  <c r="CT51" i="45"/>
  <c r="CO51" i="45"/>
  <c r="CJ51" i="45"/>
  <c r="CD51" i="45"/>
  <c r="BY51" i="45"/>
  <c r="BT51" i="45"/>
  <c r="BN51" i="45"/>
  <c r="BI51" i="45"/>
  <c r="BD51" i="45"/>
  <c r="AX51" i="45"/>
  <c r="AS51" i="45"/>
  <c r="CW50" i="45"/>
  <c r="CQ50" i="45"/>
  <c r="CL50" i="45"/>
  <c r="CG50" i="45"/>
  <c r="CA50" i="45"/>
  <c r="BV50" i="45"/>
  <c r="BQ50" i="45"/>
  <c r="BK50" i="45"/>
  <c r="BF50" i="45"/>
  <c r="BA50" i="45"/>
  <c r="AU50" i="45"/>
  <c r="CU49" i="45"/>
  <c r="CO49" i="45"/>
  <c r="CJ49" i="45"/>
  <c r="CE49" i="45"/>
  <c r="BY49" i="45"/>
  <c r="BT49" i="45"/>
  <c r="BO49" i="45"/>
  <c r="BI49" i="45"/>
  <c r="BD49" i="45"/>
  <c r="AY49" i="45"/>
  <c r="AS49" i="45"/>
  <c r="CY48" i="45"/>
  <c r="CT48" i="45"/>
  <c r="CN48" i="45"/>
  <c r="CI48" i="45"/>
  <c r="CD48" i="45"/>
  <c r="BX48" i="45"/>
  <c r="BS48" i="45"/>
  <c r="BN48" i="45"/>
  <c r="BH48" i="45"/>
  <c r="BC48" i="45"/>
  <c r="AX48" i="45"/>
  <c r="AR48" i="45"/>
  <c r="CY47" i="45"/>
  <c r="CT47" i="45"/>
  <c r="CN47" i="45"/>
  <c r="CI47" i="45"/>
  <c r="CD47" i="45"/>
  <c r="BX47" i="45"/>
  <c r="BS47" i="45"/>
  <c r="BN47" i="45"/>
  <c r="BH47" i="45"/>
  <c r="BC47" i="45"/>
  <c r="AX47" i="45"/>
  <c r="AR47" i="45"/>
  <c r="CV51" i="45"/>
  <c r="BZ51" i="45"/>
  <c r="BE51" i="45"/>
  <c r="CS50" i="45"/>
  <c r="BW50" i="45"/>
  <c r="BB50" i="45"/>
  <c r="CQ49" i="45"/>
  <c r="BU49" i="45"/>
  <c r="AZ49" i="45"/>
  <c r="CP48" i="45"/>
  <c r="BT48" i="45"/>
  <c r="AY48" i="45"/>
  <c r="CP47" i="45"/>
  <c r="BT47" i="45"/>
  <c r="AY47" i="45"/>
  <c r="CU46" i="45"/>
  <c r="CJ46" i="45"/>
  <c r="BZ46" i="45"/>
  <c r="BR46" i="45"/>
  <c r="BJ46" i="45"/>
  <c r="BB46" i="45"/>
  <c r="AT46" i="45"/>
  <c r="CR45" i="45"/>
  <c r="CJ45" i="45"/>
  <c r="CB45" i="45"/>
  <c r="BT45" i="45"/>
  <c r="BL45" i="45"/>
  <c r="BE45" i="45"/>
  <c r="BA45" i="45"/>
  <c r="AW45" i="45"/>
  <c r="AS45" i="45"/>
  <c r="AO45" i="45"/>
  <c r="CV44" i="45"/>
  <c r="CR44" i="45"/>
  <c r="CN44" i="45"/>
  <c r="CJ44" i="45"/>
  <c r="CF44" i="45"/>
  <c r="CB44" i="45"/>
  <c r="BX44" i="45"/>
  <c r="BT44" i="45"/>
  <c r="BP44" i="45"/>
  <c r="BL44" i="45"/>
  <c r="BH44" i="45"/>
  <c r="BD44" i="45"/>
  <c r="AZ44" i="45"/>
  <c r="AV44" i="45"/>
  <c r="AR44" i="45"/>
  <c r="AN44" i="45"/>
  <c r="CV43" i="45"/>
  <c r="CR43" i="45"/>
  <c r="CN43" i="45"/>
  <c r="CJ43" i="45"/>
  <c r="CF43" i="45"/>
  <c r="CB43" i="45"/>
  <c r="BX43" i="45"/>
  <c r="BT43" i="45"/>
  <c r="BP43" i="45"/>
  <c r="BL43" i="45"/>
  <c r="BH43" i="45"/>
  <c r="BD43" i="45"/>
  <c r="AZ43" i="45"/>
  <c r="AV43" i="45"/>
  <c r="AR43" i="45"/>
  <c r="AN43" i="45"/>
  <c r="AJ43" i="45"/>
  <c r="CW42" i="45"/>
  <c r="CS42" i="45"/>
  <c r="CO42" i="45"/>
  <c r="CK42" i="45"/>
  <c r="CG42" i="45"/>
  <c r="CC42" i="45"/>
  <c r="BY42" i="45"/>
  <c r="BU42" i="45"/>
  <c r="BQ42" i="45"/>
  <c r="BM42" i="45"/>
  <c r="BI42" i="45"/>
  <c r="BE42" i="45"/>
  <c r="BA42" i="45"/>
  <c r="AW42" i="45"/>
  <c r="AS42" i="45"/>
  <c r="AO42" i="45"/>
  <c r="AK42" i="45"/>
  <c r="CY41" i="45"/>
  <c r="CU41" i="45"/>
  <c r="CQ41" i="45"/>
  <c r="CM41" i="45"/>
  <c r="CI41" i="45"/>
  <c r="CF51" i="45"/>
  <c r="BJ51" i="45"/>
  <c r="CX50" i="45"/>
  <c r="CC50" i="45"/>
  <c r="BG50" i="45"/>
  <c r="CV49" i="45"/>
  <c r="CA49" i="45"/>
  <c r="BE49" i="45"/>
  <c r="CU48" i="45"/>
  <c r="BZ48" i="45"/>
  <c r="BD48" i="45"/>
  <c r="CU47" i="45"/>
  <c r="BZ47" i="45"/>
  <c r="BD47" i="45"/>
  <c r="CV46" i="45"/>
  <c r="CK46" i="45"/>
  <c r="CA46" i="45"/>
  <c r="BS46" i="45"/>
  <c r="BK46" i="45"/>
  <c r="BC46" i="45"/>
  <c r="AU46" i="45"/>
  <c r="AM46" i="45"/>
  <c r="CS45" i="45"/>
  <c r="CK45" i="45"/>
  <c r="CC45" i="45"/>
  <c r="BU45" i="45"/>
  <c r="BM45" i="45"/>
  <c r="BF45" i="45"/>
  <c r="BB45" i="45"/>
  <c r="AX45" i="45"/>
  <c r="AT45" i="45"/>
  <c r="AP45" i="45"/>
  <c r="AL45" i="45"/>
  <c r="CW44" i="45"/>
  <c r="CS44" i="45"/>
  <c r="CO44" i="45"/>
  <c r="CK44" i="45"/>
  <c r="CG44" i="45"/>
  <c r="CC44" i="45"/>
  <c r="BY44" i="45"/>
  <c r="BU44" i="45"/>
  <c r="BQ44" i="45"/>
  <c r="BM44" i="45"/>
  <c r="BI44" i="45"/>
  <c r="BE44" i="45"/>
  <c r="BA44" i="45"/>
  <c r="AW44" i="45"/>
  <c r="AS44" i="45"/>
  <c r="AO44" i="45"/>
  <c r="AK44" i="45"/>
  <c r="CW43" i="45"/>
  <c r="CS43" i="45"/>
  <c r="CO43" i="45"/>
  <c r="CK43" i="45"/>
  <c r="CG43" i="45"/>
  <c r="CC43" i="45"/>
  <c r="BY43" i="45"/>
  <c r="BU43" i="45"/>
  <c r="BQ43" i="45"/>
  <c r="BM43" i="45"/>
  <c r="BI43" i="45"/>
  <c r="BE43" i="45"/>
  <c r="BA43" i="45"/>
  <c r="AW43" i="45"/>
  <c r="AS43" i="45"/>
  <c r="AO43" i="45"/>
  <c r="AK43" i="45"/>
  <c r="CX42" i="45"/>
  <c r="CT42" i="45"/>
  <c r="CP42" i="45"/>
  <c r="CL42" i="45"/>
  <c r="CH42" i="45"/>
  <c r="CD42" i="45"/>
  <c r="BZ42" i="45"/>
  <c r="BV42" i="45"/>
  <c r="BR42" i="45"/>
  <c r="BN42" i="45"/>
  <c r="BJ42" i="45"/>
  <c r="BF42" i="45"/>
  <c r="BB42" i="45"/>
  <c r="AX42" i="45"/>
  <c r="AT42" i="45"/>
  <c r="AP42" i="45"/>
  <c r="AL42" i="45"/>
  <c r="CP51" i="45"/>
  <c r="AZ51" i="45"/>
  <c r="BR50" i="45"/>
  <c r="CK49" i="45"/>
  <c r="AU49" i="45"/>
  <c r="BO48" i="45"/>
  <c r="CJ47" i="45"/>
  <c r="AT47" i="45"/>
  <c r="CF46" i="45"/>
  <c r="BO46" i="45"/>
  <c r="AY46" i="45"/>
  <c r="CW45" i="45"/>
  <c r="CG45" i="45"/>
  <c r="BQ45" i="45"/>
  <c r="BD45" i="45"/>
  <c r="AV45" i="45"/>
  <c r="AN45" i="45"/>
  <c r="CU44" i="45"/>
  <c r="CM44" i="45"/>
  <c r="CE44" i="45"/>
  <c r="BW44" i="45"/>
  <c r="BO44" i="45"/>
  <c r="BG44" i="45"/>
  <c r="AY44" i="45"/>
  <c r="AQ44" i="45"/>
  <c r="CY43" i="45"/>
  <c r="CQ43" i="45"/>
  <c r="CI43" i="45"/>
  <c r="CA43" i="45"/>
  <c r="BS43" i="45"/>
  <c r="BK43" i="45"/>
  <c r="BC43" i="45"/>
  <c r="AU43" i="45"/>
  <c r="AM43" i="45"/>
  <c r="CV42" i="45"/>
  <c r="CN42" i="45"/>
  <c r="CF42" i="45"/>
  <c r="BX42" i="45"/>
  <c r="BP42" i="45"/>
  <c r="BH42" i="45"/>
  <c r="AZ42" i="45"/>
  <c r="AR42" i="45"/>
  <c r="AJ42" i="45"/>
  <c r="CV41" i="45"/>
  <c r="CP41" i="45"/>
  <c r="CK41" i="45"/>
  <c r="CF41" i="45"/>
  <c r="CB41" i="45"/>
  <c r="BX41" i="45"/>
  <c r="BT41" i="45"/>
  <c r="BP41" i="45"/>
  <c r="BL41" i="45"/>
  <c r="BH41" i="45"/>
  <c r="BD41" i="45"/>
  <c r="AZ41" i="45"/>
  <c r="AV41" i="45"/>
  <c r="AR41" i="45"/>
  <c r="AN41" i="45"/>
  <c r="AJ41" i="45"/>
  <c r="CY40" i="45"/>
  <c r="CU40" i="45"/>
  <c r="CQ40" i="45"/>
  <c r="CM40" i="45"/>
  <c r="CI40" i="45"/>
  <c r="CE40" i="45"/>
  <c r="CA40" i="45"/>
  <c r="BW40" i="45"/>
  <c r="BS40" i="45"/>
  <c r="BO40" i="45"/>
  <c r="BK40" i="45"/>
  <c r="BG40" i="45"/>
  <c r="BC40" i="45"/>
  <c r="AY40" i="45"/>
  <c r="AU40" i="45"/>
  <c r="AQ40" i="45"/>
  <c r="AM40" i="45"/>
  <c r="AI40" i="45"/>
  <c r="CY39" i="45"/>
  <c r="CU39" i="45"/>
  <c r="CQ39" i="45"/>
  <c r="CM39" i="45"/>
  <c r="CI39" i="45"/>
  <c r="CE39" i="45"/>
  <c r="CA39" i="45"/>
  <c r="BW39" i="45"/>
  <c r="BS39" i="45"/>
  <c r="BO39" i="45"/>
  <c r="BK39" i="45"/>
  <c r="BG39" i="45"/>
  <c r="BC39" i="45"/>
  <c r="AY39" i="45"/>
  <c r="AU39" i="45"/>
  <c r="AQ39" i="45"/>
  <c r="AM39" i="45"/>
  <c r="AI39" i="45"/>
  <c r="CV38" i="45"/>
  <c r="CR38" i="45"/>
  <c r="CN38" i="45"/>
  <c r="CJ38" i="45"/>
  <c r="CF38" i="45"/>
  <c r="CB38" i="45"/>
  <c r="BX38" i="45"/>
  <c r="BT38" i="45"/>
  <c r="BP38" i="45"/>
  <c r="BL38" i="45"/>
  <c r="BH38" i="45"/>
  <c r="BD38" i="45"/>
  <c r="AZ38" i="45"/>
  <c r="AV38" i="45"/>
  <c r="AR38" i="45"/>
  <c r="AN38" i="45"/>
  <c r="AJ38" i="45"/>
  <c r="AF38" i="45"/>
  <c r="CX37" i="45"/>
  <c r="CT37" i="45"/>
  <c r="CP37" i="45"/>
  <c r="CL37" i="45"/>
  <c r="CH37" i="45"/>
  <c r="CD37" i="45"/>
  <c r="BZ37" i="45"/>
  <c r="BV37" i="45"/>
  <c r="BR37" i="45"/>
  <c r="BN37" i="45"/>
  <c r="BJ37" i="45"/>
  <c r="BF37" i="45"/>
  <c r="BB37" i="45"/>
  <c r="AX37" i="45"/>
  <c r="AT37" i="45"/>
  <c r="AP37" i="45"/>
  <c r="AL37" i="45"/>
  <c r="AH37" i="45"/>
  <c r="AD37" i="45"/>
  <c r="CW36" i="45"/>
  <c r="CS36" i="45"/>
  <c r="CO36" i="45"/>
  <c r="CK36" i="45"/>
  <c r="CG36" i="45"/>
  <c r="CC36" i="45"/>
  <c r="BY36" i="45"/>
  <c r="BU36" i="45"/>
  <c r="BQ36" i="45"/>
  <c r="BM36" i="45"/>
  <c r="BI36" i="45"/>
  <c r="BE36" i="45"/>
  <c r="BA36" i="45"/>
  <c r="AW36" i="45"/>
  <c r="AS36" i="45"/>
  <c r="AO36" i="45"/>
  <c r="AK36" i="45"/>
  <c r="AG36" i="45"/>
  <c r="AC36" i="45"/>
  <c r="CW35" i="45"/>
  <c r="CS35" i="45"/>
  <c r="CO35" i="45"/>
  <c r="CK35" i="45"/>
  <c r="CG35" i="45"/>
  <c r="CC35" i="45"/>
  <c r="BY35" i="45"/>
  <c r="BU35" i="45"/>
  <c r="BQ35" i="45"/>
  <c r="BM35" i="45"/>
  <c r="BI35" i="45"/>
  <c r="BE35" i="45"/>
  <c r="BA35" i="45"/>
  <c r="AW35" i="45"/>
  <c r="AS35" i="45"/>
  <c r="AO35" i="45"/>
  <c r="AK35" i="45"/>
  <c r="AG35" i="45"/>
  <c r="CK51" i="45"/>
  <c r="AT51" i="45"/>
  <c r="BM50" i="45"/>
  <c r="CF49" i="45"/>
  <c r="BJ48" i="45"/>
  <c r="CE47" i="45"/>
  <c r="AN47" i="45"/>
  <c r="CE46" i="45"/>
  <c r="BN46" i="45"/>
  <c r="AX46" i="45"/>
  <c r="CV45" i="45"/>
  <c r="CF45" i="45"/>
  <c r="BP45" i="45"/>
  <c r="BC45" i="45"/>
  <c r="AU45" i="45"/>
  <c r="AM45" i="45"/>
  <c r="CT44" i="45"/>
  <c r="CL44" i="45"/>
  <c r="CD44" i="45"/>
  <c r="BV44" i="45"/>
  <c r="BN44" i="45"/>
  <c r="BF44" i="45"/>
  <c r="AX44" i="45"/>
  <c r="AP44" i="45"/>
  <c r="CX43" i="45"/>
  <c r="CP43" i="45"/>
  <c r="CH43" i="45"/>
  <c r="BZ43" i="45"/>
  <c r="BR43" i="45"/>
  <c r="BJ43" i="45"/>
  <c r="BB43" i="45"/>
  <c r="AT43" i="45"/>
  <c r="AL43" i="45"/>
  <c r="CU42" i="45"/>
  <c r="CM42" i="45"/>
  <c r="CE42" i="45"/>
  <c r="BW42" i="45"/>
  <c r="BO42" i="45"/>
  <c r="BG42" i="45"/>
  <c r="AY42" i="45"/>
  <c r="AQ42" i="45"/>
  <c r="AI42" i="45"/>
  <c r="CT41" i="45"/>
  <c r="CO41" i="45"/>
  <c r="CJ41" i="45"/>
  <c r="CE41" i="45"/>
  <c r="CA41" i="45"/>
  <c r="BW41" i="45"/>
  <c r="BS41" i="45"/>
  <c r="BO41" i="45"/>
  <c r="BK41" i="45"/>
  <c r="BG41" i="45"/>
  <c r="BC41" i="45"/>
  <c r="AY41" i="45"/>
  <c r="AU41" i="45"/>
  <c r="AQ41" i="45"/>
  <c r="AM41" i="45"/>
  <c r="AI41" i="45"/>
  <c r="CX40" i="45"/>
  <c r="CT40" i="45"/>
  <c r="CP40" i="45"/>
  <c r="CL40" i="45"/>
  <c r="CH40" i="45"/>
  <c r="CD40" i="45"/>
  <c r="BZ40" i="45"/>
  <c r="BV40" i="45"/>
  <c r="BR40" i="45"/>
  <c r="BN40" i="45"/>
  <c r="BJ40" i="45"/>
  <c r="BF40" i="45"/>
  <c r="BB40" i="45"/>
  <c r="AX40" i="45"/>
  <c r="AT40" i="45"/>
  <c r="AP40" i="45"/>
  <c r="AL40" i="45"/>
  <c r="AH40" i="45"/>
  <c r="CX39" i="45"/>
  <c r="CT39" i="45"/>
  <c r="CP39" i="45"/>
  <c r="CL39" i="45"/>
  <c r="CH39" i="45"/>
  <c r="CD39" i="45"/>
  <c r="BZ39" i="45"/>
  <c r="BV39" i="45"/>
  <c r="BR39" i="45"/>
  <c r="BN39" i="45"/>
  <c r="BJ39" i="45"/>
  <c r="BF39" i="45"/>
  <c r="BB39" i="45"/>
  <c r="AX39" i="45"/>
  <c r="AT39" i="45"/>
  <c r="AP39" i="45"/>
  <c r="AL39" i="45"/>
  <c r="AH39" i="45"/>
  <c r="CY38" i="45"/>
  <c r="CU38" i="45"/>
  <c r="CQ38" i="45"/>
  <c r="CM38" i="45"/>
  <c r="CI38" i="45"/>
  <c r="CE38" i="45"/>
  <c r="CA38" i="45"/>
  <c r="BW38" i="45"/>
  <c r="BS38" i="45"/>
  <c r="BO38" i="45"/>
  <c r="BK38" i="45"/>
  <c r="BG38" i="45"/>
  <c r="BC38" i="45"/>
  <c r="AY38" i="45"/>
  <c r="AU38" i="45"/>
  <c r="AQ38" i="45"/>
  <c r="AM38" i="45"/>
  <c r="AI38" i="45"/>
  <c r="AE38" i="45"/>
  <c r="CW37" i="45"/>
  <c r="CS37" i="45"/>
  <c r="CO37" i="45"/>
  <c r="CK37" i="45"/>
  <c r="CG37" i="45"/>
  <c r="CC37" i="45"/>
  <c r="BY37" i="45"/>
  <c r="BU37" i="45"/>
  <c r="BQ37" i="45"/>
  <c r="BM37" i="45"/>
  <c r="BI37" i="45"/>
  <c r="BE37" i="45"/>
  <c r="BA37" i="45"/>
  <c r="AW37" i="45"/>
  <c r="AS37" i="45"/>
  <c r="AO37" i="45"/>
  <c r="AK37" i="45"/>
  <c r="AG37" i="45"/>
  <c r="CV36" i="45"/>
  <c r="CR36" i="45"/>
  <c r="CN36" i="45"/>
  <c r="CJ36" i="45"/>
  <c r="CF36" i="45"/>
  <c r="CB36" i="45"/>
  <c r="BX36" i="45"/>
  <c r="BT36" i="45"/>
  <c r="BP36" i="45"/>
  <c r="BL36" i="45"/>
  <c r="BH36" i="45"/>
  <c r="BD36" i="45"/>
  <c r="AZ36" i="45"/>
  <c r="AV36" i="45"/>
  <c r="AR36" i="45"/>
  <c r="AN36" i="45"/>
  <c r="AJ36" i="45"/>
  <c r="AF36" i="45"/>
  <c r="CV35" i="45"/>
  <c r="CR35" i="45"/>
  <c r="CN35" i="45"/>
  <c r="CJ35" i="45"/>
  <c r="CF35" i="45"/>
  <c r="CB35" i="45"/>
  <c r="BX35" i="45"/>
  <c r="BT35" i="45"/>
  <c r="BP35" i="45"/>
  <c r="BL35" i="45"/>
  <c r="BH35" i="45"/>
  <c r="BD35" i="45"/>
  <c r="AZ35" i="45"/>
  <c r="AV35" i="45"/>
  <c r="AR35" i="45"/>
  <c r="AN35" i="45"/>
  <c r="AJ35" i="45"/>
  <c r="AF35" i="45"/>
  <c r="BU51" i="45"/>
  <c r="AW50" i="45"/>
  <c r="CJ48" i="45"/>
  <c r="BO47" i="45"/>
  <c r="BW46" i="45"/>
  <c r="AQ46" i="45"/>
  <c r="BY45" i="45"/>
  <c r="AZ45" i="45"/>
  <c r="CY44" i="45"/>
  <c r="CI44" i="45"/>
  <c r="BS44" i="45"/>
  <c r="BC44" i="45"/>
  <c r="AM44" i="45"/>
  <c r="CM43" i="45"/>
  <c r="BW43" i="45"/>
  <c r="BG43" i="45"/>
  <c r="AQ43" i="45"/>
  <c r="CR42" i="45"/>
  <c r="CB42" i="45"/>
  <c r="BL42" i="45"/>
  <c r="AV42" i="45"/>
  <c r="CX41" i="45"/>
  <c r="CN41" i="45"/>
  <c r="CD41" i="45"/>
  <c r="BV41" i="45"/>
  <c r="BN41" i="45"/>
  <c r="BF41" i="45"/>
  <c r="AX41" i="45"/>
  <c r="AP41" i="45"/>
  <c r="AH41" i="45"/>
  <c r="CS40" i="45"/>
  <c r="CK40" i="45"/>
  <c r="CC40" i="45"/>
  <c r="BU40" i="45"/>
  <c r="BM40" i="45"/>
  <c r="BE40" i="45"/>
  <c r="AW40" i="45"/>
  <c r="AO40" i="45"/>
  <c r="AG40" i="45"/>
  <c r="CS39" i="45"/>
  <c r="CK39" i="45"/>
  <c r="CC39" i="45"/>
  <c r="BU39" i="45"/>
  <c r="BM39" i="45"/>
  <c r="BE39" i="45"/>
  <c r="AW39" i="45"/>
  <c r="AO39" i="45"/>
  <c r="AG39" i="45"/>
  <c r="CT38" i="45"/>
  <c r="CL38" i="45"/>
  <c r="CD38" i="45"/>
  <c r="BV38" i="45"/>
  <c r="BN38" i="45"/>
  <c r="BF38" i="45"/>
  <c r="AX38" i="45"/>
  <c r="AP38" i="45"/>
  <c r="AH38" i="45"/>
  <c r="CV37" i="45"/>
  <c r="CN37" i="45"/>
  <c r="CF37" i="45"/>
  <c r="BX37" i="45"/>
  <c r="BP37" i="45"/>
  <c r="BH37" i="45"/>
  <c r="AZ37" i="45"/>
  <c r="AR37" i="45"/>
  <c r="AJ37" i="45"/>
  <c r="CH50" i="45"/>
  <c r="BK49" i="45"/>
  <c r="CO46" i="45"/>
  <c r="BF46" i="45"/>
  <c r="CN45" i="45"/>
  <c r="BH45" i="45"/>
  <c r="AQ45" i="45"/>
  <c r="CP44" i="45"/>
  <c r="BZ44" i="45"/>
  <c r="BJ44" i="45"/>
  <c r="AT44" i="45"/>
  <c r="CT43" i="45"/>
  <c r="CD43" i="45"/>
  <c r="BN43" i="45"/>
  <c r="AX43" i="45"/>
  <c r="CY42" i="45"/>
  <c r="CI42" i="45"/>
  <c r="BS42" i="45"/>
  <c r="BC42" i="45"/>
  <c r="AM42" i="45"/>
  <c r="CR41" i="45"/>
  <c r="CG41" i="45"/>
  <c r="BY41" i="45"/>
  <c r="BQ41" i="45"/>
  <c r="BI41" i="45"/>
  <c r="BA41" i="45"/>
  <c r="AS41" i="45"/>
  <c r="AK41" i="45"/>
  <c r="CV40" i="45"/>
  <c r="CN40" i="45"/>
  <c r="CF40" i="45"/>
  <c r="BX40" i="45"/>
  <c r="BP40" i="45"/>
  <c r="BH40" i="45"/>
  <c r="AZ40" i="45"/>
  <c r="AR40" i="45"/>
  <c r="AJ40" i="45"/>
  <c r="CV39" i="45"/>
  <c r="CN39" i="45"/>
  <c r="CF39" i="45"/>
  <c r="BX39" i="45"/>
  <c r="BP39" i="45"/>
  <c r="BH39" i="45"/>
  <c r="AZ39" i="45"/>
  <c r="AR39" i="45"/>
  <c r="AJ39" i="45"/>
  <c r="CW38" i="45"/>
  <c r="CO38" i="45"/>
  <c r="CG38" i="45"/>
  <c r="BY38" i="45"/>
  <c r="BQ38" i="45"/>
  <c r="BI38" i="45"/>
  <c r="BA38" i="45"/>
  <c r="AS38" i="45"/>
  <c r="AK38" i="45"/>
  <c r="CY37" i="45"/>
  <c r="CQ37" i="45"/>
  <c r="CI37" i="45"/>
  <c r="CA37" i="45"/>
  <c r="BS37" i="45"/>
  <c r="BK37" i="45"/>
  <c r="BC37" i="45"/>
  <c r="AU37" i="45"/>
  <c r="AM37" i="45"/>
  <c r="AE37" i="45"/>
  <c r="CT36" i="45"/>
  <c r="CL36" i="45"/>
  <c r="CD36" i="45"/>
  <c r="BV36" i="45"/>
  <c r="BN36" i="45"/>
  <c r="BF36" i="45"/>
  <c r="AX36" i="45"/>
  <c r="AP36" i="45"/>
  <c r="AH36" i="45"/>
  <c r="CX35" i="45"/>
  <c r="CP35" i="45"/>
  <c r="CH35" i="45"/>
  <c r="BZ35" i="45"/>
  <c r="BR35" i="45"/>
  <c r="BJ35" i="45"/>
  <c r="BB35" i="45"/>
  <c r="AT35" i="45"/>
  <c r="AL35" i="45"/>
  <c r="AD35" i="45"/>
  <c r="CY34" i="45"/>
  <c r="CU34" i="45"/>
  <c r="CQ34" i="45"/>
  <c r="CM34" i="45"/>
  <c r="CI34" i="45"/>
  <c r="CE34" i="45"/>
  <c r="CA34" i="45"/>
  <c r="BW34" i="45"/>
  <c r="BS34" i="45"/>
  <c r="BO34" i="45"/>
  <c r="BK34" i="45"/>
  <c r="BG34" i="45"/>
  <c r="BC34" i="45"/>
  <c r="AY34" i="45"/>
  <c r="AU34" i="45"/>
  <c r="AQ34" i="45"/>
  <c r="AM34" i="45"/>
  <c r="AI34" i="45"/>
  <c r="AE34" i="45"/>
  <c r="AA34" i="45"/>
  <c r="CW33" i="45"/>
  <c r="CS33" i="45"/>
  <c r="CO33" i="45"/>
  <c r="CK33" i="45"/>
  <c r="CG33" i="45"/>
  <c r="CC33" i="45"/>
  <c r="BY33" i="45"/>
  <c r="BU33" i="45"/>
  <c r="BQ33" i="45"/>
  <c r="BM33" i="45"/>
  <c r="BI33" i="45"/>
  <c r="BE33" i="45"/>
  <c r="BA33" i="45"/>
  <c r="AW33" i="45"/>
  <c r="AS33" i="45"/>
  <c r="AO33" i="45"/>
  <c r="AK33" i="45"/>
  <c r="AG33" i="45"/>
  <c r="AC33" i="45"/>
  <c r="CV32" i="45"/>
  <c r="CR32" i="45"/>
  <c r="CN32" i="45"/>
  <c r="CJ32" i="45"/>
  <c r="CF32" i="45"/>
  <c r="CB32" i="45"/>
  <c r="BX32" i="45"/>
  <c r="BT32" i="45"/>
  <c r="BP32" i="45"/>
  <c r="BL32" i="45"/>
  <c r="BH32" i="45"/>
  <c r="BD32" i="45"/>
  <c r="AZ32" i="45"/>
  <c r="AV32" i="45"/>
  <c r="AR32" i="45"/>
  <c r="AN32" i="45"/>
  <c r="AJ32" i="45"/>
  <c r="AF32" i="45"/>
  <c r="AB32" i="45"/>
  <c r="CV31" i="45"/>
  <c r="CR31" i="45"/>
  <c r="CN31" i="45"/>
  <c r="CJ31" i="45"/>
  <c r="CF31" i="45"/>
  <c r="CB31" i="45"/>
  <c r="BX31" i="45"/>
  <c r="BT31" i="45"/>
  <c r="BP31" i="45"/>
  <c r="BL31" i="45"/>
  <c r="BH31" i="45"/>
  <c r="BD31" i="45"/>
  <c r="AZ31" i="45"/>
  <c r="AV31" i="45"/>
  <c r="AR31" i="45"/>
  <c r="AN31" i="45"/>
  <c r="AJ31" i="45"/>
  <c r="AF31" i="45"/>
  <c r="AB31" i="45"/>
  <c r="X31" i="45"/>
  <c r="CW30" i="45"/>
  <c r="CS30" i="45"/>
  <c r="CO30" i="45"/>
  <c r="CK30" i="45"/>
  <c r="CG30" i="45"/>
  <c r="BP51" i="45"/>
  <c r="CE48" i="45"/>
  <c r="BV46" i="45"/>
  <c r="BX45" i="45"/>
  <c r="CX44" i="45"/>
  <c r="BR44" i="45"/>
  <c r="AL44" i="45"/>
  <c r="BV43" i="45"/>
  <c r="AP43" i="45"/>
  <c r="CA42" i="45"/>
  <c r="AU42" i="45"/>
  <c r="CL41" i="45"/>
  <c r="BU41" i="45"/>
  <c r="BE41" i="45"/>
  <c r="AO41" i="45"/>
  <c r="CR40" i="45"/>
  <c r="CB40" i="45"/>
  <c r="BL40" i="45"/>
  <c r="AV40" i="45"/>
  <c r="CJ39" i="45"/>
  <c r="BT39" i="45"/>
  <c r="BD39" i="45"/>
  <c r="AN39" i="45"/>
  <c r="CS38" i="45"/>
  <c r="CC38" i="45"/>
  <c r="BM38" i="45"/>
  <c r="AW38" i="45"/>
  <c r="AG38" i="45"/>
  <c r="CM37" i="45"/>
  <c r="BW37" i="45"/>
  <c r="BG37" i="45"/>
  <c r="AQ37" i="45"/>
  <c r="CY36" i="45"/>
  <c r="CP36" i="45"/>
  <c r="CE36" i="45"/>
  <c r="BS36" i="45"/>
  <c r="BJ36" i="45"/>
  <c r="AY36" i="45"/>
  <c r="AM36" i="45"/>
  <c r="AD36" i="45"/>
  <c r="CQ35" i="45"/>
  <c r="CE35" i="45"/>
  <c r="BV35" i="45"/>
  <c r="BK35" i="45"/>
  <c r="AY35" i="45"/>
  <c r="AP35" i="45"/>
  <c r="AE35" i="45"/>
  <c r="CX34" i="45"/>
  <c r="CS34" i="45"/>
  <c r="CN34" i="45"/>
  <c r="CH34" i="45"/>
  <c r="CC34" i="45"/>
  <c r="BX34" i="45"/>
  <c r="BR34" i="45"/>
  <c r="BM34" i="45"/>
  <c r="BH34" i="45"/>
  <c r="BB34" i="45"/>
  <c r="AW34" i="45"/>
  <c r="AR34" i="45"/>
  <c r="AL34" i="45"/>
  <c r="AG34" i="45"/>
  <c r="AB34" i="45"/>
  <c r="CV33" i="45"/>
  <c r="CQ33" i="45"/>
  <c r="CL33" i="45"/>
  <c r="CF33" i="45"/>
  <c r="CA33" i="45"/>
  <c r="BV33" i="45"/>
  <c r="BP33" i="45"/>
  <c r="BK33" i="45"/>
  <c r="BF33" i="45"/>
  <c r="AZ33" i="45"/>
  <c r="AU33" i="45"/>
  <c r="AP33" i="45"/>
  <c r="AJ33" i="45"/>
  <c r="AE33" i="45"/>
  <c r="Z33" i="45"/>
  <c r="CU32" i="45"/>
  <c r="CP32" i="45"/>
  <c r="CK32" i="45"/>
  <c r="CE32" i="45"/>
  <c r="BZ32" i="45"/>
  <c r="BU32" i="45"/>
  <c r="BO32" i="45"/>
  <c r="BJ32" i="45"/>
  <c r="BE32" i="45"/>
  <c r="AY32" i="45"/>
  <c r="AT32" i="45"/>
  <c r="AO32" i="45"/>
  <c r="AI32" i="45"/>
  <c r="AD32" i="45"/>
  <c r="Y32" i="45"/>
  <c r="CU31" i="45"/>
  <c r="CP31" i="45"/>
  <c r="CK31" i="45"/>
  <c r="CE31" i="45"/>
  <c r="BZ31" i="45"/>
  <c r="BU31" i="45"/>
  <c r="BO31" i="45"/>
  <c r="BJ31" i="45"/>
  <c r="BE31" i="45"/>
  <c r="AY31" i="45"/>
  <c r="AT31" i="45"/>
  <c r="AO31" i="45"/>
  <c r="AI31" i="45"/>
  <c r="AD31" i="45"/>
  <c r="Y31" i="45"/>
  <c r="CV30" i="45"/>
  <c r="CQ30" i="45"/>
  <c r="CL30" i="45"/>
  <c r="CF30" i="45"/>
  <c r="CB30" i="45"/>
  <c r="BX30" i="45"/>
  <c r="BT30" i="45"/>
  <c r="BP30" i="45"/>
  <c r="BL30" i="45"/>
  <c r="BH30" i="45"/>
  <c r="BD30" i="45"/>
  <c r="AZ30" i="45"/>
  <c r="AV30" i="45"/>
  <c r="AR30" i="45"/>
  <c r="AN30" i="45"/>
  <c r="AJ30" i="45"/>
  <c r="AF30" i="45"/>
  <c r="AB30" i="45"/>
  <c r="X30" i="45"/>
  <c r="CX29" i="45"/>
  <c r="CT29" i="45"/>
  <c r="CP29" i="45"/>
  <c r="CL29" i="45"/>
  <c r="CH29" i="45"/>
  <c r="CD29" i="45"/>
  <c r="BZ29" i="45"/>
  <c r="BV29" i="45"/>
  <c r="BR29" i="45"/>
  <c r="BN29" i="45"/>
  <c r="BJ29" i="45"/>
  <c r="BF29" i="45"/>
  <c r="BB29" i="45"/>
  <c r="AX29" i="45"/>
  <c r="AT29" i="45"/>
  <c r="AP29" i="45"/>
  <c r="AL29" i="45"/>
  <c r="AH29" i="45"/>
  <c r="AD29" i="45"/>
  <c r="Z29" i="45"/>
  <c r="V29" i="45"/>
  <c r="CW28" i="45"/>
  <c r="CS28" i="45"/>
  <c r="CO28" i="45"/>
  <c r="CK28" i="45"/>
  <c r="CG28" i="45"/>
  <c r="CC28" i="45"/>
  <c r="BY28" i="45"/>
  <c r="BU28" i="45"/>
  <c r="BQ28" i="45"/>
  <c r="BM28" i="45"/>
  <c r="BI28" i="45"/>
  <c r="BE28" i="45"/>
  <c r="BA28" i="45"/>
  <c r="AW28" i="45"/>
  <c r="AS28" i="45"/>
  <c r="AO28" i="45"/>
  <c r="AK28" i="45"/>
  <c r="AG28" i="45"/>
  <c r="AC28" i="45"/>
  <c r="Y28" i="45"/>
  <c r="U28" i="45"/>
  <c r="CW27" i="45"/>
  <c r="BP49" i="45"/>
  <c r="CQ46" i="45"/>
  <c r="CO45" i="45"/>
  <c r="AR45" i="45"/>
  <c r="CA44" i="45"/>
  <c r="AU44" i="45"/>
  <c r="CE43" i="45"/>
  <c r="AY43" i="45"/>
  <c r="CJ42" i="45"/>
  <c r="BD42" i="45"/>
  <c r="CS41" i="45"/>
  <c r="BZ41" i="45"/>
  <c r="BJ41" i="45"/>
  <c r="AT41" i="45"/>
  <c r="CW40" i="45"/>
  <c r="CG40" i="45"/>
  <c r="BQ40" i="45"/>
  <c r="BA40" i="45"/>
  <c r="AK40" i="45"/>
  <c r="CO39" i="45"/>
  <c r="BY39" i="45"/>
  <c r="BI39" i="45"/>
  <c r="AS39" i="45"/>
  <c r="CX38" i="45"/>
  <c r="CH38" i="45"/>
  <c r="BR38" i="45"/>
  <c r="BB38" i="45"/>
  <c r="AL38" i="45"/>
  <c r="CR37" i="45"/>
  <c r="CB37" i="45"/>
  <c r="BL37" i="45"/>
  <c r="AV37" i="45"/>
  <c r="AF37" i="45"/>
  <c r="CQ36" i="45"/>
  <c r="CH36" i="45"/>
  <c r="BW36" i="45"/>
  <c r="BK36" i="45"/>
  <c r="BB36" i="45"/>
  <c r="AQ36" i="45"/>
  <c r="AE36" i="45"/>
  <c r="CT35" i="45"/>
  <c r="CI35" i="45"/>
  <c r="BW35" i="45"/>
  <c r="BN35" i="45"/>
  <c r="BC35" i="45"/>
  <c r="AQ35" i="45"/>
  <c r="AH35" i="45"/>
  <c r="CT34" i="45"/>
  <c r="CO34" i="45"/>
  <c r="CJ34" i="45"/>
  <c r="CD34" i="45"/>
  <c r="BY34" i="45"/>
  <c r="BT34" i="45"/>
  <c r="BN34" i="45"/>
  <c r="BI34" i="45"/>
  <c r="BD34" i="45"/>
  <c r="AX34" i="45"/>
  <c r="AS34" i="45"/>
  <c r="AN34" i="45"/>
  <c r="AH34" i="45"/>
  <c r="AC34" i="45"/>
  <c r="CX33" i="45"/>
  <c r="CR33" i="45"/>
  <c r="CM33" i="45"/>
  <c r="CH33" i="45"/>
  <c r="CB33" i="45"/>
  <c r="BW33" i="45"/>
  <c r="BR33" i="45"/>
  <c r="BL33" i="45"/>
  <c r="BG33" i="45"/>
  <c r="BB33" i="45"/>
  <c r="AV33" i="45"/>
  <c r="AQ33" i="45"/>
  <c r="AL33" i="45"/>
  <c r="AF33" i="45"/>
  <c r="AA33" i="45"/>
  <c r="CW32" i="45"/>
  <c r="CQ32" i="45"/>
  <c r="CL32" i="45"/>
  <c r="CG32" i="45"/>
  <c r="CA32" i="45"/>
  <c r="BV32" i="45"/>
  <c r="BQ32" i="45"/>
  <c r="BK32" i="45"/>
  <c r="BF32" i="45"/>
  <c r="BA32" i="45"/>
  <c r="AU32" i="45"/>
  <c r="AP32" i="45"/>
  <c r="AK32" i="45"/>
  <c r="AE32" i="45"/>
  <c r="Z32" i="45"/>
  <c r="CW31" i="45"/>
  <c r="CQ31" i="45"/>
  <c r="CL31" i="45"/>
  <c r="CG31" i="45"/>
  <c r="CA31" i="45"/>
  <c r="BV31" i="45"/>
  <c r="BQ31" i="45"/>
  <c r="BK31" i="45"/>
  <c r="BF31" i="45"/>
  <c r="BA31" i="45"/>
  <c r="AU31" i="45"/>
  <c r="AP31" i="45"/>
  <c r="AK31" i="45"/>
  <c r="AE31" i="45"/>
  <c r="Z31" i="45"/>
  <c r="CX30" i="45"/>
  <c r="CR30" i="45"/>
  <c r="CM30" i="45"/>
  <c r="CH30" i="45"/>
  <c r="CC30" i="45"/>
  <c r="BY30" i="45"/>
  <c r="BU30" i="45"/>
  <c r="BQ30" i="45"/>
  <c r="BM30" i="45"/>
  <c r="BI30" i="45"/>
  <c r="BE30" i="45"/>
  <c r="BA30" i="45"/>
  <c r="AW30" i="45"/>
  <c r="AS30" i="45"/>
  <c r="AO30" i="45"/>
  <c r="AK30" i="45"/>
  <c r="AG30" i="45"/>
  <c r="AC30" i="45"/>
  <c r="Y30" i="45"/>
  <c r="CY29" i="45"/>
  <c r="CU29" i="45"/>
  <c r="CQ29" i="45"/>
  <c r="CM29" i="45"/>
  <c r="CI29" i="45"/>
  <c r="CE29" i="45"/>
  <c r="CA29" i="45"/>
  <c r="BW29" i="45"/>
  <c r="BS29" i="45"/>
  <c r="BO29" i="45"/>
  <c r="BK29" i="45"/>
  <c r="BG29" i="45"/>
  <c r="BC29" i="45"/>
  <c r="AY29" i="45"/>
  <c r="AU29" i="45"/>
  <c r="AQ29" i="45"/>
  <c r="AM29" i="45"/>
  <c r="AI29" i="45"/>
  <c r="AE29" i="45"/>
  <c r="AA29" i="45"/>
  <c r="W29" i="45"/>
  <c r="CX28" i="45"/>
  <c r="CT28" i="45"/>
  <c r="CP28" i="45"/>
  <c r="CL28" i="45"/>
  <c r="CH28" i="45"/>
  <c r="CD28" i="45"/>
  <c r="BZ28" i="45"/>
  <c r="BV28" i="45"/>
  <c r="BR28" i="45"/>
  <c r="BN28" i="45"/>
  <c r="BJ28" i="45"/>
  <c r="BF28" i="45"/>
  <c r="BB28" i="45"/>
  <c r="AX28" i="45"/>
  <c r="AT28" i="45"/>
  <c r="AP28" i="45"/>
  <c r="AL28" i="45"/>
  <c r="AH28" i="45"/>
  <c r="AD28" i="45"/>
  <c r="Z28" i="45"/>
  <c r="V28" i="45"/>
  <c r="CX27" i="45"/>
  <c r="CT27" i="45"/>
  <c r="CP27" i="45"/>
  <c r="CL27" i="45"/>
  <c r="CH27" i="45"/>
  <c r="CD27" i="45"/>
  <c r="BZ27" i="45"/>
  <c r="BV27" i="45"/>
  <c r="BR27" i="45"/>
  <c r="BN27" i="45"/>
  <c r="BJ27" i="45"/>
  <c r="BF27" i="45"/>
  <c r="BB27" i="45"/>
  <c r="AX27" i="45"/>
  <c r="AT27" i="45"/>
  <c r="AP27" i="45"/>
  <c r="AL27" i="45"/>
  <c r="AH27" i="45"/>
  <c r="AD27" i="45"/>
  <c r="Z27" i="45"/>
  <c r="V27" i="45"/>
  <c r="CY26" i="45"/>
  <c r="CU26" i="45"/>
  <c r="CQ26" i="45"/>
  <c r="CM26" i="45"/>
  <c r="CI26" i="45"/>
  <c r="CE26" i="45"/>
  <c r="CA26" i="45"/>
  <c r="BW26" i="45"/>
  <c r="BS26" i="45"/>
  <c r="BO26" i="45"/>
  <c r="BK26" i="45"/>
  <c r="BG26" i="45"/>
  <c r="BC26" i="45"/>
  <c r="AY26" i="45"/>
  <c r="AU26" i="45"/>
  <c r="AQ26" i="45"/>
  <c r="AM26" i="45"/>
  <c r="AI26" i="45"/>
  <c r="AE26" i="45"/>
  <c r="AA26" i="45"/>
  <c r="W26" i="45"/>
  <c r="S26" i="45"/>
  <c r="CM50" i="45"/>
  <c r="BG46" i="45"/>
  <c r="CQ44" i="45"/>
  <c r="CU43" i="45"/>
  <c r="AN42" i="45"/>
  <c r="BR41" i="45"/>
  <c r="AL41" i="45"/>
  <c r="BY40" i="45"/>
  <c r="AS40" i="45"/>
  <c r="CG39" i="45"/>
  <c r="BA39" i="45"/>
  <c r="CP38" i="45"/>
  <c r="BJ38" i="45"/>
  <c r="BT37" i="45"/>
  <c r="AN37" i="45"/>
  <c r="CM36" i="45"/>
  <c r="BR36" i="45"/>
  <c r="AU36" i="45"/>
  <c r="CY35" i="45"/>
  <c r="CD35" i="45"/>
  <c r="BG35" i="45"/>
  <c r="AM35" i="45"/>
  <c r="CW34" i="45"/>
  <c r="CL34" i="45"/>
  <c r="CB34" i="45"/>
  <c r="BQ34" i="45"/>
  <c r="BF34" i="45"/>
  <c r="AV34" i="45"/>
  <c r="AK34" i="45"/>
  <c r="CP33" i="45"/>
  <c r="CE33" i="45"/>
  <c r="BT33" i="45"/>
  <c r="BJ33" i="45"/>
  <c r="AY33" i="45"/>
  <c r="AN33" i="45"/>
  <c r="AD33" i="45"/>
  <c r="CT32" i="45"/>
  <c r="CI32" i="45"/>
  <c r="BY32" i="45"/>
  <c r="BN32" i="45"/>
  <c r="BC32" i="45"/>
  <c r="AS32" i="45"/>
  <c r="AH32" i="45"/>
  <c r="CY31" i="45"/>
  <c r="CO31" i="45"/>
  <c r="CD31" i="45"/>
  <c r="BS31" i="45"/>
  <c r="BI31" i="45"/>
  <c r="AX31" i="45"/>
  <c r="AM31" i="45"/>
  <c r="AC31" i="45"/>
  <c r="CU30" i="45"/>
  <c r="CJ30" i="45"/>
  <c r="CA30" i="45"/>
  <c r="BS30" i="45"/>
  <c r="BK30" i="45"/>
  <c r="BC30" i="45"/>
  <c r="AU30" i="45"/>
  <c r="AM30" i="45"/>
  <c r="AE30" i="45"/>
  <c r="W30" i="45"/>
  <c r="CS29" i="45"/>
  <c r="CK29" i="45"/>
  <c r="CC29" i="45"/>
  <c r="BU29" i="45"/>
  <c r="BM29" i="45"/>
  <c r="BE29" i="45"/>
  <c r="AW29" i="45"/>
  <c r="AO29" i="45"/>
  <c r="AG29" i="45"/>
  <c r="Y29" i="45"/>
  <c r="CV28" i="45"/>
  <c r="CN28" i="45"/>
  <c r="CF28" i="45"/>
  <c r="BX28" i="45"/>
  <c r="BP28" i="45"/>
  <c r="BH28" i="45"/>
  <c r="AZ28" i="45"/>
  <c r="AR28" i="45"/>
  <c r="AJ28" i="45"/>
  <c r="AB28" i="45"/>
  <c r="CS27" i="45"/>
  <c r="CN27" i="45"/>
  <c r="CI27" i="45"/>
  <c r="CC27" i="45"/>
  <c r="BX27" i="45"/>
  <c r="BS27" i="45"/>
  <c r="BM27" i="45"/>
  <c r="BH27" i="45"/>
  <c r="BC27" i="45"/>
  <c r="AW27" i="45"/>
  <c r="AR27" i="45"/>
  <c r="AM27" i="45"/>
  <c r="AG27" i="45"/>
  <c r="AB27" i="45"/>
  <c r="W27" i="45"/>
  <c r="CX26" i="45"/>
  <c r="CS26" i="45"/>
  <c r="CN26" i="45"/>
  <c r="CH26" i="45"/>
  <c r="CC26" i="45"/>
  <c r="BX26" i="45"/>
  <c r="BR26" i="45"/>
  <c r="BM26" i="45"/>
  <c r="BH26" i="45"/>
  <c r="BB26" i="45"/>
  <c r="AW26" i="45"/>
  <c r="AR26" i="45"/>
  <c r="AL26" i="45"/>
  <c r="AG26" i="45"/>
  <c r="AB26" i="45"/>
  <c r="V26" i="45"/>
  <c r="CY25" i="45"/>
  <c r="CU25" i="45"/>
  <c r="CQ25" i="45"/>
  <c r="CM25" i="45"/>
  <c r="CI25" i="45"/>
  <c r="CE25" i="45"/>
  <c r="CA25" i="45"/>
  <c r="BW25" i="45"/>
  <c r="BS25" i="45"/>
  <c r="BO25" i="45"/>
  <c r="BK25" i="45"/>
  <c r="BG25" i="45"/>
  <c r="BC25" i="45"/>
  <c r="AY25" i="45"/>
  <c r="AU25" i="45"/>
  <c r="AQ25" i="45"/>
  <c r="AM25" i="45"/>
  <c r="AI25" i="45"/>
  <c r="AE25" i="45"/>
  <c r="AA25" i="45"/>
  <c r="W25" i="45"/>
  <c r="S25" i="45"/>
  <c r="CX24" i="45"/>
  <c r="CT24" i="45"/>
  <c r="CP24" i="45"/>
  <c r="CL24" i="45"/>
  <c r="CH24" i="45"/>
  <c r="CD24" i="45"/>
  <c r="BZ24" i="45"/>
  <c r="BV24" i="45"/>
  <c r="BR24" i="45"/>
  <c r="BN24" i="45"/>
  <c r="BJ24" i="45"/>
  <c r="BF24" i="45"/>
  <c r="BB24" i="45"/>
  <c r="AX24" i="45"/>
  <c r="AT24" i="45"/>
  <c r="AP24" i="45"/>
  <c r="AL24" i="45"/>
  <c r="AH24" i="45"/>
  <c r="AD24" i="45"/>
  <c r="Z24" i="45"/>
  <c r="V24" i="45"/>
  <c r="R24" i="45"/>
  <c r="CX23" i="45"/>
  <c r="CT23" i="45"/>
  <c r="CP23" i="45"/>
  <c r="CL23" i="45"/>
  <c r="CH23" i="45"/>
  <c r="CD23" i="45"/>
  <c r="BZ23" i="45"/>
  <c r="BV23" i="45"/>
  <c r="BR23" i="45"/>
  <c r="BN23" i="45"/>
  <c r="BJ23" i="45"/>
  <c r="BF23" i="45"/>
  <c r="BB23" i="45"/>
  <c r="AX23" i="45"/>
  <c r="AT23" i="45"/>
  <c r="AP23" i="45"/>
  <c r="AL23" i="45"/>
  <c r="AH23" i="45"/>
  <c r="AD23" i="45"/>
  <c r="Z23" i="45"/>
  <c r="V23" i="45"/>
  <c r="R23" i="45"/>
  <c r="CY22" i="45"/>
  <c r="CU22" i="45"/>
  <c r="CQ22" i="45"/>
  <c r="CM22" i="45"/>
  <c r="CI22" i="45"/>
  <c r="CE22" i="45"/>
  <c r="CA22" i="45"/>
  <c r="BW22" i="45"/>
  <c r="BS22" i="45"/>
  <c r="BO22" i="45"/>
  <c r="BK22" i="45"/>
  <c r="BG22" i="45"/>
  <c r="BC22" i="45"/>
  <c r="AY22" i="45"/>
  <c r="AU22" i="45"/>
  <c r="AQ22" i="45"/>
  <c r="AM22" i="45"/>
  <c r="AI22" i="45"/>
  <c r="AE22" i="45"/>
  <c r="AA22" i="45"/>
  <c r="W22" i="45"/>
  <c r="S22" i="45"/>
  <c r="O22" i="45"/>
  <c r="CW21" i="45"/>
  <c r="CS21" i="45"/>
  <c r="CO21" i="45"/>
  <c r="CK21" i="45"/>
  <c r="CG21" i="45"/>
  <c r="CC21" i="45"/>
  <c r="BY21" i="45"/>
  <c r="BU21" i="45"/>
  <c r="AQ50" i="45"/>
  <c r="AP46" i="45"/>
  <c r="CH44" i="45"/>
  <c r="CL43" i="45"/>
  <c r="CQ42" i="45"/>
  <c r="CW41" i="45"/>
  <c r="BM41" i="45"/>
  <c r="BT40" i="45"/>
  <c r="AN40" i="45"/>
  <c r="CB39" i="45"/>
  <c r="AV39" i="45"/>
  <c r="CK38" i="45"/>
  <c r="BE38" i="45"/>
  <c r="CU37" i="45"/>
  <c r="BO37" i="45"/>
  <c r="AI37" i="45"/>
  <c r="CI36" i="45"/>
  <c r="BO36" i="45"/>
  <c r="AT36" i="45"/>
  <c r="CU35" i="45"/>
  <c r="CA35" i="45"/>
  <c r="BF35" i="45"/>
  <c r="AI35" i="45"/>
  <c r="CV34" i="45"/>
  <c r="CK34" i="45"/>
  <c r="BZ34" i="45"/>
  <c r="BP34" i="45"/>
  <c r="BE34" i="45"/>
  <c r="AT34" i="45"/>
  <c r="AJ34" i="45"/>
  <c r="CY33" i="45"/>
  <c r="CN33" i="45"/>
  <c r="CD33" i="45"/>
  <c r="BS33" i="45"/>
  <c r="BH33" i="45"/>
  <c r="AX33" i="45"/>
  <c r="AM33" i="45"/>
  <c r="AB33" i="45"/>
  <c r="CS32" i="45"/>
  <c r="CH32" i="45"/>
  <c r="BW32" i="45"/>
  <c r="BM32" i="45"/>
  <c r="BB32" i="45"/>
  <c r="AQ32" i="45"/>
  <c r="AG32" i="45"/>
  <c r="CX31" i="45"/>
  <c r="CM31" i="45"/>
  <c r="CC31" i="45"/>
  <c r="BR31" i="45"/>
  <c r="BG31" i="45"/>
  <c r="AW31" i="45"/>
  <c r="AL31" i="45"/>
  <c r="AA31" i="45"/>
  <c r="CT30" i="45"/>
  <c r="CI30" i="45"/>
  <c r="BZ30" i="45"/>
  <c r="BR30" i="45"/>
  <c r="BJ30" i="45"/>
  <c r="BB30" i="45"/>
  <c r="AT30" i="45"/>
  <c r="AL30" i="45"/>
  <c r="AD30" i="45"/>
  <c r="CR29" i="45"/>
  <c r="CJ29" i="45"/>
  <c r="CB29" i="45"/>
  <c r="BT29" i="45"/>
  <c r="BL29" i="45"/>
  <c r="BD29" i="45"/>
  <c r="BJ47" i="45"/>
  <c r="AY45" i="45"/>
  <c r="BB44" i="45"/>
  <c r="BF43" i="45"/>
  <c r="BK42" i="45"/>
  <c r="CC41" i="45"/>
  <c r="AW41" i="45"/>
  <c r="CJ40" i="45"/>
  <c r="BD40" i="45"/>
  <c r="CR39" i="45"/>
  <c r="BL39" i="45"/>
  <c r="AF39" i="45"/>
  <c r="BU38" i="45"/>
  <c r="AO38" i="45"/>
  <c r="CE37" i="45"/>
  <c r="AY37" i="45"/>
  <c r="CU36" i="45"/>
  <c r="BZ36" i="45"/>
  <c r="BC36" i="45"/>
  <c r="AI36" i="45"/>
  <c r="CL35" i="45"/>
  <c r="BO35" i="45"/>
  <c r="AU35" i="45"/>
  <c r="AB35" i="45"/>
  <c r="CP34" i="45"/>
  <c r="CF34" i="45"/>
  <c r="BU34" i="45"/>
  <c r="BJ34" i="45"/>
  <c r="AZ34" i="45"/>
  <c r="AO34" i="45"/>
  <c r="AD34" i="45"/>
  <c r="CT33" i="45"/>
  <c r="CI33" i="45"/>
  <c r="BX33" i="45"/>
  <c r="BN33" i="45"/>
  <c r="BC33" i="45"/>
  <c r="AR33" i="45"/>
  <c r="AH33" i="45"/>
  <c r="CX32" i="45"/>
  <c r="CM32" i="45"/>
  <c r="CC32" i="45"/>
  <c r="BR32" i="45"/>
  <c r="BG32" i="45"/>
  <c r="AW32" i="45"/>
  <c r="AL32" i="45"/>
  <c r="AA32" i="45"/>
  <c r="CS31" i="45"/>
  <c r="CH31" i="45"/>
  <c r="BW31" i="45"/>
  <c r="BM31" i="45"/>
  <c r="BB31" i="45"/>
  <c r="AQ31" i="45"/>
  <c r="AG31" i="45"/>
  <c r="CY30" i="45"/>
  <c r="CN30" i="45"/>
  <c r="CD30" i="45"/>
  <c r="BV30" i="45"/>
  <c r="BN30" i="45"/>
  <c r="BF30" i="45"/>
  <c r="AX30" i="45"/>
  <c r="AP30" i="45"/>
  <c r="AH30" i="45"/>
  <c r="Z30" i="45"/>
  <c r="CV29" i="45"/>
  <c r="CN29" i="45"/>
  <c r="CF29" i="45"/>
  <c r="BX29" i="45"/>
  <c r="BP29" i="45"/>
  <c r="BH29" i="45"/>
  <c r="AZ29" i="45"/>
  <c r="AR29" i="45"/>
  <c r="AJ29" i="45"/>
  <c r="AB29" i="45"/>
  <c r="CY28" i="45"/>
  <c r="CQ28" i="45"/>
  <c r="CI28" i="45"/>
  <c r="CA28" i="45"/>
  <c r="BS28" i="45"/>
  <c r="BK28" i="45"/>
  <c r="BC28" i="45"/>
  <c r="AU28" i="45"/>
  <c r="AM28" i="45"/>
  <c r="AE28" i="45"/>
  <c r="W28" i="45"/>
  <c r="CU27" i="45"/>
  <c r="CO27" i="45"/>
  <c r="CJ27" i="45"/>
  <c r="CE27" i="45"/>
  <c r="BY27" i="45"/>
  <c r="BT27" i="45"/>
  <c r="BO27" i="45"/>
  <c r="BI27" i="45"/>
  <c r="BD27" i="45"/>
  <c r="AY27" i="45"/>
  <c r="AS27" i="45"/>
  <c r="AN27" i="45"/>
  <c r="AI27" i="45"/>
  <c r="AC27" i="45"/>
  <c r="X27" i="45"/>
  <c r="CT26" i="45"/>
  <c r="CO26" i="45"/>
  <c r="CJ26" i="45"/>
  <c r="CD26" i="45"/>
  <c r="BY26" i="45"/>
  <c r="BT26" i="45"/>
  <c r="BN26" i="45"/>
  <c r="BI26" i="45"/>
  <c r="BD26" i="45"/>
  <c r="AX26" i="45"/>
  <c r="AS26" i="45"/>
  <c r="AN26" i="45"/>
  <c r="AH26" i="45"/>
  <c r="AC26" i="45"/>
  <c r="X26" i="45"/>
  <c r="CV25" i="45"/>
  <c r="CR25" i="45"/>
  <c r="CN25" i="45"/>
  <c r="CJ25" i="45"/>
  <c r="CF25" i="45"/>
  <c r="CB25" i="45"/>
  <c r="BX25" i="45"/>
  <c r="BT25" i="45"/>
  <c r="BP25" i="45"/>
  <c r="BL25" i="45"/>
  <c r="BH25" i="45"/>
  <c r="BD25" i="45"/>
  <c r="AZ25" i="45"/>
  <c r="AV25" i="45"/>
  <c r="AR25" i="45"/>
  <c r="AN25" i="45"/>
  <c r="AJ25" i="45"/>
  <c r="AF25" i="45"/>
  <c r="AB25" i="45"/>
  <c r="X25" i="45"/>
  <c r="T25" i="45"/>
  <c r="CY24" i="45"/>
  <c r="CU24" i="45"/>
  <c r="CQ24" i="45"/>
  <c r="CM24" i="45"/>
  <c r="CI24" i="45"/>
  <c r="CE24" i="45"/>
  <c r="CA24" i="45"/>
  <c r="BW24" i="45"/>
  <c r="BS24" i="45"/>
  <c r="BO24" i="45"/>
  <c r="BK24" i="45"/>
  <c r="BG24" i="45"/>
  <c r="BC24" i="45"/>
  <c r="AY24" i="45"/>
  <c r="AU24" i="45"/>
  <c r="AQ24" i="45"/>
  <c r="AM24" i="45"/>
  <c r="AI24" i="45"/>
  <c r="AE24" i="45"/>
  <c r="AA24" i="45"/>
  <c r="W24" i="45"/>
  <c r="S24" i="45"/>
  <c r="CY23" i="45"/>
  <c r="CU23" i="45"/>
  <c r="CQ23" i="45"/>
  <c r="CM23" i="45"/>
  <c r="CI23" i="45"/>
  <c r="CE23" i="45"/>
  <c r="CA23" i="45"/>
  <c r="BW23" i="45"/>
  <c r="BS23" i="45"/>
  <c r="BO23" i="45"/>
  <c r="BK23" i="45"/>
  <c r="BG23" i="45"/>
  <c r="BC23" i="45"/>
  <c r="AY23" i="45"/>
  <c r="AU23" i="45"/>
  <c r="AQ23" i="45"/>
  <c r="AM23" i="45"/>
  <c r="AI23" i="45"/>
  <c r="AE23" i="45"/>
  <c r="AA23" i="45"/>
  <c r="W23" i="45"/>
  <c r="S23" i="45"/>
  <c r="CV22" i="45"/>
  <c r="CR22" i="45"/>
  <c r="CN22" i="45"/>
  <c r="CJ22" i="45"/>
  <c r="CF22" i="45"/>
  <c r="CB22" i="45"/>
  <c r="BX22" i="45"/>
  <c r="BT22" i="45"/>
  <c r="BP22" i="45"/>
  <c r="BL22" i="45"/>
  <c r="BH22" i="45"/>
  <c r="BD22" i="45"/>
  <c r="AZ22" i="45"/>
  <c r="AV22" i="45"/>
  <c r="AR22" i="45"/>
  <c r="AN22" i="45"/>
  <c r="AJ22" i="45"/>
  <c r="AF22" i="45"/>
  <c r="AB22" i="45"/>
  <c r="X22" i="45"/>
  <c r="T22" i="45"/>
  <c r="P22" i="45"/>
  <c r="CX21" i="45"/>
  <c r="CT21" i="45"/>
  <c r="CP21" i="45"/>
  <c r="CL21" i="45"/>
  <c r="CH21" i="45"/>
  <c r="CD21" i="45"/>
  <c r="BZ21" i="45"/>
  <c r="BV21" i="45"/>
  <c r="BR21" i="45"/>
  <c r="BN21" i="45"/>
  <c r="BJ21" i="45"/>
  <c r="BF21" i="45"/>
  <c r="BB21" i="45"/>
  <c r="AX21" i="45"/>
  <c r="AT21" i="45"/>
  <c r="AP21" i="45"/>
  <c r="AL21" i="45"/>
  <c r="AH21" i="45"/>
  <c r="AD21" i="45"/>
  <c r="Z21" i="45"/>
  <c r="V21" i="45"/>
  <c r="R21" i="45"/>
  <c r="N21" i="45"/>
  <c r="CW20" i="45"/>
  <c r="CS20" i="45"/>
  <c r="CO20" i="45"/>
  <c r="CK20" i="45"/>
  <c r="CG20" i="45"/>
  <c r="CC20" i="45"/>
  <c r="BY20" i="45"/>
  <c r="BU20" i="45"/>
  <c r="BQ20" i="45"/>
  <c r="BM20" i="45"/>
  <c r="BI20" i="45"/>
  <c r="BE20" i="45"/>
  <c r="BA20" i="45"/>
  <c r="AW20" i="45"/>
  <c r="AS20" i="45"/>
  <c r="AO20" i="45"/>
  <c r="AK20" i="45"/>
  <c r="AG20" i="45"/>
  <c r="AC20" i="45"/>
  <c r="Y20" i="45"/>
  <c r="U20" i="45"/>
  <c r="Q20" i="45"/>
  <c r="M20" i="45"/>
  <c r="CW19" i="45"/>
  <c r="CS19" i="45"/>
  <c r="CO19" i="45"/>
  <c r="CK19" i="45"/>
  <c r="CG19" i="45"/>
  <c r="CC19" i="45"/>
  <c r="BY19" i="45"/>
  <c r="BU19" i="45"/>
  <c r="BQ19" i="45"/>
  <c r="BM19" i="45"/>
  <c r="BI19" i="45"/>
  <c r="BE19" i="45"/>
  <c r="BA19" i="45"/>
  <c r="AW19" i="45"/>
  <c r="AS19" i="45"/>
  <c r="AO19" i="45"/>
  <c r="AK19" i="45"/>
  <c r="AG19" i="45"/>
  <c r="AC19" i="45"/>
  <c r="Y19" i="45"/>
  <c r="U19" i="45"/>
  <c r="Q19" i="45"/>
  <c r="M19" i="45"/>
  <c r="CX18" i="45"/>
  <c r="CT18" i="45"/>
  <c r="CP18" i="45"/>
  <c r="CL18" i="45"/>
  <c r="CH18" i="45"/>
  <c r="CD18" i="45"/>
  <c r="BZ18" i="45"/>
  <c r="BV18" i="45"/>
  <c r="BR18" i="45"/>
  <c r="BN18" i="45"/>
  <c r="BJ18" i="45"/>
  <c r="BF18" i="45"/>
  <c r="BB18" i="45"/>
  <c r="AX18" i="45"/>
  <c r="AT18" i="45"/>
  <c r="AP18" i="45"/>
  <c r="AL18" i="45"/>
  <c r="AH18" i="45"/>
  <c r="AD18" i="45"/>
  <c r="Z18" i="45"/>
  <c r="V18" i="45"/>
  <c r="R18" i="45"/>
  <c r="N18" i="45"/>
  <c r="CV17" i="45"/>
  <c r="CR17" i="45"/>
  <c r="CN17" i="45"/>
  <c r="CJ17" i="45"/>
  <c r="CF17" i="45"/>
  <c r="CB17" i="45"/>
  <c r="BX17" i="45"/>
  <c r="BT17" i="45"/>
  <c r="BP17" i="45"/>
  <c r="BL17" i="45"/>
  <c r="BH17" i="45"/>
  <c r="BD17" i="45"/>
  <c r="AZ17" i="45"/>
  <c r="AV17" i="45"/>
  <c r="AR17" i="45"/>
  <c r="AN17" i="45"/>
  <c r="AJ17" i="45"/>
  <c r="AF17" i="45"/>
  <c r="AB17" i="45"/>
  <c r="X17" i="45"/>
  <c r="T17" i="45"/>
  <c r="P17" i="45"/>
  <c r="L17" i="45"/>
  <c r="CY16" i="45"/>
  <c r="CU16" i="45"/>
  <c r="CQ16" i="45"/>
  <c r="CM16" i="45"/>
  <c r="CI16" i="45"/>
  <c r="CE16" i="45"/>
  <c r="CA16" i="45"/>
  <c r="BW16" i="45"/>
  <c r="BS16" i="45"/>
  <c r="BO16" i="45"/>
  <c r="BK16" i="45"/>
  <c r="BG16" i="45"/>
  <c r="BC16" i="45"/>
  <c r="AY16" i="45"/>
  <c r="AU16" i="45"/>
  <c r="AQ16" i="45"/>
  <c r="AM16" i="45"/>
  <c r="AI16" i="45"/>
  <c r="AE16" i="45"/>
  <c r="AA16" i="45"/>
  <c r="W16" i="45"/>
  <c r="AT48" i="45"/>
  <c r="BT42" i="45"/>
  <c r="BI40" i="45"/>
  <c r="BZ38" i="45"/>
  <c r="CX36" i="45"/>
  <c r="CM35" i="45"/>
  <c r="CR34" i="45"/>
  <c r="BA34" i="45"/>
  <c r="CJ33" i="45"/>
  <c r="AT33" i="45"/>
  <c r="CD32" i="45"/>
  <c r="AM32" i="45"/>
  <c r="BY31" i="45"/>
  <c r="AH31" i="45"/>
  <c r="BW30" i="45"/>
  <c r="AQ30" i="45"/>
  <c r="CO29" i="45"/>
  <c r="BI29" i="45"/>
  <c r="AN29" i="45"/>
  <c r="X29" i="45"/>
  <c r="CM28" i="45"/>
  <c r="BW28" i="45"/>
  <c r="BG28" i="45"/>
  <c r="AQ28" i="45"/>
  <c r="AA28" i="45"/>
  <c r="CR27" i="45"/>
  <c r="CG27" i="45"/>
  <c r="BW27" i="45"/>
  <c r="BL27" i="45"/>
  <c r="BA27" i="45"/>
  <c r="AQ27" i="45"/>
  <c r="AF27" i="45"/>
  <c r="U27" i="45"/>
  <c r="CR26" i="45"/>
  <c r="CG26" i="45"/>
  <c r="BV26" i="45"/>
  <c r="BL26" i="45"/>
  <c r="BA26" i="45"/>
  <c r="AP26" i="45"/>
  <c r="AF26" i="45"/>
  <c r="U26" i="45"/>
  <c r="CT25" i="45"/>
  <c r="CL25" i="45"/>
  <c r="CD25" i="45"/>
  <c r="BV25" i="45"/>
  <c r="BN25" i="45"/>
  <c r="BF25" i="45"/>
  <c r="AX25" i="45"/>
  <c r="AP25" i="45"/>
  <c r="AH25" i="45"/>
  <c r="Z25" i="45"/>
  <c r="R25" i="45"/>
  <c r="CS24" i="45"/>
  <c r="CK24" i="45"/>
  <c r="CC24" i="45"/>
  <c r="BU24" i="45"/>
  <c r="BM24" i="45"/>
  <c r="BE24" i="45"/>
  <c r="AW24" i="45"/>
  <c r="AO24" i="45"/>
  <c r="AG24" i="45"/>
  <c r="Y24" i="45"/>
  <c r="Q24" i="45"/>
  <c r="CS23" i="45"/>
  <c r="CK23" i="45"/>
  <c r="CC23" i="45"/>
  <c r="BU23" i="45"/>
  <c r="BM23" i="45"/>
  <c r="BE23" i="45"/>
  <c r="AW23" i="45"/>
  <c r="AO23" i="45"/>
  <c r="AG23" i="45"/>
  <c r="Y23" i="45"/>
  <c r="Q23" i="45"/>
  <c r="CT22" i="45"/>
  <c r="CL22" i="45"/>
  <c r="CD22" i="45"/>
  <c r="BV22" i="45"/>
  <c r="BN22" i="45"/>
  <c r="BF22" i="45"/>
  <c r="AX22" i="45"/>
  <c r="AP22" i="45"/>
  <c r="AH22" i="45"/>
  <c r="Z22" i="45"/>
  <c r="R22" i="45"/>
  <c r="CV21" i="45"/>
  <c r="CN21" i="45"/>
  <c r="CF21" i="45"/>
  <c r="BX21" i="45"/>
  <c r="BQ21" i="45"/>
  <c r="BL21" i="45"/>
  <c r="BG21" i="45"/>
  <c r="BA21" i="45"/>
  <c r="AV21" i="45"/>
  <c r="AQ21" i="45"/>
  <c r="AK21" i="45"/>
  <c r="AF21" i="45"/>
  <c r="AA21" i="45"/>
  <c r="U21" i="45"/>
  <c r="P21" i="45"/>
  <c r="CX20" i="45"/>
  <c r="CR20" i="45"/>
  <c r="CM20" i="45"/>
  <c r="CH20" i="45"/>
  <c r="CB20" i="45"/>
  <c r="BW20" i="45"/>
  <c r="BR20" i="45"/>
  <c r="BL20" i="45"/>
  <c r="BG20" i="45"/>
  <c r="BB20" i="45"/>
  <c r="AV20" i="45"/>
  <c r="AQ20" i="45"/>
  <c r="AL20" i="45"/>
  <c r="AF20" i="45"/>
  <c r="AA20" i="45"/>
  <c r="V20" i="45"/>
  <c r="P20" i="45"/>
  <c r="CY19" i="45"/>
  <c r="CT19" i="45"/>
  <c r="CN19" i="45"/>
  <c r="CI19" i="45"/>
  <c r="CD19" i="45"/>
  <c r="BX19" i="45"/>
  <c r="BS19" i="45"/>
  <c r="BN19" i="45"/>
  <c r="BH19" i="45"/>
  <c r="BC19" i="45"/>
  <c r="AX19" i="45"/>
  <c r="AR19" i="45"/>
  <c r="AM19" i="45"/>
  <c r="AH19" i="45"/>
  <c r="AB19" i="45"/>
  <c r="W19" i="45"/>
  <c r="R19" i="45"/>
  <c r="L19" i="45"/>
  <c r="CV18" i="45"/>
  <c r="CQ18" i="45"/>
  <c r="CK18" i="45"/>
  <c r="CF18" i="45"/>
  <c r="CA18" i="45"/>
  <c r="BU18" i="45"/>
  <c r="BP18" i="45"/>
  <c r="BK18" i="45"/>
  <c r="BE18" i="45"/>
  <c r="AZ18" i="45"/>
  <c r="AU18" i="45"/>
  <c r="AO18" i="45"/>
  <c r="AJ18" i="45"/>
  <c r="AE18" i="45"/>
  <c r="Y18" i="45"/>
  <c r="T18" i="45"/>
  <c r="O18" i="45"/>
  <c r="CY17" i="45"/>
  <c r="CT17" i="45"/>
  <c r="CO17" i="45"/>
  <c r="CI17" i="45"/>
  <c r="CD17" i="45"/>
  <c r="BY17" i="45"/>
  <c r="BS17" i="45"/>
  <c r="BN17" i="45"/>
  <c r="BI17" i="45"/>
  <c r="AX17" i="45"/>
  <c r="AS17" i="45"/>
  <c r="AM17" i="45"/>
  <c r="AH17" i="45"/>
  <c r="AC17" i="45"/>
  <c r="W17" i="45"/>
  <c r="R17" i="45"/>
  <c r="M17" i="45"/>
  <c r="CX16" i="45"/>
  <c r="CH16" i="45"/>
  <c r="BR16" i="45"/>
  <c r="BB16" i="45"/>
  <c r="AL16" i="45"/>
  <c r="V16" i="45"/>
  <c r="CX15" i="45"/>
  <c r="CL15" i="45"/>
  <c r="BZ15" i="45"/>
  <c r="BN15" i="45"/>
  <c r="BB15" i="45"/>
  <c r="AP15" i="45"/>
  <c r="Z15" i="45"/>
  <c r="J15" i="45"/>
  <c r="CQ14" i="45"/>
  <c r="CE14" i="45"/>
  <c r="BO14" i="45"/>
  <c r="AY14" i="45"/>
  <c r="AM14" i="45"/>
  <c r="AA14" i="45"/>
  <c r="O14" i="45"/>
  <c r="CW13" i="45"/>
  <c r="CS13" i="45"/>
  <c r="CK13" i="45"/>
  <c r="BY13" i="45"/>
  <c r="BM13" i="45"/>
  <c r="BE13" i="45"/>
  <c r="AS13" i="45"/>
  <c r="AG13" i="45"/>
  <c r="AC13" i="45"/>
  <c r="U13" i="45"/>
  <c r="Q13" i="45"/>
  <c r="E13" i="45"/>
  <c r="AR12" i="45"/>
  <c r="T12" i="45"/>
  <c r="CN13" i="45"/>
  <c r="BX13" i="45"/>
  <c r="BP13" i="45"/>
  <c r="BH13" i="45"/>
  <c r="AV13" i="45"/>
  <c r="AJ13" i="45"/>
  <c r="T13" i="45"/>
  <c r="CY12" i="45"/>
  <c r="CE12" i="45"/>
  <c r="BW12" i="45"/>
  <c r="BG12" i="45"/>
  <c r="AU12" i="45"/>
  <c r="AM12" i="45"/>
  <c r="AA12" i="45"/>
  <c r="O12" i="45"/>
  <c r="BB41" i="45"/>
  <c r="CJ37" i="45"/>
  <c r="AX35" i="45"/>
  <c r="AF34" i="45"/>
  <c r="BI32" i="45"/>
  <c r="CT31" i="45"/>
  <c r="AA30" i="45"/>
  <c r="AF29" i="45"/>
  <c r="CE28" i="45"/>
  <c r="CM27" i="45"/>
  <c r="BQ27" i="45"/>
  <c r="AK27" i="45"/>
  <c r="CB26" i="45"/>
  <c r="AK26" i="45"/>
  <c r="CH25" i="45"/>
  <c r="BJ25" i="45"/>
  <c r="V25" i="45"/>
  <c r="CO24" i="45"/>
  <c r="BA24" i="45"/>
  <c r="AK24" i="45"/>
  <c r="BY23" i="45"/>
  <c r="BA23" i="45"/>
  <c r="CX22" i="45"/>
  <c r="BZ22" i="45"/>
  <c r="AT22" i="45"/>
  <c r="V22" i="45"/>
  <c r="CB21" i="45"/>
  <c r="BD21" i="45"/>
  <c r="AY21" i="45"/>
  <c r="AI21" i="45"/>
  <c r="X21" i="45"/>
  <c r="CU20" i="45"/>
  <c r="BZ20" i="45"/>
  <c r="BJ20" i="45"/>
  <c r="AY20" i="45"/>
  <c r="X20" i="45"/>
  <c r="N20" i="45"/>
  <c r="CL19" i="45"/>
  <c r="BV19" i="45"/>
  <c r="AZ19" i="45"/>
  <c r="AJ19" i="45"/>
  <c r="T19" i="45"/>
  <c r="CI18" i="45"/>
  <c r="BM18" i="45"/>
  <c r="AW18" i="45"/>
  <c r="AM18" i="45"/>
  <c r="Q18" i="45"/>
  <c r="CQ17" i="45"/>
  <c r="BQ17" i="45"/>
  <c r="BA17" i="45"/>
  <c r="J17" i="45"/>
  <c r="BP16" i="45"/>
  <c r="AO16" i="45"/>
  <c r="AD16" i="45"/>
  <c r="H16" i="45"/>
  <c r="AZ15" i="45"/>
  <c r="AF15" i="45"/>
  <c r="X15" i="45"/>
  <c r="H15" i="45"/>
  <c r="CG14" i="45"/>
  <c r="BU14" i="45"/>
  <c r="BE14" i="45"/>
  <c r="AW14" i="45"/>
  <c r="AG14" i="45"/>
  <c r="U14" i="45"/>
  <c r="I14" i="45"/>
  <c r="CQ13" i="45"/>
  <c r="CA13" i="45"/>
  <c r="BO13" i="45"/>
  <c r="AY13" i="45"/>
  <c r="AM13" i="45"/>
  <c r="W13" i="45"/>
  <c r="K13" i="45"/>
  <c r="CX12" i="45"/>
  <c r="CH12" i="45"/>
  <c r="BV12" i="45"/>
  <c r="BF12" i="45"/>
  <c r="AP12" i="45"/>
  <c r="R12" i="45"/>
  <c r="J12" i="45"/>
  <c r="BI45" i="45"/>
  <c r="CH41" i="45"/>
  <c r="CW39" i="45"/>
  <c r="AT38" i="45"/>
  <c r="CA36" i="45"/>
  <c r="BS35" i="45"/>
  <c r="CG34" i="45"/>
  <c r="AP34" i="45"/>
  <c r="BZ33" i="45"/>
  <c r="AI33" i="45"/>
  <c r="BS32" i="45"/>
  <c r="AC32" i="45"/>
  <c r="BN31" i="45"/>
  <c r="BO30" i="45"/>
  <c r="AI30" i="45"/>
  <c r="CG29" i="45"/>
  <c r="BA29" i="45"/>
  <c r="AK29" i="45"/>
  <c r="CJ28" i="45"/>
  <c r="BT28" i="45"/>
  <c r="BD28" i="45"/>
  <c r="AN28" i="45"/>
  <c r="X28" i="45"/>
  <c r="CQ27" i="45"/>
  <c r="CF27" i="45"/>
  <c r="BU27" i="45"/>
  <c r="BK27" i="45"/>
  <c r="AZ27" i="45"/>
  <c r="AO27" i="45"/>
  <c r="AE27" i="45"/>
  <c r="T27" i="45"/>
  <c r="CP26" i="45"/>
  <c r="CF26" i="45"/>
  <c r="BU26" i="45"/>
  <c r="BJ26" i="45"/>
  <c r="AZ26" i="45"/>
  <c r="AO26" i="45"/>
  <c r="AD26" i="45"/>
  <c r="T26" i="45"/>
  <c r="CS25" i="45"/>
  <c r="CK25" i="45"/>
  <c r="CC25" i="45"/>
  <c r="BU25" i="45"/>
  <c r="BM25" i="45"/>
  <c r="BE25" i="45"/>
  <c r="AW25" i="45"/>
  <c r="AO25" i="45"/>
  <c r="AG25" i="45"/>
  <c r="Y25" i="45"/>
  <c r="CR24" i="45"/>
  <c r="CJ24" i="45"/>
  <c r="CB24" i="45"/>
  <c r="BT24" i="45"/>
  <c r="BL24" i="45"/>
  <c r="BD24" i="45"/>
  <c r="AV24" i="45"/>
  <c r="AN24" i="45"/>
  <c r="AF24" i="45"/>
  <c r="X24" i="45"/>
  <c r="CR23" i="45"/>
  <c r="CJ23" i="45"/>
  <c r="CB23" i="45"/>
  <c r="BT23" i="45"/>
  <c r="BL23" i="45"/>
  <c r="BD23" i="45"/>
  <c r="AV23" i="45"/>
  <c r="AN23" i="45"/>
  <c r="AF23" i="45"/>
  <c r="X23" i="45"/>
  <c r="P23" i="45"/>
  <c r="CS22" i="45"/>
  <c r="CK22" i="45"/>
  <c r="CC22" i="45"/>
  <c r="BU22" i="45"/>
  <c r="BM22" i="45"/>
  <c r="BE22" i="45"/>
  <c r="AW22" i="45"/>
  <c r="AO22" i="45"/>
  <c r="AG22" i="45"/>
  <c r="Y22" i="45"/>
  <c r="Q22" i="45"/>
  <c r="CU21" i="45"/>
  <c r="CM21" i="45"/>
  <c r="CE21" i="45"/>
  <c r="BW21" i="45"/>
  <c r="BP21" i="45"/>
  <c r="BK21" i="45"/>
  <c r="BE21" i="45"/>
  <c r="AZ21" i="45"/>
  <c r="AU21" i="45"/>
  <c r="AO21" i="45"/>
  <c r="AJ21" i="45"/>
  <c r="AE21" i="45"/>
  <c r="Y21" i="45"/>
  <c r="T21" i="45"/>
  <c r="O21" i="45"/>
  <c r="CV20" i="45"/>
  <c r="CQ20" i="45"/>
  <c r="CL20" i="45"/>
  <c r="CF20" i="45"/>
  <c r="CA20" i="45"/>
  <c r="BV20" i="45"/>
  <c r="BP20" i="45"/>
  <c r="BK20" i="45"/>
  <c r="BF20" i="45"/>
  <c r="AZ20" i="45"/>
  <c r="AU20" i="45"/>
  <c r="AP20" i="45"/>
  <c r="AJ20" i="45"/>
  <c r="AE20" i="45"/>
  <c r="Z20" i="45"/>
  <c r="T20" i="45"/>
  <c r="O20" i="45"/>
  <c r="CX19" i="45"/>
  <c r="CR19" i="45"/>
  <c r="CM19" i="45"/>
  <c r="CH19" i="45"/>
  <c r="CB19" i="45"/>
  <c r="BW19" i="45"/>
  <c r="BR19" i="45"/>
  <c r="BL19" i="45"/>
  <c r="BG19" i="45"/>
  <c r="BB19" i="45"/>
  <c r="AV19" i="45"/>
  <c r="AQ19" i="45"/>
  <c r="AL19" i="45"/>
  <c r="AF19" i="45"/>
  <c r="AA19" i="45"/>
  <c r="V19" i="45"/>
  <c r="P19" i="45"/>
  <c r="CU18" i="45"/>
  <c r="CO18" i="45"/>
  <c r="CJ18" i="45"/>
  <c r="CE18" i="45"/>
  <c r="BY18" i="45"/>
  <c r="BT18" i="45"/>
  <c r="BO18" i="45"/>
  <c r="BI18" i="45"/>
  <c r="BD18" i="45"/>
  <c r="AY18" i="45"/>
  <c r="AS18" i="45"/>
  <c r="AN18" i="45"/>
  <c r="AI18" i="45"/>
  <c r="AC18" i="45"/>
  <c r="X18" i="45"/>
  <c r="S18" i="45"/>
  <c r="M18" i="45"/>
  <c r="CX17" i="45"/>
  <c r="CS17" i="45"/>
  <c r="CM17" i="45"/>
  <c r="CH17" i="45"/>
  <c r="CC17" i="45"/>
  <c r="BW17" i="45"/>
  <c r="BR17" i="45"/>
  <c r="BM17" i="45"/>
  <c r="BG17" i="45"/>
  <c r="BB17" i="45"/>
  <c r="AW17" i="45"/>
  <c r="AQ17" i="45"/>
  <c r="AL17" i="45"/>
  <c r="AG17" i="45"/>
  <c r="AA17" i="45"/>
  <c r="V17" i="45"/>
  <c r="Q17" i="45"/>
  <c r="K17" i="45"/>
  <c r="CW16" i="45"/>
  <c r="CR16" i="45"/>
  <c r="CL16" i="45"/>
  <c r="CG16" i="45"/>
  <c r="CB16" i="45"/>
  <c r="BV16" i="45"/>
  <c r="BQ16" i="45"/>
  <c r="BL16" i="45"/>
  <c r="BF16" i="45"/>
  <c r="BA16" i="45"/>
  <c r="AV16" i="45"/>
  <c r="AP16" i="45"/>
  <c r="AK16" i="45"/>
  <c r="AF16" i="45"/>
  <c r="Z16" i="45"/>
  <c r="U16" i="45"/>
  <c r="Q16" i="45"/>
  <c r="M16" i="45"/>
  <c r="I16" i="45"/>
  <c r="CW15" i="45"/>
  <c r="CS15" i="45"/>
  <c r="CO15" i="45"/>
  <c r="CK15" i="45"/>
  <c r="CG15" i="45"/>
  <c r="CC15" i="45"/>
  <c r="BY15" i="45"/>
  <c r="BU15" i="45"/>
  <c r="BQ15" i="45"/>
  <c r="BM15" i="45"/>
  <c r="BI15" i="45"/>
  <c r="BE15" i="45"/>
  <c r="BA15" i="45"/>
  <c r="AW15" i="45"/>
  <c r="AS15" i="45"/>
  <c r="AO15" i="45"/>
  <c r="AK15" i="45"/>
  <c r="AG15" i="45"/>
  <c r="AC15" i="45"/>
  <c r="Y15" i="45"/>
  <c r="U15" i="45"/>
  <c r="Q15" i="45"/>
  <c r="M15" i="45"/>
  <c r="I15" i="45"/>
  <c r="CX14" i="45"/>
  <c r="CT14" i="45"/>
  <c r="CP14" i="45"/>
  <c r="CL14" i="45"/>
  <c r="CH14" i="45"/>
  <c r="CD14" i="45"/>
  <c r="BZ14" i="45"/>
  <c r="BV14" i="45"/>
  <c r="BR14" i="45"/>
  <c r="BN14" i="45"/>
  <c r="BJ14" i="45"/>
  <c r="BF14" i="45"/>
  <c r="BB14" i="45"/>
  <c r="AX14" i="45"/>
  <c r="AT14" i="45"/>
  <c r="AP14" i="45"/>
  <c r="AL14" i="45"/>
  <c r="AH14" i="45"/>
  <c r="AD14" i="45"/>
  <c r="Z14" i="45"/>
  <c r="V14" i="45"/>
  <c r="R14" i="45"/>
  <c r="N14" i="45"/>
  <c r="J14" i="45"/>
  <c r="F14" i="45"/>
  <c r="CV13" i="45"/>
  <c r="CR13" i="45"/>
  <c r="CJ13" i="45"/>
  <c r="CF13" i="45"/>
  <c r="CB13" i="45"/>
  <c r="BT13" i="45"/>
  <c r="BD13" i="45"/>
  <c r="AR13" i="45"/>
  <c r="AB13" i="45"/>
  <c r="P13" i="45"/>
  <c r="CU12" i="45"/>
  <c r="BS12" i="45"/>
  <c r="BC12" i="45"/>
  <c r="AQ12" i="45"/>
  <c r="AE12" i="45"/>
  <c r="K12" i="45"/>
  <c r="BQ39" i="45"/>
  <c r="BG36" i="45"/>
  <c r="BV34" i="45"/>
  <c r="BO33" i="45"/>
  <c r="CY32" i="45"/>
  <c r="BC31" i="45"/>
  <c r="BG30" i="45"/>
  <c r="AV29" i="45"/>
  <c r="BO28" i="45"/>
  <c r="CY27" i="45"/>
  <c r="CB27" i="45"/>
  <c r="AA27" i="45"/>
  <c r="CL26" i="45"/>
  <c r="Z26" i="45"/>
  <c r="BZ25" i="45"/>
  <c r="BB25" i="45"/>
  <c r="CW24" i="45"/>
  <c r="CG24" i="45"/>
  <c r="BI24" i="45"/>
  <c r="AS24" i="45"/>
  <c r="CG23" i="45"/>
  <c r="AS23" i="45"/>
  <c r="CP22" i="45"/>
  <c r="BR22" i="45"/>
  <c r="BB22" i="45"/>
  <c r="BI21" i="45"/>
  <c r="AN21" i="45"/>
  <c r="S21" i="45"/>
  <c r="CP20" i="45"/>
  <c r="CE20" i="45"/>
  <c r="BO20" i="45"/>
  <c r="AN20" i="45"/>
  <c r="AD20" i="45"/>
  <c r="CV19" i="45"/>
  <c r="CF19" i="45"/>
  <c r="BP19" i="45"/>
  <c r="BF19" i="45"/>
  <c r="AE19" i="45"/>
  <c r="O19" i="45"/>
  <c r="CN18" i="45"/>
  <c r="BX18" i="45"/>
  <c r="BC18" i="45"/>
  <c r="AB18" i="45"/>
  <c r="L18" i="45"/>
  <c r="CL17" i="45"/>
  <c r="BK17" i="45"/>
  <c r="AU17" i="45"/>
  <c r="O17" i="45"/>
  <c r="BZ16" i="45"/>
  <c r="BJ16" i="45"/>
  <c r="AT16" i="45"/>
  <c r="Y16" i="45"/>
  <c r="L16" i="45"/>
  <c r="CN15" i="45"/>
  <c r="CF15" i="45"/>
  <c r="BX15" i="45"/>
  <c r="BP15" i="45"/>
  <c r="BH15" i="45"/>
  <c r="AV15" i="45"/>
  <c r="AJ15" i="45"/>
  <c r="T15" i="45"/>
  <c r="CW14" i="45"/>
  <c r="CO14" i="45"/>
  <c r="BY14" i="45"/>
  <c r="BI14" i="45"/>
  <c r="AO14" i="45"/>
  <c r="AC14" i="45"/>
  <c r="M14" i="45"/>
  <c r="CU13" i="45"/>
  <c r="CI13" i="45"/>
  <c r="BS13" i="45"/>
  <c r="BG13" i="45"/>
  <c r="AQ13" i="45"/>
  <c r="AE13" i="45"/>
  <c r="O13" i="45"/>
  <c r="CP12" i="45"/>
  <c r="CD12" i="45"/>
  <c r="BN12" i="45"/>
  <c r="BB12" i="45"/>
  <c r="AL12" i="45"/>
  <c r="V12" i="45"/>
  <c r="N12" i="45"/>
  <c r="BO43" i="45"/>
  <c r="CO40" i="45"/>
  <c r="AK39" i="45"/>
  <c r="BD37" i="45"/>
  <c r="AL36" i="45"/>
  <c r="AC35" i="45"/>
  <c r="BL34" i="45"/>
  <c r="CU33" i="45"/>
  <c r="BD33" i="45"/>
  <c r="CO32" i="45"/>
  <c r="AX32" i="45"/>
  <c r="CI31" i="45"/>
  <c r="AS31" i="45"/>
  <c r="CE30" i="45"/>
  <c r="AY30" i="45"/>
  <c r="CW29" i="45"/>
  <c r="BQ29" i="45"/>
  <c r="AS29" i="45"/>
  <c r="AC29" i="45"/>
  <c r="CR28" i="45"/>
  <c r="CB28" i="45"/>
  <c r="BL28" i="45"/>
  <c r="AV28" i="45"/>
  <c r="AF28" i="45"/>
  <c r="CV27" i="45"/>
  <c r="CK27" i="45"/>
  <c r="CA27" i="45"/>
  <c r="BP27" i="45"/>
  <c r="BE27" i="45"/>
  <c r="AU27" i="45"/>
  <c r="AJ27" i="45"/>
  <c r="Y27" i="45"/>
  <c r="CV26" i="45"/>
  <c r="CK26" i="45"/>
  <c r="BZ26" i="45"/>
  <c r="BP26" i="45"/>
  <c r="BE26" i="45"/>
  <c r="AT26" i="45"/>
  <c r="AJ26" i="45"/>
  <c r="Y26" i="45"/>
  <c r="CW25" i="45"/>
  <c r="CO25" i="45"/>
  <c r="CG25" i="45"/>
  <c r="BY25" i="45"/>
  <c r="BQ25" i="45"/>
  <c r="BI25" i="45"/>
  <c r="BA25" i="45"/>
  <c r="AS25" i="45"/>
  <c r="AK25" i="45"/>
  <c r="AC25" i="45"/>
  <c r="U25" i="45"/>
  <c r="CV24" i="45"/>
  <c r="CN24" i="45"/>
  <c r="CF24" i="45"/>
  <c r="BX24" i="45"/>
  <c r="BP24" i="45"/>
  <c r="BH24" i="45"/>
  <c r="AZ24" i="45"/>
  <c r="AR24" i="45"/>
  <c r="AJ24" i="45"/>
  <c r="AB24" i="45"/>
  <c r="T24" i="45"/>
  <c r="CV23" i="45"/>
  <c r="CN23" i="45"/>
  <c r="CF23" i="45"/>
  <c r="BX23" i="45"/>
  <c r="BP23" i="45"/>
  <c r="BH23" i="45"/>
  <c r="AZ23" i="45"/>
  <c r="AR23" i="45"/>
  <c r="AJ23" i="45"/>
  <c r="AB23" i="45"/>
  <c r="T23" i="45"/>
  <c r="CW22" i="45"/>
  <c r="CO22" i="45"/>
  <c r="CG22" i="45"/>
  <c r="BY22" i="45"/>
  <c r="BQ22" i="45"/>
  <c r="BI22" i="45"/>
  <c r="BA22" i="45"/>
  <c r="AS22" i="45"/>
  <c r="AK22" i="45"/>
  <c r="AC22" i="45"/>
  <c r="U22" i="45"/>
  <c r="CY21" i="45"/>
  <c r="CQ21" i="45"/>
  <c r="CI21" i="45"/>
  <c r="CA21" i="45"/>
  <c r="BS21" i="45"/>
  <c r="BM21" i="45"/>
  <c r="BH21" i="45"/>
  <c r="BC21" i="45"/>
  <c r="AW21" i="45"/>
  <c r="AR21" i="45"/>
  <c r="AM21" i="45"/>
  <c r="AG21" i="45"/>
  <c r="AB21" i="45"/>
  <c r="W21" i="45"/>
  <c r="Q21" i="45"/>
  <c r="CY20" i="45"/>
  <c r="CT20" i="45"/>
  <c r="CN20" i="45"/>
  <c r="CI20" i="45"/>
  <c r="CD20" i="45"/>
  <c r="BX20" i="45"/>
  <c r="BS20" i="45"/>
  <c r="BN20" i="45"/>
  <c r="BH20" i="45"/>
  <c r="BC20" i="45"/>
  <c r="AX20" i="45"/>
  <c r="AR20" i="45"/>
  <c r="AM20" i="45"/>
  <c r="AH20" i="45"/>
  <c r="AB20" i="45"/>
  <c r="W20" i="45"/>
  <c r="R20" i="45"/>
  <c r="CU19" i="45"/>
  <c r="CP19" i="45"/>
  <c r="CJ19" i="45"/>
  <c r="CE19" i="45"/>
  <c r="BZ19" i="45"/>
  <c r="BT19" i="45"/>
  <c r="BO19" i="45"/>
  <c r="BJ19" i="45"/>
  <c r="BD19" i="45"/>
  <c r="AY19" i="45"/>
  <c r="AT19" i="45"/>
  <c r="AN19" i="45"/>
  <c r="AI19" i="45"/>
  <c r="AD19" i="45"/>
  <c r="X19" i="45"/>
  <c r="S19" i="45"/>
  <c r="N19" i="45"/>
  <c r="CW18" i="45"/>
  <c r="CR18" i="45"/>
  <c r="CM18" i="45"/>
  <c r="CG18" i="45"/>
  <c r="CB18" i="45"/>
  <c r="BW18" i="45"/>
  <c r="BQ18" i="45"/>
  <c r="BL18" i="45"/>
  <c r="BG18" i="45"/>
  <c r="BA18" i="45"/>
  <c r="AV18" i="45"/>
  <c r="AQ18" i="45"/>
  <c r="AK18" i="45"/>
  <c r="AF18" i="45"/>
  <c r="AA18" i="45"/>
  <c r="U18" i="45"/>
  <c r="P18" i="45"/>
  <c r="K18" i="45"/>
  <c r="CU17" i="45"/>
  <c r="CP17" i="45"/>
  <c r="CK17" i="45"/>
  <c r="CE17" i="45"/>
  <c r="BZ17" i="45"/>
  <c r="BU17" i="45"/>
  <c r="BO17" i="45"/>
  <c r="BJ17" i="45"/>
  <c r="BE17" i="45"/>
  <c r="AY17" i="45"/>
  <c r="AT17" i="45"/>
  <c r="AO17" i="45"/>
  <c r="AI17" i="45"/>
  <c r="AD17" i="45"/>
  <c r="Y17" i="45"/>
  <c r="S17" i="45"/>
  <c r="N17" i="45"/>
  <c r="CT16" i="45"/>
  <c r="CO16" i="45"/>
  <c r="CJ16" i="45"/>
  <c r="CD16" i="45"/>
  <c r="BY16" i="45"/>
  <c r="BT16" i="45"/>
  <c r="BN16" i="45"/>
  <c r="BI16" i="45"/>
  <c r="BD16" i="45"/>
  <c r="AX16" i="45"/>
  <c r="AS16" i="45"/>
  <c r="AN16" i="45"/>
  <c r="AH16" i="45"/>
  <c r="AC16" i="45"/>
  <c r="X16" i="45"/>
  <c r="S16" i="45"/>
  <c r="O16" i="45"/>
  <c r="K16" i="45"/>
  <c r="CY15" i="45"/>
  <c r="CU15" i="45"/>
  <c r="CQ15" i="45"/>
  <c r="CM15" i="45"/>
  <c r="CI15" i="45"/>
  <c r="CE15" i="45"/>
  <c r="CA15" i="45"/>
  <c r="BW15" i="45"/>
  <c r="BS15" i="45"/>
  <c r="BO15" i="45"/>
  <c r="BK15" i="45"/>
  <c r="BG15" i="45"/>
  <c r="BC15" i="45"/>
  <c r="AY15" i="45"/>
  <c r="AU15" i="45"/>
  <c r="AQ15" i="45"/>
  <c r="AM15" i="45"/>
  <c r="AI15" i="45"/>
  <c r="AE15" i="45"/>
  <c r="AA15" i="45"/>
  <c r="W15" i="45"/>
  <c r="S15" i="45"/>
  <c r="O15" i="45"/>
  <c r="K15" i="45"/>
  <c r="G15" i="45"/>
  <c r="CV14" i="45"/>
  <c r="CR14" i="45"/>
  <c r="CN14" i="45"/>
  <c r="CJ14" i="45"/>
  <c r="CF14" i="45"/>
  <c r="CB14" i="45"/>
  <c r="BX14" i="45"/>
  <c r="BT14" i="45"/>
  <c r="BP14" i="45"/>
  <c r="BL14" i="45"/>
  <c r="BH14" i="45"/>
  <c r="BD14" i="45"/>
  <c r="AZ14" i="45"/>
  <c r="AV14" i="45"/>
  <c r="AR14" i="45"/>
  <c r="AN14" i="45"/>
  <c r="AJ14" i="45"/>
  <c r="AF14" i="45"/>
  <c r="AB14" i="45"/>
  <c r="X14" i="45"/>
  <c r="T14" i="45"/>
  <c r="P14" i="45"/>
  <c r="L14" i="45"/>
  <c r="H14" i="45"/>
  <c r="CX13" i="45"/>
  <c r="CT13" i="45"/>
  <c r="CP13" i="45"/>
  <c r="CL13" i="45"/>
  <c r="CH13" i="45"/>
  <c r="CD13" i="45"/>
  <c r="BZ13" i="45"/>
  <c r="BV13" i="45"/>
  <c r="BR13" i="45"/>
  <c r="BN13" i="45"/>
  <c r="BJ13" i="45"/>
  <c r="BF13" i="45"/>
  <c r="BB13" i="45"/>
  <c r="AX13" i="45"/>
  <c r="AT13" i="45"/>
  <c r="AP13" i="45"/>
  <c r="AL13" i="45"/>
  <c r="AH13" i="45"/>
  <c r="AD13" i="45"/>
  <c r="Z13" i="45"/>
  <c r="V13" i="45"/>
  <c r="R13" i="45"/>
  <c r="N13" i="45"/>
  <c r="J13" i="45"/>
  <c r="F13" i="45"/>
  <c r="CW12" i="45"/>
  <c r="CS12" i="45"/>
  <c r="CO12" i="45"/>
  <c r="CK12" i="45"/>
  <c r="CG12" i="45"/>
  <c r="CC12" i="45"/>
  <c r="BY12" i="45"/>
  <c r="BU12" i="45"/>
  <c r="BQ12" i="45"/>
  <c r="BM12" i="45"/>
  <c r="BI12" i="45"/>
  <c r="BE12" i="45"/>
  <c r="BA12" i="45"/>
  <c r="AW12" i="45"/>
  <c r="AS12" i="45"/>
  <c r="AO12" i="45"/>
  <c r="AK12" i="45"/>
  <c r="AG12" i="45"/>
  <c r="AC12" i="45"/>
  <c r="Y12" i="45"/>
  <c r="U12" i="45"/>
  <c r="Q12" i="45"/>
  <c r="M12" i="45"/>
  <c r="I12" i="45"/>
  <c r="E12" i="45"/>
  <c r="BC17" i="45"/>
  <c r="CS16" i="45"/>
  <c r="CN16" i="45"/>
  <c r="CC16" i="45"/>
  <c r="BX16" i="45"/>
  <c r="BM16" i="45"/>
  <c r="BH16" i="45"/>
  <c r="AW16" i="45"/>
  <c r="AR16" i="45"/>
  <c r="AG16" i="45"/>
  <c r="AB16" i="45"/>
  <c r="R16" i="45"/>
  <c r="N16" i="45"/>
  <c r="J16" i="45"/>
  <c r="CT15" i="45"/>
  <c r="CP15" i="45"/>
  <c r="CH15" i="45"/>
  <c r="CD15" i="45"/>
  <c r="BV15" i="45"/>
  <c r="BR15" i="45"/>
  <c r="BJ15" i="45"/>
  <c r="BF15" i="45"/>
  <c r="AX15" i="45"/>
  <c r="AT15" i="45"/>
  <c r="AL15" i="45"/>
  <c r="AH15" i="45"/>
  <c r="AD15" i="45"/>
  <c r="V15" i="45"/>
  <c r="R15" i="45"/>
  <c r="N15" i="45"/>
  <c r="CY14" i="45"/>
  <c r="CU14" i="45"/>
  <c r="CM14" i="45"/>
  <c r="CI14" i="45"/>
  <c r="CA14" i="45"/>
  <c r="BW14" i="45"/>
  <c r="BS14" i="45"/>
  <c r="BK14" i="45"/>
  <c r="BG14" i="45"/>
  <c r="BC14" i="45"/>
  <c r="AU14" i="45"/>
  <c r="AQ14" i="45"/>
  <c r="AI14" i="45"/>
  <c r="AE14" i="45"/>
  <c r="W14" i="45"/>
  <c r="S14" i="45"/>
  <c r="K14" i="45"/>
  <c r="G14" i="45"/>
  <c r="CO13" i="45"/>
  <c r="CG13" i="45"/>
  <c r="CC13" i="45"/>
  <c r="BU13" i="45"/>
  <c r="BQ13" i="45"/>
  <c r="BI13" i="45"/>
  <c r="BA13" i="45"/>
  <c r="AW13" i="45"/>
  <c r="AO13" i="45"/>
  <c r="AK13" i="45"/>
  <c r="Y13" i="45"/>
  <c r="M13" i="45"/>
  <c r="I13" i="45"/>
  <c r="CV12" i="45"/>
  <c r="CR12" i="45"/>
  <c r="CN12" i="45"/>
  <c r="CJ12" i="45"/>
  <c r="CF12" i="45"/>
  <c r="CB12" i="45"/>
  <c r="BX12" i="45"/>
  <c r="BT12" i="45"/>
  <c r="BP12" i="45"/>
  <c r="BL12" i="45"/>
  <c r="BH12" i="45"/>
  <c r="BD12" i="45"/>
  <c r="AZ12" i="45"/>
  <c r="AV12" i="45"/>
  <c r="AN12" i="45"/>
  <c r="AJ12" i="45"/>
  <c r="AF12" i="45"/>
  <c r="AB12" i="45"/>
  <c r="X12" i="45"/>
  <c r="P12" i="45"/>
  <c r="L12" i="45"/>
  <c r="H12" i="45"/>
  <c r="D12" i="45"/>
  <c r="BL13" i="45"/>
  <c r="AZ13" i="45"/>
  <c r="AN13" i="45"/>
  <c r="AF13" i="45"/>
  <c r="X13" i="45"/>
  <c r="L13" i="45"/>
  <c r="H13" i="45"/>
  <c r="CQ12" i="45"/>
  <c r="CM12" i="45"/>
  <c r="CI12" i="45"/>
  <c r="CA12" i="45"/>
  <c r="BO12" i="45"/>
  <c r="BK12" i="45"/>
  <c r="AY12" i="45"/>
  <c r="AI12" i="45"/>
  <c r="W12" i="45"/>
  <c r="S12" i="45"/>
  <c r="G12" i="45"/>
  <c r="BK44" i="45"/>
  <c r="CP30" i="45"/>
  <c r="BY29" i="45"/>
  <c r="CU28" i="45"/>
  <c r="AY28" i="45"/>
  <c r="AI28" i="45"/>
  <c r="BG27" i="45"/>
  <c r="AV27" i="45"/>
  <c r="CW26" i="45"/>
  <c r="BQ26" i="45"/>
  <c r="BF26" i="45"/>
  <c r="AV26" i="45"/>
  <c r="CX25" i="45"/>
  <c r="CP25" i="45"/>
  <c r="BR25" i="45"/>
  <c r="AT25" i="45"/>
  <c r="AL25" i="45"/>
  <c r="AD25" i="45"/>
  <c r="BY24" i="45"/>
  <c r="BQ24" i="45"/>
  <c r="AC24" i="45"/>
  <c r="U24" i="45"/>
  <c r="CW23" i="45"/>
  <c r="CO23" i="45"/>
  <c r="BQ23" i="45"/>
  <c r="BI23" i="45"/>
  <c r="AK23" i="45"/>
  <c r="AC23" i="45"/>
  <c r="U23" i="45"/>
  <c r="CH22" i="45"/>
  <c r="BJ22" i="45"/>
  <c r="AL22" i="45"/>
  <c r="AD22" i="45"/>
  <c r="CR21" i="45"/>
  <c r="CJ21" i="45"/>
  <c r="BT21" i="45"/>
  <c r="BO21" i="45"/>
  <c r="AS21" i="45"/>
  <c r="AC21" i="45"/>
  <c r="CJ20" i="45"/>
  <c r="BT20" i="45"/>
  <c r="BD20" i="45"/>
  <c r="AT20" i="45"/>
  <c r="AI20" i="45"/>
  <c r="S20" i="45"/>
  <c r="CQ19" i="45"/>
  <c r="CA19" i="45"/>
  <c r="BK19" i="45"/>
  <c r="AU19" i="45"/>
  <c r="AP19" i="45"/>
  <c r="Z19" i="45"/>
  <c r="CY18" i="45"/>
  <c r="CS18" i="45"/>
  <c r="CC18" i="45"/>
  <c r="BS18" i="45"/>
  <c r="BH18" i="45"/>
  <c r="AR18" i="45"/>
  <c r="AG18" i="45"/>
  <c r="W18" i="45"/>
  <c r="CW17" i="45"/>
  <c r="CG17" i="45"/>
  <c r="CA17" i="45"/>
  <c r="BV17" i="45"/>
  <c r="BF17" i="45"/>
  <c r="AP17" i="45"/>
  <c r="AK17" i="45"/>
  <c r="AE17" i="45"/>
  <c r="Z17" i="45"/>
  <c r="U17" i="45"/>
  <c r="CV16" i="45"/>
  <c r="CP16" i="45"/>
  <c r="CK16" i="45"/>
  <c r="CF16" i="45"/>
  <c r="BU16" i="45"/>
  <c r="BE16" i="45"/>
  <c r="AZ16" i="45"/>
  <c r="AJ16" i="45"/>
  <c r="T16" i="45"/>
  <c r="P16" i="45"/>
  <c r="CV15" i="45"/>
  <c r="CR15" i="45"/>
  <c r="CJ15" i="45"/>
  <c r="CB15" i="45"/>
  <c r="BT15" i="45"/>
  <c r="BL15" i="45"/>
  <c r="BD15" i="45"/>
  <c r="AR15" i="45"/>
  <c r="AN15" i="45"/>
  <c r="AB15" i="45"/>
  <c r="P15" i="45"/>
  <c r="L15" i="45"/>
  <c r="CS14" i="45"/>
  <c r="CK14" i="45"/>
  <c r="CC14" i="45"/>
  <c r="BQ14" i="45"/>
  <c r="BM14" i="45"/>
  <c r="BA14" i="45"/>
  <c r="AS14" i="45"/>
  <c r="AK14" i="45"/>
  <c r="Y14" i="45"/>
  <c r="Q14" i="45"/>
  <c r="CY13" i="45"/>
  <c r="CM13" i="45"/>
  <c r="CE13" i="45"/>
  <c r="BW13" i="45"/>
  <c r="BK13" i="45"/>
  <c r="BC13" i="45"/>
  <c r="AU13" i="45"/>
  <c r="AI13" i="45"/>
  <c r="AA13" i="45"/>
  <c r="S13" i="45"/>
  <c r="G13" i="45"/>
  <c r="CT12" i="45"/>
  <c r="CL12" i="45"/>
  <c r="BZ12" i="45"/>
  <c r="BR12" i="45"/>
  <c r="BJ12" i="45"/>
  <c r="AX12" i="45"/>
  <c r="AT12" i="45"/>
  <c r="AH12" i="45"/>
  <c r="AD12" i="45"/>
  <c r="Z12" i="45"/>
  <c r="F12" i="45"/>
  <c r="I17" i="45"/>
  <c r="J18" i="45"/>
  <c r="K19" i="45"/>
  <c r="L20" i="45"/>
  <c r="M21" i="45"/>
  <c r="N22" i="45"/>
  <c r="O23" i="45"/>
  <c r="P24" i="45"/>
  <c r="Q25" i="45"/>
  <c r="R26" i="45"/>
  <c r="S27" i="45"/>
  <c r="T28" i="45"/>
  <c r="U29" i="45"/>
  <c r="V30" i="45"/>
  <c r="W31" i="45"/>
  <c r="X32" i="45"/>
  <c r="Y33" i="45"/>
  <c r="Z34" i="45"/>
  <c r="AA35" i="45"/>
  <c r="AB36" i="45"/>
  <c r="AC37" i="45"/>
  <c r="AD38" i="45"/>
  <c r="AE39" i="45"/>
  <c r="AF40" i="45"/>
  <c r="AG41" i="45"/>
  <c r="AH42" i="45"/>
  <c r="AI43" i="45"/>
  <c r="AJ44" i="45"/>
  <c r="AK45" i="45"/>
  <c r="AL46" i="45"/>
  <c r="AM47" i="45"/>
  <c r="AN48" i="45"/>
  <c r="AO49" i="45"/>
  <c r="AP50" i="45"/>
  <c r="AQ51" i="45"/>
  <c r="CY51" i="43"/>
  <c r="CU51" i="43"/>
  <c r="CQ51" i="43"/>
  <c r="CM51" i="43"/>
  <c r="CI51" i="43"/>
  <c r="CE51" i="43"/>
  <c r="CA51" i="43"/>
  <c r="BW51" i="43"/>
  <c r="BS51" i="43"/>
  <c r="BO51" i="43"/>
  <c r="BK51" i="43"/>
  <c r="BG51" i="43"/>
  <c r="BC51" i="43"/>
  <c r="AY51" i="43"/>
  <c r="AU51" i="43"/>
  <c r="CV50" i="43"/>
  <c r="CR50" i="43"/>
  <c r="CN50" i="43"/>
  <c r="CJ50" i="43"/>
  <c r="CF50" i="43"/>
  <c r="CB50" i="43"/>
  <c r="BX50" i="43"/>
  <c r="BT50" i="43"/>
  <c r="BP50" i="43"/>
  <c r="BL50" i="43"/>
  <c r="BH50" i="43"/>
  <c r="BD50" i="43"/>
  <c r="AZ50" i="43"/>
  <c r="AV50" i="43"/>
  <c r="AR50" i="43"/>
  <c r="CX49" i="43"/>
  <c r="CT49" i="43"/>
  <c r="CP49" i="43"/>
  <c r="CL49" i="43"/>
  <c r="CH49" i="43"/>
  <c r="CD49" i="43"/>
  <c r="BZ49" i="43"/>
  <c r="BV49" i="43"/>
  <c r="BR49" i="43"/>
  <c r="BN49" i="43"/>
  <c r="BJ49" i="43"/>
  <c r="BF49" i="43"/>
  <c r="BB49" i="43"/>
  <c r="AX49" i="43"/>
  <c r="AT49" i="43"/>
  <c r="AP49" i="43"/>
  <c r="CW48" i="43"/>
  <c r="CS48" i="43"/>
  <c r="CO48" i="43"/>
  <c r="CK48" i="43"/>
  <c r="CG48" i="43"/>
  <c r="CC48" i="43"/>
  <c r="BY48" i="43"/>
  <c r="BU48" i="43"/>
  <c r="BQ48" i="43"/>
  <c r="BM48" i="43"/>
  <c r="BI48" i="43"/>
  <c r="BE48" i="43"/>
  <c r="BA48" i="43"/>
  <c r="AW48" i="43"/>
  <c r="AS48" i="43"/>
  <c r="AO48" i="43"/>
  <c r="CW47" i="43"/>
  <c r="CS47" i="43"/>
  <c r="CO47" i="43"/>
  <c r="CK47" i="43"/>
  <c r="CG47" i="43"/>
  <c r="CC47" i="43"/>
  <c r="BY47" i="43"/>
  <c r="BU47" i="43"/>
  <c r="BQ47" i="43"/>
  <c r="BM47" i="43"/>
  <c r="BI47" i="43"/>
  <c r="BE47" i="43"/>
  <c r="BA47" i="43"/>
  <c r="AW47" i="43"/>
  <c r="AS47" i="43"/>
  <c r="AO47" i="43"/>
  <c r="CX46" i="43"/>
  <c r="CT46" i="43"/>
  <c r="CP46" i="43"/>
  <c r="CL46" i="43"/>
  <c r="CX51" i="43"/>
  <c r="CT51" i="43"/>
  <c r="CP51" i="43"/>
  <c r="CL51" i="43"/>
  <c r="CH51" i="43"/>
  <c r="CD51" i="43"/>
  <c r="BZ51" i="43"/>
  <c r="BV51" i="43"/>
  <c r="BR51" i="43"/>
  <c r="BN51" i="43"/>
  <c r="BJ51" i="43"/>
  <c r="BF51" i="43"/>
  <c r="BB51" i="43"/>
  <c r="AX51" i="43"/>
  <c r="AT51" i="43"/>
  <c r="CY50" i="43"/>
  <c r="CU50" i="43"/>
  <c r="CQ50" i="43"/>
  <c r="CM50" i="43"/>
  <c r="CI50" i="43"/>
  <c r="CE50" i="43"/>
  <c r="CA50" i="43"/>
  <c r="BW50" i="43"/>
  <c r="BS50" i="43"/>
  <c r="BO50" i="43"/>
  <c r="BK50" i="43"/>
  <c r="BG50" i="43"/>
  <c r="BC50" i="43"/>
  <c r="AY50" i="43"/>
  <c r="AU50" i="43"/>
  <c r="AQ50" i="43"/>
  <c r="CW49" i="43"/>
  <c r="CS49" i="43"/>
  <c r="CO49" i="43"/>
  <c r="CK49" i="43"/>
  <c r="CG49" i="43"/>
  <c r="CC49" i="43"/>
  <c r="BY49" i="43"/>
  <c r="BU49" i="43"/>
  <c r="BQ49" i="43"/>
  <c r="BM49" i="43"/>
  <c r="BI49" i="43"/>
  <c r="BE49" i="43"/>
  <c r="BA49" i="43"/>
  <c r="AW49" i="43"/>
  <c r="AS49" i="43"/>
  <c r="CV48" i="43"/>
  <c r="CR48" i="43"/>
  <c r="CN48" i="43"/>
  <c r="CJ48" i="43"/>
  <c r="CF48" i="43"/>
  <c r="CB48" i="43"/>
  <c r="BX48" i="43"/>
  <c r="BT48" i="43"/>
  <c r="BP48" i="43"/>
  <c r="BL48" i="43"/>
  <c r="BH48" i="43"/>
  <c r="BD48" i="43"/>
  <c r="AZ48" i="43"/>
  <c r="AV48" i="43"/>
  <c r="AR48" i="43"/>
  <c r="CV47" i="43"/>
  <c r="CR47" i="43"/>
  <c r="CN47" i="43"/>
  <c r="CJ47" i="43"/>
  <c r="CF47" i="43"/>
  <c r="CB47" i="43"/>
  <c r="BX47" i="43"/>
  <c r="BT47" i="43"/>
  <c r="BP47" i="43"/>
  <c r="BL47" i="43"/>
  <c r="BH47" i="43"/>
  <c r="BD47" i="43"/>
  <c r="AZ47" i="43"/>
  <c r="AV47" i="43"/>
  <c r="AR47" i="43"/>
  <c r="AN47" i="43"/>
  <c r="CW46" i="43"/>
  <c r="CS46" i="43"/>
  <c r="CO46" i="43"/>
  <c r="CK46" i="43"/>
  <c r="CV51" i="43"/>
  <c r="CR51" i="43"/>
  <c r="CN51" i="43"/>
  <c r="CJ51" i="43"/>
  <c r="CF51" i="43"/>
  <c r="CB51" i="43"/>
  <c r="BX51" i="43"/>
  <c r="BT51" i="43"/>
  <c r="BP51" i="43"/>
  <c r="BL51" i="43"/>
  <c r="BH51" i="43"/>
  <c r="BD51" i="43"/>
  <c r="AZ51" i="43"/>
  <c r="AV51" i="43"/>
  <c r="AR51" i="43"/>
  <c r="CW50" i="43"/>
  <c r="CS50" i="43"/>
  <c r="CO50" i="43"/>
  <c r="CK50" i="43"/>
  <c r="CG50" i="43"/>
  <c r="CC50" i="43"/>
  <c r="BY50" i="43"/>
  <c r="BU50" i="43"/>
  <c r="BQ50" i="43"/>
  <c r="BM50" i="43"/>
  <c r="BI50" i="43"/>
  <c r="BE50" i="43"/>
  <c r="BA50" i="43"/>
  <c r="AW50" i="43"/>
  <c r="AS50" i="43"/>
  <c r="CY49" i="43"/>
  <c r="CU49" i="43"/>
  <c r="CQ49" i="43"/>
  <c r="CM49" i="43"/>
  <c r="CI49" i="43"/>
  <c r="CE49" i="43"/>
  <c r="CA49" i="43"/>
  <c r="BW49" i="43"/>
  <c r="BS49" i="43"/>
  <c r="BO49" i="43"/>
  <c r="BK49" i="43"/>
  <c r="BG49" i="43"/>
  <c r="BC49" i="43"/>
  <c r="AY49" i="43"/>
  <c r="AU49" i="43"/>
  <c r="AQ49" i="43"/>
  <c r="CX48" i="43"/>
  <c r="CT48" i="43"/>
  <c r="CP48" i="43"/>
  <c r="CL48" i="43"/>
  <c r="CH48" i="43"/>
  <c r="CD48" i="43"/>
  <c r="BZ48" i="43"/>
  <c r="BV48" i="43"/>
  <c r="BR48" i="43"/>
  <c r="BN48" i="43"/>
  <c r="BJ48" i="43"/>
  <c r="BF48" i="43"/>
  <c r="BB48" i="43"/>
  <c r="AX48" i="43"/>
  <c r="AT48" i="43"/>
  <c r="AP48" i="43"/>
  <c r="CX47" i="43"/>
  <c r="CT47" i="43"/>
  <c r="CP47" i="43"/>
  <c r="CL47" i="43"/>
  <c r="CH47" i="43"/>
  <c r="CD47" i="43"/>
  <c r="BZ47" i="43"/>
  <c r="BV47" i="43"/>
  <c r="BR47" i="43"/>
  <c r="BN47" i="43"/>
  <c r="BJ47" i="43"/>
  <c r="BF47" i="43"/>
  <c r="BB47" i="43"/>
  <c r="AX47" i="43"/>
  <c r="AT47" i="43"/>
  <c r="AP47" i="43"/>
  <c r="CY46" i="43"/>
  <c r="CU46" i="43"/>
  <c r="CQ46" i="43"/>
  <c r="CM46" i="43"/>
  <c r="CI46" i="43"/>
  <c r="CE46" i="43"/>
  <c r="CA46" i="43"/>
  <c r="CW51" i="43"/>
  <c r="CG51" i="43"/>
  <c r="BQ51" i="43"/>
  <c r="BA51" i="43"/>
  <c r="CT50" i="43"/>
  <c r="CD50" i="43"/>
  <c r="BN50" i="43"/>
  <c r="AX50" i="43"/>
  <c r="CR49" i="43"/>
  <c r="CB49" i="43"/>
  <c r="BL49" i="43"/>
  <c r="AV49" i="43"/>
  <c r="CQ48" i="43"/>
  <c r="CA48" i="43"/>
  <c r="BK48" i="43"/>
  <c r="AU48" i="43"/>
  <c r="CQ47" i="43"/>
  <c r="CA47" i="43"/>
  <c r="BK47" i="43"/>
  <c r="AU47" i="43"/>
  <c r="CR46" i="43"/>
  <c r="CG46" i="43"/>
  <c r="CB46" i="43"/>
  <c r="BW46" i="43"/>
  <c r="BS46" i="43"/>
  <c r="BO46" i="43"/>
  <c r="BK46" i="43"/>
  <c r="BG46" i="43"/>
  <c r="BC46" i="43"/>
  <c r="AY46" i="43"/>
  <c r="AU46" i="43"/>
  <c r="AQ46" i="43"/>
  <c r="AM46" i="43"/>
  <c r="CW45" i="43"/>
  <c r="CS45" i="43"/>
  <c r="CO45" i="43"/>
  <c r="CK45" i="43"/>
  <c r="CG45" i="43"/>
  <c r="CC45" i="43"/>
  <c r="BY45" i="43"/>
  <c r="BU45" i="43"/>
  <c r="BQ45" i="43"/>
  <c r="BM45" i="43"/>
  <c r="BI45" i="43"/>
  <c r="BE45" i="43"/>
  <c r="BA45" i="43"/>
  <c r="AW45" i="43"/>
  <c r="AS45" i="43"/>
  <c r="AO45" i="43"/>
  <c r="CV44" i="43"/>
  <c r="CR44" i="43"/>
  <c r="CN44" i="43"/>
  <c r="CJ44" i="43"/>
  <c r="CF44" i="43"/>
  <c r="CB44" i="43"/>
  <c r="BX44" i="43"/>
  <c r="BT44" i="43"/>
  <c r="BP44" i="43"/>
  <c r="BL44" i="43"/>
  <c r="BH44" i="43"/>
  <c r="BD44" i="43"/>
  <c r="AZ44" i="43"/>
  <c r="AV44" i="43"/>
  <c r="AR44" i="43"/>
  <c r="AN44" i="43"/>
  <c r="CV43" i="43"/>
  <c r="CR43" i="43"/>
  <c r="CN43" i="43"/>
  <c r="CJ43" i="43"/>
  <c r="CF43" i="43"/>
  <c r="CB43" i="43"/>
  <c r="BX43" i="43"/>
  <c r="BT43" i="43"/>
  <c r="BP43" i="43"/>
  <c r="BL43" i="43"/>
  <c r="BH43" i="43"/>
  <c r="BD43" i="43"/>
  <c r="AZ43" i="43"/>
  <c r="AV43" i="43"/>
  <c r="AR43" i="43"/>
  <c r="AN43" i="43"/>
  <c r="AJ43" i="43"/>
  <c r="CW42" i="43"/>
  <c r="CS51" i="43"/>
  <c r="CC51" i="43"/>
  <c r="BM51" i="43"/>
  <c r="AW51" i="43"/>
  <c r="CP50" i="43"/>
  <c r="BZ50" i="43"/>
  <c r="BJ50" i="43"/>
  <c r="AT50" i="43"/>
  <c r="CN49" i="43"/>
  <c r="BX49" i="43"/>
  <c r="BH49" i="43"/>
  <c r="AR49" i="43"/>
  <c r="CM48" i="43"/>
  <c r="BW48" i="43"/>
  <c r="BG48" i="43"/>
  <c r="AQ48" i="43"/>
  <c r="CM47" i="43"/>
  <c r="BW47" i="43"/>
  <c r="BG47" i="43"/>
  <c r="AQ47" i="43"/>
  <c r="CN46" i="43"/>
  <c r="CF46" i="43"/>
  <c r="BZ46" i="43"/>
  <c r="BV46" i="43"/>
  <c r="BR46" i="43"/>
  <c r="BN46" i="43"/>
  <c r="BJ46" i="43"/>
  <c r="BF46" i="43"/>
  <c r="BB46" i="43"/>
  <c r="AX46" i="43"/>
  <c r="AT46" i="43"/>
  <c r="AP46" i="43"/>
  <c r="CV45" i="43"/>
  <c r="CR45" i="43"/>
  <c r="CN45" i="43"/>
  <c r="CJ45" i="43"/>
  <c r="CF45" i="43"/>
  <c r="CB45" i="43"/>
  <c r="BX45" i="43"/>
  <c r="BT45" i="43"/>
  <c r="BP45" i="43"/>
  <c r="BL45" i="43"/>
  <c r="BH45" i="43"/>
  <c r="BD45" i="43"/>
  <c r="AZ45" i="43"/>
  <c r="AV45" i="43"/>
  <c r="AR45" i="43"/>
  <c r="AN45" i="43"/>
  <c r="CY44" i="43"/>
  <c r="CU44" i="43"/>
  <c r="CQ44" i="43"/>
  <c r="CM44" i="43"/>
  <c r="CI44" i="43"/>
  <c r="CE44" i="43"/>
  <c r="CA44" i="43"/>
  <c r="BW44" i="43"/>
  <c r="BS44" i="43"/>
  <c r="BO44" i="43"/>
  <c r="BK44" i="43"/>
  <c r="BG44" i="43"/>
  <c r="BC44" i="43"/>
  <c r="AY44" i="43"/>
  <c r="AU44" i="43"/>
  <c r="AQ44" i="43"/>
  <c r="AM44" i="43"/>
  <c r="CY43" i="43"/>
  <c r="CU43" i="43"/>
  <c r="CQ43" i="43"/>
  <c r="CM43" i="43"/>
  <c r="CI43" i="43"/>
  <c r="CE43" i="43"/>
  <c r="CA43" i="43"/>
  <c r="BW43" i="43"/>
  <c r="BS43" i="43"/>
  <c r="BO43" i="43"/>
  <c r="BK43" i="43"/>
  <c r="BG43" i="43"/>
  <c r="BC43" i="43"/>
  <c r="AY43" i="43"/>
  <c r="AU43" i="43"/>
  <c r="AQ43" i="43"/>
  <c r="AM43" i="43"/>
  <c r="CK51" i="43"/>
  <c r="BU51" i="43"/>
  <c r="BE51" i="43"/>
  <c r="CX50" i="43"/>
  <c r="CH50" i="43"/>
  <c r="BR50" i="43"/>
  <c r="BB50" i="43"/>
  <c r="CV49" i="43"/>
  <c r="CF49" i="43"/>
  <c r="BP49" i="43"/>
  <c r="AZ49" i="43"/>
  <c r="CU48" i="43"/>
  <c r="CE48" i="43"/>
  <c r="BO48" i="43"/>
  <c r="AY48" i="43"/>
  <c r="CU47" i="43"/>
  <c r="CE47" i="43"/>
  <c r="BO47" i="43"/>
  <c r="AY47" i="43"/>
  <c r="CV46" i="43"/>
  <c r="CH46" i="43"/>
  <c r="CC46" i="43"/>
  <c r="BX46" i="43"/>
  <c r="BT46" i="43"/>
  <c r="BP46" i="43"/>
  <c r="BL46" i="43"/>
  <c r="BH46" i="43"/>
  <c r="BD46" i="43"/>
  <c r="AZ46" i="43"/>
  <c r="AV46" i="43"/>
  <c r="AR46" i="43"/>
  <c r="AN46" i="43"/>
  <c r="CX45" i="43"/>
  <c r="CT45" i="43"/>
  <c r="CP45" i="43"/>
  <c r="CL45" i="43"/>
  <c r="CH45" i="43"/>
  <c r="CD45" i="43"/>
  <c r="BZ45" i="43"/>
  <c r="BV45" i="43"/>
  <c r="BR45" i="43"/>
  <c r="BN45" i="43"/>
  <c r="BJ45" i="43"/>
  <c r="BF45" i="43"/>
  <c r="BB45" i="43"/>
  <c r="AX45" i="43"/>
  <c r="AT45" i="43"/>
  <c r="AP45" i="43"/>
  <c r="AL45" i="43"/>
  <c r="CW44" i="43"/>
  <c r="CS44" i="43"/>
  <c r="CO44" i="43"/>
  <c r="CK44" i="43"/>
  <c r="CG44" i="43"/>
  <c r="CC44" i="43"/>
  <c r="BY44" i="43"/>
  <c r="BU44" i="43"/>
  <c r="BQ44" i="43"/>
  <c r="BM44" i="43"/>
  <c r="BI44" i="43"/>
  <c r="BE44" i="43"/>
  <c r="BA44" i="43"/>
  <c r="AW44" i="43"/>
  <c r="AS44" i="43"/>
  <c r="AO44" i="43"/>
  <c r="AK44" i="43"/>
  <c r="CW43" i="43"/>
  <c r="CS43" i="43"/>
  <c r="CO43" i="43"/>
  <c r="CK43" i="43"/>
  <c r="CG43" i="43"/>
  <c r="CC43" i="43"/>
  <c r="BY43" i="43"/>
  <c r="BU43" i="43"/>
  <c r="BQ43" i="43"/>
  <c r="BM43" i="43"/>
  <c r="BI43" i="43"/>
  <c r="BE43" i="43"/>
  <c r="BA43" i="43"/>
  <c r="AW43" i="43"/>
  <c r="AS43" i="43"/>
  <c r="AO43" i="43"/>
  <c r="AK43" i="43"/>
  <c r="CX42" i="43"/>
  <c r="CT42" i="43"/>
  <c r="CP42" i="43"/>
  <c r="CL42" i="43"/>
  <c r="CH42" i="43"/>
  <c r="CD42" i="43"/>
  <c r="BZ42" i="43"/>
  <c r="BV42" i="43"/>
  <c r="BR42" i="43"/>
  <c r="BN42" i="43"/>
  <c r="BJ42" i="43"/>
  <c r="BF42" i="43"/>
  <c r="BB42" i="43"/>
  <c r="AX42" i="43"/>
  <c r="AT42" i="43"/>
  <c r="AP42" i="43"/>
  <c r="AL42" i="43"/>
  <c r="CV41" i="43"/>
  <c r="CR41" i="43"/>
  <c r="CN41" i="43"/>
  <c r="CJ41" i="43"/>
  <c r="CF41" i="43"/>
  <c r="CB41" i="43"/>
  <c r="BX41" i="43"/>
  <c r="BT41" i="43"/>
  <c r="BP41" i="43"/>
  <c r="BL41" i="43"/>
  <c r="BH41" i="43"/>
  <c r="BD41" i="43"/>
  <c r="AZ41" i="43"/>
  <c r="AV41" i="43"/>
  <c r="AR41" i="43"/>
  <c r="AN41" i="43"/>
  <c r="AJ41" i="43"/>
  <c r="CY40" i="43"/>
  <c r="CU40" i="43"/>
  <c r="CQ40" i="43"/>
  <c r="CM40" i="43"/>
  <c r="CI40" i="43"/>
  <c r="CE40" i="43"/>
  <c r="CA40" i="43"/>
  <c r="BW40" i="43"/>
  <c r="BS40" i="43"/>
  <c r="BO40" i="43"/>
  <c r="CO51" i="43"/>
  <c r="CL50" i="43"/>
  <c r="CJ49" i="43"/>
  <c r="CI48" i="43"/>
  <c r="CI47" i="43"/>
  <c r="CJ46" i="43"/>
  <c r="BQ46" i="43"/>
  <c r="BA46" i="43"/>
  <c r="CY45" i="43"/>
  <c r="CI45" i="43"/>
  <c r="BS45" i="43"/>
  <c r="BC45" i="43"/>
  <c r="AM45" i="43"/>
  <c r="CL44" i="43"/>
  <c r="BV44" i="43"/>
  <c r="BF44" i="43"/>
  <c r="AP44" i="43"/>
  <c r="CP43" i="43"/>
  <c r="BZ43" i="43"/>
  <c r="BJ43" i="43"/>
  <c r="AT43" i="43"/>
  <c r="CV42" i="43"/>
  <c r="CQ42" i="43"/>
  <c r="CK42" i="43"/>
  <c r="CF42" i="43"/>
  <c r="CA42" i="43"/>
  <c r="BU42" i="43"/>
  <c r="BP42" i="43"/>
  <c r="BK42" i="43"/>
  <c r="BE42" i="43"/>
  <c r="AZ42" i="43"/>
  <c r="AU42" i="43"/>
  <c r="AO42" i="43"/>
  <c r="AJ42" i="43"/>
  <c r="CW41" i="43"/>
  <c r="CQ41" i="43"/>
  <c r="CL41" i="43"/>
  <c r="CG41" i="43"/>
  <c r="CA41" i="43"/>
  <c r="BV41" i="43"/>
  <c r="BQ41" i="43"/>
  <c r="BK41" i="43"/>
  <c r="BF41" i="43"/>
  <c r="BA41" i="43"/>
  <c r="AU41" i="43"/>
  <c r="AP41" i="43"/>
  <c r="AK41" i="43"/>
  <c r="CX40" i="43"/>
  <c r="CS40" i="43"/>
  <c r="CN40" i="43"/>
  <c r="CH40" i="43"/>
  <c r="CC40" i="43"/>
  <c r="BX40" i="43"/>
  <c r="BR40" i="43"/>
  <c r="BM40" i="43"/>
  <c r="BI40" i="43"/>
  <c r="BE40" i="43"/>
  <c r="BA40" i="43"/>
  <c r="AW40" i="43"/>
  <c r="AS40" i="43"/>
  <c r="AO40" i="43"/>
  <c r="AK40" i="43"/>
  <c r="AG40" i="43"/>
  <c r="CW39" i="43"/>
  <c r="CS39" i="43"/>
  <c r="CO39" i="43"/>
  <c r="CK39" i="43"/>
  <c r="CG39" i="43"/>
  <c r="CC39" i="43"/>
  <c r="BY39" i="43"/>
  <c r="BU39" i="43"/>
  <c r="BQ39" i="43"/>
  <c r="BM39" i="43"/>
  <c r="BI39" i="43"/>
  <c r="BE39" i="43"/>
  <c r="BA39" i="43"/>
  <c r="AW39" i="43"/>
  <c r="AS39" i="43"/>
  <c r="AO39" i="43"/>
  <c r="AK39" i="43"/>
  <c r="AG39" i="43"/>
  <c r="CX38" i="43"/>
  <c r="CT38" i="43"/>
  <c r="CP38" i="43"/>
  <c r="CL38" i="43"/>
  <c r="CH38" i="43"/>
  <c r="CD38" i="43"/>
  <c r="BZ38" i="43"/>
  <c r="BV38" i="43"/>
  <c r="BR38" i="43"/>
  <c r="BN38" i="43"/>
  <c r="BJ38" i="43"/>
  <c r="BF38" i="43"/>
  <c r="BB38" i="43"/>
  <c r="AX38" i="43"/>
  <c r="AT38" i="43"/>
  <c r="AP38" i="43"/>
  <c r="AL38" i="43"/>
  <c r="AH38" i="43"/>
  <c r="BY51" i="43"/>
  <c r="BV50" i="43"/>
  <c r="BT49" i="43"/>
  <c r="BS48" i="43"/>
  <c r="BS47" i="43"/>
  <c r="CD46" i="43"/>
  <c r="BM46" i="43"/>
  <c r="AW46" i="43"/>
  <c r="CU45" i="43"/>
  <c r="CE45" i="43"/>
  <c r="BO45" i="43"/>
  <c r="AY45" i="43"/>
  <c r="CX44" i="43"/>
  <c r="CH44" i="43"/>
  <c r="BR44" i="43"/>
  <c r="BB44" i="43"/>
  <c r="AL44" i="43"/>
  <c r="CL43" i="43"/>
  <c r="BV43" i="43"/>
  <c r="BF43" i="43"/>
  <c r="AP43" i="43"/>
  <c r="CU42" i="43"/>
  <c r="CO42" i="43"/>
  <c r="CJ42" i="43"/>
  <c r="CE42" i="43"/>
  <c r="BY42" i="43"/>
  <c r="BT42" i="43"/>
  <c r="BO42" i="43"/>
  <c r="BI42" i="43"/>
  <c r="BD42" i="43"/>
  <c r="AY42" i="43"/>
  <c r="AS42" i="43"/>
  <c r="AN42" i="43"/>
  <c r="AI42" i="43"/>
  <c r="CU41" i="43"/>
  <c r="CP41" i="43"/>
  <c r="CK41" i="43"/>
  <c r="CE41" i="43"/>
  <c r="BZ41" i="43"/>
  <c r="BU41" i="43"/>
  <c r="BO41" i="43"/>
  <c r="BJ41" i="43"/>
  <c r="BE41" i="43"/>
  <c r="AY41" i="43"/>
  <c r="AT41" i="43"/>
  <c r="AO41" i="43"/>
  <c r="AI41" i="43"/>
  <c r="CW40" i="43"/>
  <c r="CR40" i="43"/>
  <c r="CL40" i="43"/>
  <c r="CG40" i="43"/>
  <c r="CB40" i="43"/>
  <c r="BV40" i="43"/>
  <c r="BQ40" i="43"/>
  <c r="BL40" i="43"/>
  <c r="BH40" i="43"/>
  <c r="BD40" i="43"/>
  <c r="AZ40" i="43"/>
  <c r="AV40" i="43"/>
  <c r="AR40" i="43"/>
  <c r="AN40" i="43"/>
  <c r="AJ40" i="43"/>
  <c r="CV39" i="43"/>
  <c r="CR39" i="43"/>
  <c r="CN39" i="43"/>
  <c r="CJ39" i="43"/>
  <c r="CF39" i="43"/>
  <c r="CB39" i="43"/>
  <c r="BX39" i="43"/>
  <c r="BT39" i="43"/>
  <c r="BP39" i="43"/>
  <c r="BL39" i="43"/>
  <c r="BH39" i="43"/>
  <c r="BD39" i="43"/>
  <c r="AZ39" i="43"/>
  <c r="AV39" i="43"/>
  <c r="AR39" i="43"/>
  <c r="AN39" i="43"/>
  <c r="AJ39" i="43"/>
  <c r="AF39" i="43"/>
  <c r="CW38" i="43"/>
  <c r="CS38" i="43"/>
  <c r="CO38" i="43"/>
  <c r="CK38" i="43"/>
  <c r="AS51" i="43"/>
  <c r="CY48" i="43"/>
  <c r="CY47" i="43"/>
  <c r="BU46" i="43"/>
  <c r="BE46" i="43"/>
  <c r="AO46" i="43"/>
  <c r="CM45" i="43"/>
  <c r="BW45" i="43"/>
  <c r="BG45" i="43"/>
  <c r="AQ45" i="43"/>
  <c r="CP44" i="43"/>
  <c r="BZ44" i="43"/>
  <c r="BJ44" i="43"/>
  <c r="AT44" i="43"/>
  <c r="CT43" i="43"/>
  <c r="CD43" i="43"/>
  <c r="BN43" i="43"/>
  <c r="AX43" i="43"/>
  <c r="CY42" i="43"/>
  <c r="CR42" i="43"/>
  <c r="CM42" i="43"/>
  <c r="CG42" i="43"/>
  <c r="CB42" i="43"/>
  <c r="BW42" i="43"/>
  <c r="BQ42" i="43"/>
  <c r="BL42" i="43"/>
  <c r="BG42" i="43"/>
  <c r="BA42" i="43"/>
  <c r="AV42" i="43"/>
  <c r="AQ42" i="43"/>
  <c r="AK42" i="43"/>
  <c r="CX41" i="43"/>
  <c r="CS41" i="43"/>
  <c r="CM41" i="43"/>
  <c r="CH41" i="43"/>
  <c r="CC41" i="43"/>
  <c r="BW41" i="43"/>
  <c r="BR41" i="43"/>
  <c r="BM41" i="43"/>
  <c r="BG41" i="43"/>
  <c r="BB41" i="43"/>
  <c r="AW41" i="43"/>
  <c r="AQ41" i="43"/>
  <c r="AL41" i="43"/>
  <c r="CT40" i="43"/>
  <c r="CO40" i="43"/>
  <c r="CJ40" i="43"/>
  <c r="CD40" i="43"/>
  <c r="BY40" i="43"/>
  <c r="BT40" i="43"/>
  <c r="BN40" i="43"/>
  <c r="BJ40" i="43"/>
  <c r="BF40" i="43"/>
  <c r="BB40" i="43"/>
  <c r="AX40" i="43"/>
  <c r="AT40" i="43"/>
  <c r="AP40" i="43"/>
  <c r="AL40" i="43"/>
  <c r="AH40" i="43"/>
  <c r="CX39" i="43"/>
  <c r="CT39" i="43"/>
  <c r="CP39" i="43"/>
  <c r="CL39" i="43"/>
  <c r="CH39" i="43"/>
  <c r="CD39" i="43"/>
  <c r="BZ39" i="43"/>
  <c r="BV39" i="43"/>
  <c r="BR39" i="43"/>
  <c r="BN39" i="43"/>
  <c r="BJ39" i="43"/>
  <c r="BF39" i="43"/>
  <c r="BB39" i="43"/>
  <c r="AX39" i="43"/>
  <c r="AT39" i="43"/>
  <c r="AP39" i="43"/>
  <c r="AL39" i="43"/>
  <c r="AH39" i="43"/>
  <c r="CY38" i="43"/>
  <c r="CU38" i="43"/>
  <c r="CQ38" i="43"/>
  <c r="CM38" i="43"/>
  <c r="CI38" i="43"/>
  <c r="BI51" i="43"/>
  <c r="BC47" i="43"/>
  <c r="CQ45" i="43"/>
  <c r="CT44" i="43"/>
  <c r="CX43" i="43"/>
  <c r="AL43" i="43"/>
  <c r="CC42" i="43"/>
  <c r="BH42" i="43"/>
  <c r="AM42" i="43"/>
  <c r="CI41" i="43"/>
  <c r="BN41" i="43"/>
  <c r="AS41" i="43"/>
  <c r="CP40" i="43"/>
  <c r="BU40" i="43"/>
  <c r="BC40" i="43"/>
  <c r="AM40" i="43"/>
  <c r="CQ39" i="43"/>
  <c r="CA39" i="43"/>
  <c r="BK39" i="43"/>
  <c r="AU39" i="43"/>
  <c r="CJ38" i="43"/>
  <c r="CC38" i="43"/>
  <c r="BX38" i="43"/>
  <c r="BS38" i="43"/>
  <c r="BM38" i="43"/>
  <c r="BH38" i="43"/>
  <c r="BC38" i="43"/>
  <c r="AW38" i="43"/>
  <c r="AR38" i="43"/>
  <c r="AM38" i="43"/>
  <c r="AG38" i="43"/>
  <c r="CY37" i="43"/>
  <c r="CU37" i="43"/>
  <c r="CQ37" i="43"/>
  <c r="CM37" i="43"/>
  <c r="CI37" i="43"/>
  <c r="CE37" i="43"/>
  <c r="CA37" i="43"/>
  <c r="BW37" i="43"/>
  <c r="BS37" i="43"/>
  <c r="BO37" i="43"/>
  <c r="BK37" i="43"/>
  <c r="BG37" i="43"/>
  <c r="BC37" i="43"/>
  <c r="AY37" i="43"/>
  <c r="AU37" i="43"/>
  <c r="AQ37" i="43"/>
  <c r="AM37" i="43"/>
  <c r="AI37" i="43"/>
  <c r="AE37" i="43"/>
  <c r="CX36" i="43"/>
  <c r="CT36" i="43"/>
  <c r="CP36" i="43"/>
  <c r="CL36" i="43"/>
  <c r="CH36" i="43"/>
  <c r="CD36" i="43"/>
  <c r="BZ36" i="43"/>
  <c r="BV36" i="43"/>
  <c r="BR36" i="43"/>
  <c r="BN36" i="43"/>
  <c r="BJ36" i="43"/>
  <c r="BF36" i="43"/>
  <c r="BB36" i="43"/>
  <c r="AX36" i="43"/>
  <c r="AT36" i="43"/>
  <c r="AP36" i="43"/>
  <c r="AL36" i="43"/>
  <c r="AH36" i="43"/>
  <c r="AD36" i="43"/>
  <c r="CX35" i="43"/>
  <c r="CT35" i="43"/>
  <c r="CP35" i="43"/>
  <c r="CL35" i="43"/>
  <c r="CH35" i="43"/>
  <c r="CD35" i="43"/>
  <c r="BZ35" i="43"/>
  <c r="BV35" i="43"/>
  <c r="BR35" i="43"/>
  <c r="BN35" i="43"/>
  <c r="BJ35" i="43"/>
  <c r="BF35" i="43"/>
  <c r="BB35" i="43"/>
  <c r="AX35" i="43"/>
  <c r="AT35" i="43"/>
  <c r="AP35" i="43"/>
  <c r="AL35" i="43"/>
  <c r="BF50" i="43"/>
  <c r="BY46" i="43"/>
  <c r="CA45" i="43"/>
  <c r="CD44" i="43"/>
  <c r="CH43" i="43"/>
  <c r="CS42" i="43"/>
  <c r="BX42" i="43"/>
  <c r="BC42" i="43"/>
  <c r="CY41" i="43"/>
  <c r="CD41" i="43"/>
  <c r="BI41" i="43"/>
  <c r="AM41" i="43"/>
  <c r="CK40" i="43"/>
  <c r="BP40" i="43"/>
  <c r="AY40" i="43"/>
  <c r="AI40" i="43"/>
  <c r="CM39" i="43"/>
  <c r="BW39" i="43"/>
  <c r="BG39" i="43"/>
  <c r="AQ39" i="43"/>
  <c r="CV38" i="43"/>
  <c r="CG38" i="43"/>
  <c r="CB38" i="43"/>
  <c r="BW38" i="43"/>
  <c r="BQ38" i="43"/>
  <c r="BL38" i="43"/>
  <c r="BG38" i="43"/>
  <c r="BA38" i="43"/>
  <c r="AV38" i="43"/>
  <c r="AQ38" i="43"/>
  <c r="AK38" i="43"/>
  <c r="AF38" i="43"/>
  <c r="CX37" i="43"/>
  <c r="CT37" i="43"/>
  <c r="CP37" i="43"/>
  <c r="CL37" i="43"/>
  <c r="CH37" i="43"/>
  <c r="CD37" i="43"/>
  <c r="BZ37" i="43"/>
  <c r="BV37" i="43"/>
  <c r="BR37" i="43"/>
  <c r="BN37" i="43"/>
  <c r="BJ37" i="43"/>
  <c r="BF37" i="43"/>
  <c r="BB37" i="43"/>
  <c r="AX37" i="43"/>
  <c r="AT37" i="43"/>
  <c r="AP37" i="43"/>
  <c r="AL37" i="43"/>
  <c r="AH37" i="43"/>
  <c r="AD37" i="43"/>
  <c r="CW36" i="43"/>
  <c r="CS36" i="43"/>
  <c r="CO36" i="43"/>
  <c r="CK36" i="43"/>
  <c r="CG36" i="43"/>
  <c r="CC36" i="43"/>
  <c r="BY36" i="43"/>
  <c r="BU36" i="43"/>
  <c r="BQ36" i="43"/>
  <c r="BM36" i="43"/>
  <c r="BI36" i="43"/>
  <c r="BE36" i="43"/>
  <c r="BA36" i="43"/>
  <c r="AW36" i="43"/>
  <c r="AS36" i="43"/>
  <c r="AO36" i="43"/>
  <c r="AK36" i="43"/>
  <c r="AG36" i="43"/>
  <c r="AC36" i="43"/>
  <c r="CW35" i="43"/>
  <c r="CS35" i="43"/>
  <c r="CO35" i="43"/>
  <c r="CK35" i="43"/>
  <c r="CG35" i="43"/>
  <c r="CC35" i="43"/>
  <c r="BY35" i="43"/>
  <c r="BU35" i="43"/>
  <c r="BQ35" i="43"/>
  <c r="BM35" i="43"/>
  <c r="BI35" i="43"/>
  <c r="BE35" i="43"/>
  <c r="BA35" i="43"/>
  <c r="AW35" i="43"/>
  <c r="AS35" i="43"/>
  <c r="AO35" i="43"/>
  <c r="AK35" i="43"/>
  <c r="AG35" i="43"/>
  <c r="BC48" i="43"/>
  <c r="AS46" i="43"/>
  <c r="AU45" i="43"/>
  <c r="AX44" i="43"/>
  <c r="BB43" i="43"/>
  <c r="CI42" i="43"/>
  <c r="BM42" i="43"/>
  <c r="AR42" i="43"/>
  <c r="CO41" i="43"/>
  <c r="BS41" i="43"/>
  <c r="AX41" i="43"/>
  <c r="CV40" i="43"/>
  <c r="BZ40" i="43"/>
  <c r="BG40" i="43"/>
  <c r="AQ40" i="43"/>
  <c r="CU39" i="43"/>
  <c r="CE39" i="43"/>
  <c r="BO39" i="43"/>
  <c r="AY39" i="43"/>
  <c r="AI39" i="43"/>
  <c r="CN38" i="43"/>
  <c r="CE38" i="43"/>
  <c r="BY38" i="43"/>
  <c r="BT38" i="43"/>
  <c r="BO38" i="43"/>
  <c r="BI38" i="43"/>
  <c r="BD38" i="43"/>
  <c r="AY38" i="43"/>
  <c r="AS38" i="43"/>
  <c r="AN38" i="43"/>
  <c r="AI38" i="43"/>
  <c r="CV37" i="43"/>
  <c r="CR37" i="43"/>
  <c r="CN37" i="43"/>
  <c r="CJ37" i="43"/>
  <c r="CF37" i="43"/>
  <c r="CB37" i="43"/>
  <c r="BX37" i="43"/>
  <c r="BT37" i="43"/>
  <c r="BP37" i="43"/>
  <c r="BL37" i="43"/>
  <c r="BH37" i="43"/>
  <c r="BD37" i="43"/>
  <c r="AZ37" i="43"/>
  <c r="AV37" i="43"/>
  <c r="AR37" i="43"/>
  <c r="AN37" i="43"/>
  <c r="AJ37" i="43"/>
  <c r="AF37" i="43"/>
  <c r="CY36" i="43"/>
  <c r="CU36" i="43"/>
  <c r="CQ36" i="43"/>
  <c r="CM36" i="43"/>
  <c r="CI36" i="43"/>
  <c r="CE36" i="43"/>
  <c r="CA36" i="43"/>
  <c r="BW36" i="43"/>
  <c r="BS36" i="43"/>
  <c r="BO36" i="43"/>
  <c r="BK36" i="43"/>
  <c r="BG36" i="43"/>
  <c r="BC36" i="43"/>
  <c r="AY36" i="43"/>
  <c r="AU36" i="43"/>
  <c r="AQ36" i="43"/>
  <c r="AM36" i="43"/>
  <c r="AI36" i="43"/>
  <c r="AE36" i="43"/>
  <c r="CY35" i="43"/>
  <c r="CU35" i="43"/>
  <c r="CQ35" i="43"/>
  <c r="CM35" i="43"/>
  <c r="CI35" i="43"/>
  <c r="CE35" i="43"/>
  <c r="CA35" i="43"/>
  <c r="BW35" i="43"/>
  <c r="BS35" i="43"/>
  <c r="BO35" i="43"/>
  <c r="BK35" i="43"/>
  <c r="BG35" i="43"/>
  <c r="BC35" i="43"/>
  <c r="AY35" i="43"/>
  <c r="AU35" i="43"/>
  <c r="AQ35" i="43"/>
  <c r="AM35" i="43"/>
  <c r="AI35" i="43"/>
  <c r="AE35" i="43"/>
  <c r="CV34" i="43"/>
  <c r="CR34" i="43"/>
  <c r="CN34" i="43"/>
  <c r="CJ34" i="43"/>
  <c r="CF34" i="43"/>
  <c r="CB34" i="43"/>
  <c r="BX34" i="43"/>
  <c r="BT34" i="43"/>
  <c r="BP34" i="43"/>
  <c r="BL34" i="43"/>
  <c r="BH34" i="43"/>
  <c r="BD34" i="43"/>
  <c r="AZ34" i="43"/>
  <c r="AV34" i="43"/>
  <c r="AR34" i="43"/>
  <c r="AN34" i="43"/>
  <c r="AJ34" i="43"/>
  <c r="AF34" i="43"/>
  <c r="AB34" i="43"/>
  <c r="CX33" i="43"/>
  <c r="CT33" i="43"/>
  <c r="CP33" i="43"/>
  <c r="CL33" i="43"/>
  <c r="CH33" i="43"/>
  <c r="CD33" i="43"/>
  <c r="BZ33" i="43"/>
  <c r="BV33" i="43"/>
  <c r="BR33" i="43"/>
  <c r="BN33" i="43"/>
  <c r="BJ33" i="43"/>
  <c r="BF33" i="43"/>
  <c r="BB33" i="43"/>
  <c r="AX33" i="43"/>
  <c r="AT33" i="43"/>
  <c r="AP33" i="43"/>
  <c r="AL33" i="43"/>
  <c r="AH33" i="43"/>
  <c r="AD33" i="43"/>
  <c r="Z33" i="43"/>
  <c r="CW32" i="43"/>
  <c r="CS32" i="43"/>
  <c r="CO32" i="43"/>
  <c r="CK32" i="43"/>
  <c r="CG32" i="43"/>
  <c r="CC32" i="43"/>
  <c r="BY32" i="43"/>
  <c r="BU32" i="43"/>
  <c r="BQ32" i="43"/>
  <c r="BM32" i="43"/>
  <c r="BI32" i="43"/>
  <c r="BE32" i="43"/>
  <c r="BA32" i="43"/>
  <c r="AW32" i="43"/>
  <c r="AS32" i="43"/>
  <c r="AO32" i="43"/>
  <c r="AK32" i="43"/>
  <c r="AG32" i="43"/>
  <c r="AC32" i="43"/>
  <c r="Y32" i="43"/>
  <c r="CW31" i="43"/>
  <c r="CS31" i="43"/>
  <c r="CO31" i="43"/>
  <c r="CK31" i="43"/>
  <c r="CG31" i="43"/>
  <c r="CC31" i="43"/>
  <c r="BY31" i="43"/>
  <c r="BU31" i="43"/>
  <c r="BQ31" i="43"/>
  <c r="BM31" i="43"/>
  <c r="BI31" i="43"/>
  <c r="BE31" i="43"/>
  <c r="BA31" i="43"/>
  <c r="AW31" i="43"/>
  <c r="AS31" i="43"/>
  <c r="AO31" i="43"/>
  <c r="AK31" i="43"/>
  <c r="AG31" i="43"/>
  <c r="AC31" i="43"/>
  <c r="Y31" i="43"/>
  <c r="CX30" i="43"/>
  <c r="CT30" i="43"/>
  <c r="BD49" i="43"/>
  <c r="BR43" i="43"/>
  <c r="CT41" i="43"/>
  <c r="CF40" i="43"/>
  <c r="CI39" i="43"/>
  <c r="CR38" i="43"/>
  <c r="BP38" i="43"/>
  <c r="AU38" i="43"/>
  <c r="CW37" i="43"/>
  <c r="CG37" i="43"/>
  <c r="BQ37" i="43"/>
  <c r="BA37" i="43"/>
  <c r="AK37" i="43"/>
  <c r="CR36" i="43"/>
  <c r="CB36" i="43"/>
  <c r="BL36" i="43"/>
  <c r="AV36" i="43"/>
  <c r="AF36" i="43"/>
  <c r="CN35" i="43"/>
  <c r="BX35" i="43"/>
  <c r="BH35" i="43"/>
  <c r="AR35" i="43"/>
  <c r="AF35" i="43"/>
  <c r="CY34" i="43"/>
  <c r="CT34" i="43"/>
  <c r="CO34" i="43"/>
  <c r="CI34" i="43"/>
  <c r="CD34" i="43"/>
  <c r="BY34" i="43"/>
  <c r="BS34" i="43"/>
  <c r="BN34" i="43"/>
  <c r="BI34" i="43"/>
  <c r="BC34" i="43"/>
  <c r="AX34" i="43"/>
  <c r="AS34" i="43"/>
  <c r="AM34" i="43"/>
  <c r="AH34" i="43"/>
  <c r="AC34" i="43"/>
  <c r="CW33" i="43"/>
  <c r="CR33" i="43"/>
  <c r="CM33" i="43"/>
  <c r="CG33" i="43"/>
  <c r="CB33" i="43"/>
  <c r="BW33" i="43"/>
  <c r="BQ33" i="43"/>
  <c r="BL33" i="43"/>
  <c r="BG33" i="43"/>
  <c r="BA33" i="43"/>
  <c r="AV33" i="43"/>
  <c r="AQ33" i="43"/>
  <c r="AK33" i="43"/>
  <c r="AF33" i="43"/>
  <c r="AA33" i="43"/>
  <c r="CV32" i="43"/>
  <c r="CQ32" i="43"/>
  <c r="CL32" i="43"/>
  <c r="CF32" i="43"/>
  <c r="CA32" i="43"/>
  <c r="BV32" i="43"/>
  <c r="BP32" i="43"/>
  <c r="BK32" i="43"/>
  <c r="BF32" i="43"/>
  <c r="AZ32" i="43"/>
  <c r="AU32" i="43"/>
  <c r="AP32" i="43"/>
  <c r="AJ32" i="43"/>
  <c r="AE32" i="43"/>
  <c r="Z32" i="43"/>
  <c r="CV31" i="43"/>
  <c r="CQ31" i="43"/>
  <c r="CL31" i="43"/>
  <c r="CF31" i="43"/>
  <c r="CA31" i="43"/>
  <c r="BV31" i="43"/>
  <c r="BP31" i="43"/>
  <c r="BK31" i="43"/>
  <c r="BF31" i="43"/>
  <c r="AZ31" i="43"/>
  <c r="AU31" i="43"/>
  <c r="AP31" i="43"/>
  <c r="AJ31" i="43"/>
  <c r="AE31" i="43"/>
  <c r="Z31" i="43"/>
  <c r="CW30" i="43"/>
  <c r="CR30" i="43"/>
  <c r="CN30" i="43"/>
  <c r="CJ30" i="43"/>
  <c r="CF30" i="43"/>
  <c r="CB30" i="43"/>
  <c r="BX30" i="43"/>
  <c r="BT30" i="43"/>
  <c r="BP30" i="43"/>
  <c r="BL30" i="43"/>
  <c r="BH30" i="43"/>
  <c r="BD30" i="43"/>
  <c r="AZ30" i="43"/>
  <c r="AV30" i="43"/>
  <c r="AR30" i="43"/>
  <c r="AN30" i="43"/>
  <c r="AJ30" i="43"/>
  <c r="AF30" i="43"/>
  <c r="AB30" i="43"/>
  <c r="X30" i="43"/>
  <c r="CX29" i="43"/>
  <c r="CT29" i="43"/>
  <c r="CP29" i="43"/>
  <c r="CL29" i="43"/>
  <c r="CH29" i="43"/>
  <c r="CD29" i="43"/>
  <c r="BZ29" i="43"/>
  <c r="BV29" i="43"/>
  <c r="BR29" i="43"/>
  <c r="BN29" i="43"/>
  <c r="BJ29" i="43"/>
  <c r="BF29" i="43"/>
  <c r="BB29" i="43"/>
  <c r="AX29" i="43"/>
  <c r="AT29" i="43"/>
  <c r="AP29" i="43"/>
  <c r="AL29" i="43"/>
  <c r="AH29" i="43"/>
  <c r="AD29" i="43"/>
  <c r="Z29" i="43"/>
  <c r="V29" i="43"/>
  <c r="CW28" i="43"/>
  <c r="CS28" i="43"/>
  <c r="CO28" i="43"/>
  <c r="CK28" i="43"/>
  <c r="CG28" i="43"/>
  <c r="CC28" i="43"/>
  <c r="BY28" i="43"/>
  <c r="BU28" i="43"/>
  <c r="BQ28" i="43"/>
  <c r="BM28" i="43"/>
  <c r="BI28" i="43"/>
  <c r="BE28" i="43"/>
  <c r="BA28" i="43"/>
  <c r="AW28" i="43"/>
  <c r="AS28" i="43"/>
  <c r="AO28" i="43"/>
  <c r="AK28" i="43"/>
  <c r="AG28" i="43"/>
  <c r="AC28" i="43"/>
  <c r="Y28" i="43"/>
  <c r="U28" i="43"/>
  <c r="CW27" i="43"/>
  <c r="CS27" i="43"/>
  <c r="CO27" i="43"/>
  <c r="CK27" i="43"/>
  <c r="CG27" i="43"/>
  <c r="CC27" i="43"/>
  <c r="BY27" i="43"/>
  <c r="BU27" i="43"/>
  <c r="BQ27" i="43"/>
  <c r="BM27" i="43"/>
  <c r="BI27" i="43"/>
  <c r="BE27" i="43"/>
  <c r="BA27" i="43"/>
  <c r="AW27" i="43"/>
  <c r="AS27" i="43"/>
  <c r="AO27" i="43"/>
  <c r="AK27" i="43"/>
  <c r="AG27" i="43"/>
  <c r="AC27" i="43"/>
  <c r="Y27" i="43"/>
  <c r="U27" i="43"/>
  <c r="CX26" i="43"/>
  <c r="CT26" i="43"/>
  <c r="CP26" i="43"/>
  <c r="CL26" i="43"/>
  <c r="BI46" i="43"/>
  <c r="CN42" i="43"/>
  <c r="BY41" i="43"/>
  <c r="BK40" i="43"/>
  <c r="BS39" i="43"/>
  <c r="CF38" i="43"/>
  <c r="BK38" i="43"/>
  <c r="AO38" i="43"/>
  <c r="CS37" i="43"/>
  <c r="CC37" i="43"/>
  <c r="BM37" i="43"/>
  <c r="AW37" i="43"/>
  <c r="AG37" i="43"/>
  <c r="CN36" i="43"/>
  <c r="BX36" i="43"/>
  <c r="BH36" i="43"/>
  <c r="AR36" i="43"/>
  <c r="CJ35" i="43"/>
  <c r="BT35" i="43"/>
  <c r="BD35" i="43"/>
  <c r="AN35" i="43"/>
  <c r="AD35" i="43"/>
  <c r="CX34" i="43"/>
  <c r="CS34" i="43"/>
  <c r="CM34" i="43"/>
  <c r="CH34" i="43"/>
  <c r="CC34" i="43"/>
  <c r="BW34" i="43"/>
  <c r="BR34" i="43"/>
  <c r="BM34" i="43"/>
  <c r="BG34" i="43"/>
  <c r="BB34" i="43"/>
  <c r="AW34" i="43"/>
  <c r="AQ34" i="43"/>
  <c r="AL34" i="43"/>
  <c r="AG34" i="43"/>
  <c r="AA34" i="43"/>
  <c r="CV33" i="43"/>
  <c r="CQ33" i="43"/>
  <c r="CK33" i="43"/>
  <c r="CF33" i="43"/>
  <c r="CA33" i="43"/>
  <c r="BU33" i="43"/>
  <c r="BP33" i="43"/>
  <c r="BK33" i="43"/>
  <c r="BE33" i="43"/>
  <c r="AZ33" i="43"/>
  <c r="AU33" i="43"/>
  <c r="AO33" i="43"/>
  <c r="AJ33" i="43"/>
  <c r="AE33" i="43"/>
  <c r="CU32" i="43"/>
  <c r="CP32" i="43"/>
  <c r="CJ32" i="43"/>
  <c r="CE32" i="43"/>
  <c r="BZ32" i="43"/>
  <c r="BT32" i="43"/>
  <c r="BO32" i="43"/>
  <c r="BJ32" i="43"/>
  <c r="BD32" i="43"/>
  <c r="AY32" i="43"/>
  <c r="AT32" i="43"/>
  <c r="AN32" i="43"/>
  <c r="AI32" i="43"/>
  <c r="AD32" i="43"/>
  <c r="CU31" i="43"/>
  <c r="CP31" i="43"/>
  <c r="CJ31" i="43"/>
  <c r="CE31" i="43"/>
  <c r="BZ31" i="43"/>
  <c r="BT31" i="43"/>
  <c r="BO31" i="43"/>
  <c r="BJ31" i="43"/>
  <c r="BD31" i="43"/>
  <c r="AY31" i="43"/>
  <c r="AT31" i="43"/>
  <c r="AN31" i="43"/>
  <c r="AI31" i="43"/>
  <c r="AD31" i="43"/>
  <c r="X31" i="43"/>
  <c r="CV30" i="43"/>
  <c r="CQ30" i="43"/>
  <c r="CM30" i="43"/>
  <c r="CI30" i="43"/>
  <c r="CE30" i="43"/>
  <c r="CA30" i="43"/>
  <c r="BW30" i="43"/>
  <c r="BS30" i="43"/>
  <c r="BO30" i="43"/>
  <c r="BK30" i="43"/>
  <c r="BG30" i="43"/>
  <c r="BC30" i="43"/>
  <c r="AY30" i="43"/>
  <c r="AU30" i="43"/>
  <c r="AQ30" i="43"/>
  <c r="AM30" i="43"/>
  <c r="AI30" i="43"/>
  <c r="AE30" i="43"/>
  <c r="AA30" i="43"/>
  <c r="W30" i="43"/>
  <c r="CW29" i="43"/>
  <c r="CS29" i="43"/>
  <c r="CO29" i="43"/>
  <c r="CK29" i="43"/>
  <c r="CG29" i="43"/>
  <c r="CC29" i="43"/>
  <c r="BY29" i="43"/>
  <c r="BU29" i="43"/>
  <c r="BQ29" i="43"/>
  <c r="BM29" i="43"/>
  <c r="BI29" i="43"/>
  <c r="BE29" i="43"/>
  <c r="BA29" i="43"/>
  <c r="AW29" i="43"/>
  <c r="AS29" i="43"/>
  <c r="AO29" i="43"/>
  <c r="AK29" i="43"/>
  <c r="AG29" i="43"/>
  <c r="AC29" i="43"/>
  <c r="Y29" i="43"/>
  <c r="CV28" i="43"/>
  <c r="CR28" i="43"/>
  <c r="CN28" i="43"/>
  <c r="CJ28" i="43"/>
  <c r="CF28" i="43"/>
  <c r="CB28" i="43"/>
  <c r="BX28" i="43"/>
  <c r="BT28" i="43"/>
  <c r="BP28" i="43"/>
  <c r="BL28" i="43"/>
  <c r="BH28" i="43"/>
  <c r="BD28" i="43"/>
  <c r="AZ28" i="43"/>
  <c r="AV28" i="43"/>
  <c r="AR28" i="43"/>
  <c r="AN28" i="43"/>
  <c r="AJ28" i="43"/>
  <c r="AF28" i="43"/>
  <c r="AB28" i="43"/>
  <c r="X28" i="43"/>
  <c r="CV27" i="43"/>
  <c r="CR27" i="43"/>
  <c r="CN27" i="43"/>
  <c r="CJ27" i="43"/>
  <c r="CF27" i="43"/>
  <c r="BN44" i="43"/>
  <c r="AW42" i="43"/>
  <c r="AH41" i="43"/>
  <c r="CY39" i="43"/>
  <c r="AM39" i="43"/>
  <c r="BU38" i="43"/>
  <c r="AZ38" i="43"/>
  <c r="AE38" i="43"/>
  <c r="CK37" i="43"/>
  <c r="BU37" i="43"/>
  <c r="BE37" i="43"/>
  <c r="AO37" i="43"/>
  <c r="CV36" i="43"/>
  <c r="CF36" i="43"/>
  <c r="BP36" i="43"/>
  <c r="AZ36" i="43"/>
  <c r="AJ36" i="43"/>
  <c r="CR35" i="43"/>
  <c r="CB35" i="43"/>
  <c r="BL35" i="43"/>
  <c r="AV35" i="43"/>
  <c r="AH35" i="43"/>
  <c r="AB35" i="43"/>
  <c r="CU34" i="43"/>
  <c r="CP34" i="43"/>
  <c r="CK34" i="43"/>
  <c r="CE34" i="43"/>
  <c r="BZ34" i="43"/>
  <c r="BU34" i="43"/>
  <c r="BO34" i="43"/>
  <c r="BJ34" i="43"/>
  <c r="BE34" i="43"/>
  <c r="AY34" i="43"/>
  <c r="AT34" i="43"/>
  <c r="AO34" i="43"/>
  <c r="AI34" i="43"/>
  <c r="AD34" i="43"/>
  <c r="CY33" i="43"/>
  <c r="CS33" i="43"/>
  <c r="CN33" i="43"/>
  <c r="CI33" i="43"/>
  <c r="CC33" i="43"/>
  <c r="BX33" i="43"/>
  <c r="BS33" i="43"/>
  <c r="BM33" i="43"/>
  <c r="BH33" i="43"/>
  <c r="BC33" i="43"/>
  <c r="AW33" i="43"/>
  <c r="AR33" i="43"/>
  <c r="AM33" i="43"/>
  <c r="AG33" i="43"/>
  <c r="AB33" i="43"/>
  <c r="CX32" i="43"/>
  <c r="CR32" i="43"/>
  <c r="CM32" i="43"/>
  <c r="CH32" i="43"/>
  <c r="CB32" i="43"/>
  <c r="BW32" i="43"/>
  <c r="BR32" i="43"/>
  <c r="BL32" i="43"/>
  <c r="BG32" i="43"/>
  <c r="BB32" i="43"/>
  <c r="AV32" i="43"/>
  <c r="AQ32" i="43"/>
  <c r="AL32" i="43"/>
  <c r="AF32" i="43"/>
  <c r="AA32" i="43"/>
  <c r="CX31" i="43"/>
  <c r="CR31" i="43"/>
  <c r="CM31" i="43"/>
  <c r="CH31" i="43"/>
  <c r="CB31" i="43"/>
  <c r="BW31" i="43"/>
  <c r="BR31" i="43"/>
  <c r="BL31" i="43"/>
  <c r="BG31" i="43"/>
  <c r="BB31" i="43"/>
  <c r="AV31" i="43"/>
  <c r="AQ31" i="43"/>
  <c r="AL31" i="43"/>
  <c r="AF31" i="43"/>
  <c r="AA31" i="43"/>
  <c r="CY30" i="43"/>
  <c r="CS30" i="43"/>
  <c r="CO30" i="43"/>
  <c r="CK30" i="43"/>
  <c r="CG30" i="43"/>
  <c r="CC30" i="43"/>
  <c r="BY30" i="43"/>
  <c r="BU30" i="43"/>
  <c r="BQ30" i="43"/>
  <c r="BM30" i="43"/>
  <c r="BI30" i="43"/>
  <c r="BE30" i="43"/>
  <c r="BA30" i="43"/>
  <c r="AW30" i="43"/>
  <c r="AS30" i="43"/>
  <c r="AO30" i="43"/>
  <c r="AK30" i="43"/>
  <c r="AG30" i="43"/>
  <c r="AC30" i="43"/>
  <c r="Y30" i="43"/>
  <c r="CY29" i="43"/>
  <c r="CU29" i="43"/>
  <c r="CQ29" i="43"/>
  <c r="CM29" i="43"/>
  <c r="CI29" i="43"/>
  <c r="CE29" i="43"/>
  <c r="CA29" i="43"/>
  <c r="BW29" i="43"/>
  <c r="BS29" i="43"/>
  <c r="BO29" i="43"/>
  <c r="BK29" i="43"/>
  <c r="BG29" i="43"/>
  <c r="BC29" i="43"/>
  <c r="AY29" i="43"/>
  <c r="AU29" i="43"/>
  <c r="AQ29" i="43"/>
  <c r="AM29" i="43"/>
  <c r="AI29" i="43"/>
  <c r="AE29" i="43"/>
  <c r="AA29" i="43"/>
  <c r="W29" i="43"/>
  <c r="CX28" i="43"/>
  <c r="CT28" i="43"/>
  <c r="CP28" i="43"/>
  <c r="CL28" i="43"/>
  <c r="CH28" i="43"/>
  <c r="CD28" i="43"/>
  <c r="BZ28" i="43"/>
  <c r="BV28" i="43"/>
  <c r="BR28" i="43"/>
  <c r="BN28" i="43"/>
  <c r="BJ28" i="43"/>
  <c r="BF28" i="43"/>
  <c r="BB28" i="43"/>
  <c r="AX28" i="43"/>
  <c r="AT28" i="43"/>
  <c r="AP28" i="43"/>
  <c r="AL28" i="43"/>
  <c r="AH28" i="43"/>
  <c r="AD28" i="43"/>
  <c r="Z28" i="43"/>
  <c r="V28" i="43"/>
  <c r="CX27" i="43"/>
  <c r="CT27" i="43"/>
  <c r="CP27" i="43"/>
  <c r="CL27" i="43"/>
  <c r="CH27" i="43"/>
  <c r="CD27" i="43"/>
  <c r="BZ27" i="43"/>
  <c r="BV27" i="43"/>
  <c r="BR27" i="43"/>
  <c r="BN27" i="43"/>
  <c r="BJ27" i="43"/>
  <c r="BF27" i="43"/>
  <c r="BB27" i="43"/>
  <c r="AX27" i="43"/>
  <c r="AT27" i="43"/>
  <c r="AP27" i="43"/>
  <c r="AL27" i="43"/>
  <c r="AH27" i="43"/>
  <c r="AD27" i="43"/>
  <c r="Z27" i="43"/>
  <c r="V27" i="43"/>
  <c r="CY26" i="43"/>
  <c r="BK45" i="43"/>
  <c r="BC39" i="43"/>
  <c r="CO37" i="43"/>
  <c r="AN36" i="43"/>
  <c r="AZ35" i="43"/>
  <c r="CQ34" i="43"/>
  <c r="BV34" i="43"/>
  <c r="BA34" i="43"/>
  <c r="AE34" i="43"/>
  <c r="CJ33" i="43"/>
  <c r="BO33" i="43"/>
  <c r="AS33" i="43"/>
  <c r="CY32" i="43"/>
  <c r="CD32" i="43"/>
  <c r="BH32" i="43"/>
  <c r="AM32" i="43"/>
  <c r="CT31" i="43"/>
  <c r="BX31" i="43"/>
  <c r="BC31" i="43"/>
  <c r="AH31" i="43"/>
  <c r="CP30" i="43"/>
  <c r="BZ30" i="43"/>
  <c r="BJ30" i="43"/>
  <c r="AT30" i="43"/>
  <c r="AD30" i="43"/>
  <c r="CR29" i="43"/>
  <c r="CB29" i="43"/>
  <c r="BL29" i="43"/>
  <c r="AV29" i="43"/>
  <c r="AF29" i="43"/>
  <c r="CU28" i="43"/>
  <c r="CE28" i="43"/>
  <c r="BO28" i="43"/>
  <c r="AY28" i="43"/>
  <c r="AI28" i="43"/>
  <c r="CY27" i="43"/>
  <c r="CI27" i="43"/>
  <c r="BX27" i="43"/>
  <c r="BP27" i="43"/>
  <c r="BH27" i="43"/>
  <c r="AZ27" i="43"/>
  <c r="AR27" i="43"/>
  <c r="AJ27" i="43"/>
  <c r="AB27" i="43"/>
  <c r="T27" i="43"/>
  <c r="CU26" i="43"/>
  <c r="CO26" i="43"/>
  <c r="CJ26" i="43"/>
  <c r="CF26" i="43"/>
  <c r="CB26" i="43"/>
  <c r="BX26" i="43"/>
  <c r="BT26" i="43"/>
  <c r="BP26" i="43"/>
  <c r="BL26" i="43"/>
  <c r="BH26" i="43"/>
  <c r="BD26" i="43"/>
  <c r="AZ26" i="43"/>
  <c r="AV26" i="43"/>
  <c r="AR26" i="43"/>
  <c r="AN26" i="43"/>
  <c r="AJ26" i="43"/>
  <c r="AF26" i="43"/>
  <c r="AB26" i="43"/>
  <c r="X26" i="43"/>
  <c r="T26" i="43"/>
  <c r="CX25" i="43"/>
  <c r="CT25" i="43"/>
  <c r="CP25" i="43"/>
  <c r="CL25" i="43"/>
  <c r="CH25" i="43"/>
  <c r="CD25" i="43"/>
  <c r="BZ25" i="43"/>
  <c r="BV25" i="43"/>
  <c r="BR25" i="43"/>
  <c r="BN25" i="43"/>
  <c r="BJ25" i="43"/>
  <c r="BF25" i="43"/>
  <c r="BB25" i="43"/>
  <c r="AX25" i="43"/>
  <c r="AT25" i="43"/>
  <c r="AP25" i="43"/>
  <c r="AL25" i="43"/>
  <c r="AH25" i="43"/>
  <c r="AD25" i="43"/>
  <c r="Z25" i="43"/>
  <c r="V25" i="43"/>
  <c r="BS42" i="43"/>
  <c r="CA38" i="43"/>
  <c r="BY37" i="43"/>
  <c r="CJ36" i="43"/>
  <c r="CV35" i="43"/>
  <c r="AJ35" i="43"/>
  <c r="CL34" i="43"/>
  <c r="BQ34" i="43"/>
  <c r="AU34" i="43"/>
  <c r="CE33" i="43"/>
  <c r="BI33" i="43"/>
  <c r="AN33" i="43"/>
  <c r="CT32" i="43"/>
  <c r="BX32" i="43"/>
  <c r="BC32" i="43"/>
  <c r="AH32" i="43"/>
  <c r="CN31" i="43"/>
  <c r="BS31" i="43"/>
  <c r="AX31" i="43"/>
  <c r="AB31" i="43"/>
  <c r="CL30" i="43"/>
  <c r="BV30" i="43"/>
  <c r="BF30" i="43"/>
  <c r="AP30" i="43"/>
  <c r="Z30" i="43"/>
  <c r="CN29" i="43"/>
  <c r="BX29" i="43"/>
  <c r="BH29" i="43"/>
  <c r="AR29" i="43"/>
  <c r="AB29" i="43"/>
  <c r="CQ28" i="43"/>
  <c r="CA28" i="43"/>
  <c r="BK28" i="43"/>
  <c r="AU28" i="43"/>
  <c r="AE28" i="43"/>
  <c r="CU27" i="43"/>
  <c r="CE27" i="43"/>
  <c r="BW27" i="43"/>
  <c r="BO27" i="43"/>
  <c r="BG27" i="43"/>
  <c r="AY27" i="43"/>
  <c r="AQ27" i="43"/>
  <c r="AI27" i="43"/>
  <c r="AA27" i="43"/>
  <c r="CS26" i="43"/>
  <c r="CN26" i="43"/>
  <c r="CI26" i="43"/>
  <c r="CE26" i="43"/>
  <c r="CA26" i="43"/>
  <c r="BW26" i="43"/>
  <c r="BS26" i="43"/>
  <c r="BO26" i="43"/>
  <c r="BK26" i="43"/>
  <c r="BG26" i="43"/>
  <c r="BC26" i="43"/>
  <c r="AY26" i="43"/>
  <c r="AU26" i="43"/>
  <c r="AQ26" i="43"/>
  <c r="AM26" i="43"/>
  <c r="AI26" i="43"/>
  <c r="AE26" i="43"/>
  <c r="AA26" i="43"/>
  <c r="W26" i="43"/>
  <c r="S26" i="43"/>
  <c r="CW25" i="43"/>
  <c r="CS25" i="43"/>
  <c r="CO25" i="43"/>
  <c r="CK25" i="43"/>
  <c r="CG25" i="43"/>
  <c r="CC25" i="43"/>
  <c r="BY25" i="43"/>
  <c r="BU25" i="43"/>
  <c r="BC41" i="43"/>
  <c r="BE38" i="43"/>
  <c r="BI37" i="43"/>
  <c r="BT36" i="43"/>
  <c r="CF35" i="43"/>
  <c r="AC35" i="43"/>
  <c r="CG34" i="43"/>
  <c r="BK34" i="43"/>
  <c r="AP34" i="43"/>
  <c r="CU33" i="43"/>
  <c r="BY33" i="43"/>
  <c r="BD33" i="43"/>
  <c r="AI33" i="43"/>
  <c r="CN32" i="43"/>
  <c r="BS32" i="43"/>
  <c r="AX32" i="43"/>
  <c r="AB32" i="43"/>
  <c r="CI31" i="43"/>
  <c r="BN31" i="43"/>
  <c r="AR31" i="43"/>
  <c r="CH30" i="43"/>
  <c r="BR30" i="43"/>
  <c r="BB30" i="43"/>
  <c r="AL30" i="43"/>
  <c r="CJ29" i="43"/>
  <c r="BT29" i="43"/>
  <c r="BD29" i="43"/>
  <c r="AN29" i="43"/>
  <c r="X29" i="43"/>
  <c r="CM28" i="43"/>
  <c r="BW28" i="43"/>
  <c r="BG28" i="43"/>
  <c r="AQ28" i="43"/>
  <c r="AA28" i="43"/>
  <c r="CQ27" i="43"/>
  <c r="CB27" i="43"/>
  <c r="BT27" i="43"/>
  <c r="BL27" i="43"/>
  <c r="BD27" i="43"/>
  <c r="AV27" i="43"/>
  <c r="AN27" i="43"/>
  <c r="AF27" i="43"/>
  <c r="X27" i="43"/>
  <c r="CW26" i="43"/>
  <c r="CR26" i="43"/>
  <c r="CM26" i="43"/>
  <c r="CH26" i="43"/>
  <c r="CD26" i="43"/>
  <c r="BZ26" i="43"/>
  <c r="BV26" i="43"/>
  <c r="BR26" i="43"/>
  <c r="BN26" i="43"/>
  <c r="BJ26" i="43"/>
  <c r="BF26" i="43"/>
  <c r="BB26" i="43"/>
  <c r="AX26" i="43"/>
  <c r="AT26" i="43"/>
  <c r="AP26" i="43"/>
  <c r="AL26" i="43"/>
  <c r="AH26" i="43"/>
  <c r="AD26" i="43"/>
  <c r="Z26" i="43"/>
  <c r="V26" i="43"/>
  <c r="CV25" i="43"/>
  <c r="CR25" i="43"/>
  <c r="CN25" i="43"/>
  <c r="CJ25" i="43"/>
  <c r="CF25" i="43"/>
  <c r="CB25" i="43"/>
  <c r="BX25" i="43"/>
  <c r="BT25" i="43"/>
  <c r="BP25" i="43"/>
  <c r="BL25" i="43"/>
  <c r="BH25" i="43"/>
  <c r="BD25" i="43"/>
  <c r="AZ25" i="43"/>
  <c r="AV25" i="43"/>
  <c r="AR25" i="43"/>
  <c r="AN25" i="43"/>
  <c r="AJ25" i="43"/>
  <c r="AF25" i="43"/>
  <c r="AB25" i="43"/>
  <c r="AU40" i="43"/>
  <c r="BP35" i="43"/>
  <c r="AK34" i="43"/>
  <c r="AC33" i="43"/>
  <c r="CY31" i="43"/>
  <c r="CU30" i="43"/>
  <c r="AH30" i="43"/>
  <c r="AZ29" i="43"/>
  <c r="BS28" i="43"/>
  <c r="CM27" i="43"/>
  <c r="BC27" i="43"/>
  <c r="W27" i="43"/>
  <c r="CG26" i="43"/>
  <c r="BQ26" i="43"/>
  <c r="BA26" i="43"/>
  <c r="AK26" i="43"/>
  <c r="U26" i="43"/>
  <c r="CM25" i="43"/>
  <c r="BW25" i="43"/>
  <c r="BM25" i="43"/>
  <c r="BE25" i="43"/>
  <c r="AW25" i="43"/>
  <c r="AO25" i="43"/>
  <c r="AG25" i="43"/>
  <c r="Y25" i="43"/>
  <c r="T25" i="43"/>
  <c r="CY24" i="43"/>
  <c r="CU24" i="43"/>
  <c r="CQ24" i="43"/>
  <c r="CM24" i="43"/>
  <c r="CI24" i="43"/>
  <c r="CE24" i="43"/>
  <c r="CA24" i="43"/>
  <c r="BW24" i="43"/>
  <c r="BS24" i="43"/>
  <c r="BO24" i="43"/>
  <c r="BK24" i="43"/>
  <c r="BG24" i="43"/>
  <c r="BC24" i="43"/>
  <c r="AY24" i="43"/>
  <c r="AU24" i="43"/>
  <c r="AQ24" i="43"/>
  <c r="AM24" i="43"/>
  <c r="AI24" i="43"/>
  <c r="AE24" i="43"/>
  <c r="AA24" i="43"/>
  <c r="W24" i="43"/>
  <c r="S24" i="43"/>
  <c r="CY23" i="43"/>
  <c r="CU23" i="43"/>
  <c r="CQ23" i="43"/>
  <c r="CM23" i="43"/>
  <c r="CI23" i="43"/>
  <c r="CE23" i="43"/>
  <c r="CA23" i="43"/>
  <c r="BW23" i="43"/>
  <c r="BS23" i="43"/>
  <c r="BO23" i="43"/>
  <c r="BK23" i="43"/>
  <c r="BG23" i="43"/>
  <c r="BC23" i="43"/>
  <c r="AY23" i="43"/>
  <c r="AU23" i="43"/>
  <c r="AQ23" i="43"/>
  <c r="AM23" i="43"/>
  <c r="AI23" i="43"/>
  <c r="AE23" i="43"/>
  <c r="AA23" i="43"/>
  <c r="W23" i="43"/>
  <c r="S23" i="43"/>
  <c r="CV22" i="43"/>
  <c r="CR22" i="43"/>
  <c r="CN22" i="43"/>
  <c r="CJ22" i="43"/>
  <c r="CF22" i="43"/>
  <c r="CB22" i="43"/>
  <c r="BX22" i="43"/>
  <c r="BT22" i="43"/>
  <c r="BP22" i="43"/>
  <c r="BL22" i="43"/>
  <c r="BH22" i="43"/>
  <c r="BD22" i="43"/>
  <c r="AZ22" i="43"/>
  <c r="AV22" i="43"/>
  <c r="AR22" i="43"/>
  <c r="AN22" i="43"/>
  <c r="AJ22" i="43"/>
  <c r="AF22" i="43"/>
  <c r="AB22" i="43"/>
  <c r="X22" i="43"/>
  <c r="T22" i="43"/>
  <c r="P22" i="43"/>
  <c r="CX21" i="43"/>
  <c r="CT21" i="43"/>
  <c r="CP21" i="43"/>
  <c r="CL21" i="43"/>
  <c r="CH21" i="43"/>
  <c r="CD21" i="43"/>
  <c r="BZ21" i="43"/>
  <c r="BV21" i="43"/>
  <c r="BR21" i="43"/>
  <c r="BN21" i="43"/>
  <c r="BJ21" i="43"/>
  <c r="BF21" i="43"/>
  <c r="BB21" i="43"/>
  <c r="AX21" i="43"/>
  <c r="AT21" i="43"/>
  <c r="AP21" i="43"/>
  <c r="AL21" i="43"/>
  <c r="AH21" i="43"/>
  <c r="AD21" i="43"/>
  <c r="Z21" i="43"/>
  <c r="V21" i="43"/>
  <c r="R21" i="43"/>
  <c r="N21" i="43"/>
  <c r="CW20" i="43"/>
  <c r="CS20" i="43"/>
  <c r="CO20" i="43"/>
  <c r="CK20" i="43"/>
  <c r="CG20" i="43"/>
  <c r="CC20" i="43"/>
  <c r="BY20" i="43"/>
  <c r="BU20" i="43"/>
  <c r="BQ20" i="43"/>
  <c r="BM20" i="43"/>
  <c r="BI20" i="43"/>
  <c r="BE20" i="43"/>
  <c r="BA20" i="43"/>
  <c r="AW20" i="43"/>
  <c r="AS20" i="43"/>
  <c r="AO20" i="43"/>
  <c r="AK20" i="43"/>
  <c r="AG20" i="43"/>
  <c r="AC20" i="43"/>
  <c r="Y20" i="43"/>
  <c r="U20" i="43"/>
  <c r="Q20" i="43"/>
  <c r="M20" i="43"/>
  <c r="CW19" i="43"/>
  <c r="CS19" i="43"/>
  <c r="CO19" i="43"/>
  <c r="CK19" i="43"/>
  <c r="CG19" i="43"/>
  <c r="CC19" i="43"/>
  <c r="BY19" i="43"/>
  <c r="BU19" i="43"/>
  <c r="BQ19" i="43"/>
  <c r="BM19" i="43"/>
  <c r="BI19" i="43"/>
  <c r="BE19" i="43"/>
  <c r="BA19" i="43"/>
  <c r="AW19" i="43"/>
  <c r="AS19" i="43"/>
  <c r="AO19" i="43"/>
  <c r="AK19" i="43"/>
  <c r="AG19" i="43"/>
  <c r="AC19" i="43"/>
  <c r="Y19" i="43"/>
  <c r="U19" i="43"/>
  <c r="Q19" i="43"/>
  <c r="M19" i="43"/>
  <c r="CX18" i="43"/>
  <c r="CT18" i="43"/>
  <c r="CP18" i="43"/>
  <c r="CL18" i="43"/>
  <c r="CH18" i="43"/>
  <c r="CD18" i="43"/>
  <c r="BZ18" i="43"/>
  <c r="BV18" i="43"/>
  <c r="BR18" i="43"/>
  <c r="BN18" i="43"/>
  <c r="BJ18" i="43"/>
  <c r="AJ38" i="43"/>
  <c r="CW34" i="43"/>
  <c r="CO33" i="43"/>
  <c r="CI32" i="43"/>
  <c r="CD31" i="43"/>
  <c r="CD30" i="43"/>
  <c r="CV29" i="43"/>
  <c r="AJ29" i="43"/>
  <c r="BC28" i="43"/>
  <c r="CA27" i="43"/>
  <c r="AU27" i="43"/>
  <c r="CV26" i="43"/>
  <c r="CC26" i="43"/>
  <c r="BM26" i="43"/>
  <c r="AW26" i="43"/>
  <c r="AG26" i="43"/>
  <c r="CY25" i="43"/>
  <c r="CI25" i="43"/>
  <c r="BS25" i="43"/>
  <c r="BK25" i="43"/>
  <c r="BC25" i="43"/>
  <c r="AU25" i="43"/>
  <c r="AM25" i="43"/>
  <c r="AE25" i="43"/>
  <c r="X25" i="43"/>
  <c r="S25" i="43"/>
  <c r="CX24" i="43"/>
  <c r="CT24" i="43"/>
  <c r="CP24" i="43"/>
  <c r="CL24" i="43"/>
  <c r="CH24" i="43"/>
  <c r="CD24" i="43"/>
  <c r="BZ24" i="43"/>
  <c r="BV24" i="43"/>
  <c r="BR24" i="43"/>
  <c r="BN24" i="43"/>
  <c r="BJ24" i="43"/>
  <c r="BF24" i="43"/>
  <c r="BB24" i="43"/>
  <c r="AX24" i="43"/>
  <c r="AT24" i="43"/>
  <c r="AP24" i="43"/>
  <c r="AL24" i="43"/>
  <c r="AH24" i="43"/>
  <c r="AD24" i="43"/>
  <c r="Z24" i="43"/>
  <c r="V24" i="43"/>
  <c r="R24" i="43"/>
  <c r="CX23" i="43"/>
  <c r="CT23" i="43"/>
  <c r="CP23" i="43"/>
  <c r="CL23" i="43"/>
  <c r="CH23" i="43"/>
  <c r="CD23" i="43"/>
  <c r="BZ23" i="43"/>
  <c r="BV23" i="43"/>
  <c r="BR23" i="43"/>
  <c r="BN23" i="43"/>
  <c r="BJ23" i="43"/>
  <c r="BF23" i="43"/>
  <c r="BB23" i="43"/>
  <c r="AX23" i="43"/>
  <c r="AT23" i="43"/>
  <c r="AP23" i="43"/>
  <c r="AL23" i="43"/>
  <c r="AH23" i="43"/>
  <c r="AD23" i="43"/>
  <c r="Z23" i="43"/>
  <c r="V23" i="43"/>
  <c r="R23" i="43"/>
  <c r="CY22" i="43"/>
  <c r="CU22" i="43"/>
  <c r="CQ22" i="43"/>
  <c r="CM22" i="43"/>
  <c r="CI22" i="43"/>
  <c r="CE22" i="43"/>
  <c r="CA22" i="43"/>
  <c r="BW22" i="43"/>
  <c r="BS22" i="43"/>
  <c r="BO22" i="43"/>
  <c r="BK22" i="43"/>
  <c r="BG22" i="43"/>
  <c r="BC22" i="43"/>
  <c r="AY22" i="43"/>
  <c r="AU22" i="43"/>
  <c r="AQ22" i="43"/>
  <c r="AM22" i="43"/>
  <c r="AI22" i="43"/>
  <c r="AE22" i="43"/>
  <c r="AA22" i="43"/>
  <c r="W22" i="43"/>
  <c r="S22" i="43"/>
  <c r="O22" i="43"/>
  <c r="CW21" i="43"/>
  <c r="CS21" i="43"/>
  <c r="CO21" i="43"/>
  <c r="CK21" i="43"/>
  <c r="CG21" i="43"/>
  <c r="CC21" i="43"/>
  <c r="BY21" i="43"/>
  <c r="BU21" i="43"/>
  <c r="BQ21" i="43"/>
  <c r="BM21" i="43"/>
  <c r="BI21" i="43"/>
  <c r="BE21" i="43"/>
  <c r="BA21" i="43"/>
  <c r="AW21" i="43"/>
  <c r="AS21" i="43"/>
  <c r="AO21" i="43"/>
  <c r="AK21" i="43"/>
  <c r="AG21" i="43"/>
  <c r="AC21" i="43"/>
  <c r="Y21" i="43"/>
  <c r="U21" i="43"/>
  <c r="Q21" i="43"/>
  <c r="CV20" i="43"/>
  <c r="CR20" i="43"/>
  <c r="CN20" i="43"/>
  <c r="CJ20" i="43"/>
  <c r="CF20" i="43"/>
  <c r="CB20" i="43"/>
  <c r="BX20" i="43"/>
  <c r="BT20" i="43"/>
  <c r="BP20" i="43"/>
  <c r="BL20" i="43"/>
  <c r="BH20" i="43"/>
  <c r="BD20" i="43"/>
  <c r="AZ20" i="43"/>
  <c r="AV20" i="43"/>
  <c r="AR20" i="43"/>
  <c r="AN20" i="43"/>
  <c r="AJ20" i="43"/>
  <c r="AF20" i="43"/>
  <c r="AB20" i="43"/>
  <c r="X20" i="43"/>
  <c r="T20" i="43"/>
  <c r="P20" i="43"/>
  <c r="CV19" i="43"/>
  <c r="CR19" i="43"/>
  <c r="CN19" i="43"/>
  <c r="CJ19" i="43"/>
  <c r="CF19" i="43"/>
  <c r="CB19" i="43"/>
  <c r="BX19" i="43"/>
  <c r="BT19" i="43"/>
  <c r="BP19" i="43"/>
  <c r="BL19" i="43"/>
  <c r="BH19" i="43"/>
  <c r="BD19" i="43"/>
  <c r="AZ19" i="43"/>
  <c r="AV19" i="43"/>
  <c r="AR19" i="43"/>
  <c r="AN19" i="43"/>
  <c r="AJ19" i="43"/>
  <c r="AF19" i="43"/>
  <c r="AS37" i="43"/>
  <c r="CA34" i="43"/>
  <c r="BT33" i="43"/>
  <c r="BN32" i="43"/>
  <c r="BH31" i="43"/>
  <c r="BN30" i="43"/>
  <c r="CF29" i="43"/>
  <c r="CY28" i="43"/>
  <c r="AM28" i="43"/>
  <c r="BS27" i="43"/>
  <c r="AM27" i="43"/>
  <c r="CQ26" i="43"/>
  <c r="BY26" i="43"/>
  <c r="BI26" i="43"/>
  <c r="AS26" i="43"/>
  <c r="AC26" i="43"/>
  <c r="CU25" i="43"/>
  <c r="CE25" i="43"/>
  <c r="BQ25" i="43"/>
  <c r="BI25" i="43"/>
  <c r="BA25" i="43"/>
  <c r="AS25" i="43"/>
  <c r="AK25" i="43"/>
  <c r="AC25" i="43"/>
  <c r="W25" i="43"/>
  <c r="R25" i="43"/>
  <c r="CW24" i="43"/>
  <c r="CS24" i="43"/>
  <c r="CO24" i="43"/>
  <c r="CK24" i="43"/>
  <c r="CG24" i="43"/>
  <c r="CC24" i="43"/>
  <c r="BY24" i="43"/>
  <c r="BU24" i="43"/>
  <c r="BQ24" i="43"/>
  <c r="BM24" i="43"/>
  <c r="BI24" i="43"/>
  <c r="BE24" i="43"/>
  <c r="BA24" i="43"/>
  <c r="AW24" i="43"/>
  <c r="AS24" i="43"/>
  <c r="AO24" i="43"/>
  <c r="AK24" i="43"/>
  <c r="AG24" i="43"/>
  <c r="AC24" i="43"/>
  <c r="Y24" i="43"/>
  <c r="U24" i="43"/>
  <c r="Q24" i="43"/>
  <c r="CW23" i="43"/>
  <c r="CS23" i="43"/>
  <c r="CO23" i="43"/>
  <c r="CK23" i="43"/>
  <c r="CG23" i="43"/>
  <c r="CC23" i="43"/>
  <c r="BY23" i="43"/>
  <c r="BU23" i="43"/>
  <c r="BQ23" i="43"/>
  <c r="BM23" i="43"/>
  <c r="BI23" i="43"/>
  <c r="BE23" i="43"/>
  <c r="BA23" i="43"/>
  <c r="AW23" i="43"/>
  <c r="AS23" i="43"/>
  <c r="AO23" i="43"/>
  <c r="AK23" i="43"/>
  <c r="AG23" i="43"/>
  <c r="AC23" i="43"/>
  <c r="Y23" i="43"/>
  <c r="U23" i="43"/>
  <c r="Q23" i="43"/>
  <c r="CX22" i="43"/>
  <c r="CT22" i="43"/>
  <c r="CP22" i="43"/>
  <c r="CL22" i="43"/>
  <c r="CH22" i="43"/>
  <c r="CD22" i="43"/>
  <c r="BZ22" i="43"/>
  <c r="BV22" i="43"/>
  <c r="BR22" i="43"/>
  <c r="BN22" i="43"/>
  <c r="BJ22" i="43"/>
  <c r="BF22" i="43"/>
  <c r="BB22" i="43"/>
  <c r="AX22" i="43"/>
  <c r="AT22" i="43"/>
  <c r="AP22" i="43"/>
  <c r="AL22" i="43"/>
  <c r="AH22" i="43"/>
  <c r="AD22" i="43"/>
  <c r="Z22" i="43"/>
  <c r="V22" i="43"/>
  <c r="R22" i="43"/>
  <c r="CV21" i="43"/>
  <c r="CR21" i="43"/>
  <c r="CN21" i="43"/>
  <c r="CJ21" i="43"/>
  <c r="CF21" i="43"/>
  <c r="CB21" i="43"/>
  <c r="BX21" i="43"/>
  <c r="BT21" i="43"/>
  <c r="BP21" i="43"/>
  <c r="BL21" i="43"/>
  <c r="BH21" i="43"/>
  <c r="BD21" i="43"/>
  <c r="AZ21" i="43"/>
  <c r="AV21" i="43"/>
  <c r="AR21" i="43"/>
  <c r="AN21" i="43"/>
  <c r="AJ21" i="43"/>
  <c r="AF21" i="43"/>
  <c r="AB21" i="43"/>
  <c r="X21" i="43"/>
  <c r="T21" i="43"/>
  <c r="P21" i="43"/>
  <c r="CY20" i="43"/>
  <c r="CU20" i="43"/>
  <c r="CQ20" i="43"/>
  <c r="CM20" i="43"/>
  <c r="CI20" i="43"/>
  <c r="CE20" i="43"/>
  <c r="CA20" i="43"/>
  <c r="BW20" i="43"/>
  <c r="BS20" i="43"/>
  <c r="BO20" i="43"/>
  <c r="BK20" i="43"/>
  <c r="BG20" i="43"/>
  <c r="BC20" i="43"/>
  <c r="AY20" i="43"/>
  <c r="AU20" i="43"/>
  <c r="AQ20" i="43"/>
  <c r="AM20" i="43"/>
  <c r="AI20" i="43"/>
  <c r="AE20" i="43"/>
  <c r="AA20" i="43"/>
  <c r="W20" i="43"/>
  <c r="S20" i="43"/>
  <c r="O20" i="43"/>
  <c r="CY19" i="43"/>
  <c r="CU19" i="43"/>
  <c r="CQ19" i="43"/>
  <c r="CM19" i="43"/>
  <c r="CI19" i="43"/>
  <c r="CE19" i="43"/>
  <c r="CA19" i="43"/>
  <c r="BW19" i="43"/>
  <c r="BS19" i="43"/>
  <c r="BO19" i="43"/>
  <c r="BK19" i="43"/>
  <c r="BG19" i="43"/>
  <c r="BC19" i="43"/>
  <c r="AY19" i="43"/>
  <c r="AU19" i="43"/>
  <c r="AQ19" i="43"/>
  <c r="AM19" i="43"/>
  <c r="AI19" i="43"/>
  <c r="AE19" i="43"/>
  <c r="AA19" i="43"/>
  <c r="W19" i="43"/>
  <c r="S19" i="43"/>
  <c r="O19" i="43"/>
  <c r="CV18" i="43"/>
  <c r="CR18" i="43"/>
  <c r="CN18" i="43"/>
  <c r="CJ18" i="43"/>
  <c r="CF18" i="43"/>
  <c r="CB18" i="43"/>
  <c r="BX18" i="43"/>
  <c r="BT18" i="43"/>
  <c r="BD36" i="43"/>
  <c r="AM31" i="43"/>
  <c r="W28" i="43"/>
  <c r="BU26" i="43"/>
  <c r="CQ25" i="43"/>
  <c r="AY25" i="43"/>
  <c r="U25" i="43"/>
  <c r="CN24" i="43"/>
  <c r="BX24" i="43"/>
  <c r="BH24" i="43"/>
  <c r="AR24" i="43"/>
  <c r="AB24" i="43"/>
  <c r="CV23" i="43"/>
  <c r="CF23" i="43"/>
  <c r="BP23" i="43"/>
  <c r="AZ23" i="43"/>
  <c r="AJ23" i="43"/>
  <c r="T23" i="43"/>
  <c r="CO22" i="43"/>
  <c r="BY22" i="43"/>
  <c r="BI22" i="43"/>
  <c r="AS22" i="43"/>
  <c r="AC22" i="43"/>
  <c r="CY21" i="43"/>
  <c r="CI21" i="43"/>
  <c r="BS21" i="43"/>
  <c r="BC21" i="43"/>
  <c r="AM21" i="43"/>
  <c r="W21" i="43"/>
  <c r="CT20" i="43"/>
  <c r="CD20" i="43"/>
  <c r="BN20" i="43"/>
  <c r="AX20" i="43"/>
  <c r="AH20" i="43"/>
  <c r="R20" i="43"/>
  <c r="CP19" i="43"/>
  <c r="BZ19" i="43"/>
  <c r="BJ19" i="43"/>
  <c r="AT19" i="43"/>
  <c r="AD19" i="43"/>
  <c r="V19" i="43"/>
  <c r="N19" i="43"/>
  <c r="CU18" i="43"/>
  <c r="CM18" i="43"/>
  <c r="CE18" i="43"/>
  <c r="BW18" i="43"/>
  <c r="BP18" i="43"/>
  <c r="BK18" i="43"/>
  <c r="BF18" i="43"/>
  <c r="BB18" i="43"/>
  <c r="AX18" i="43"/>
  <c r="AT18" i="43"/>
  <c r="AP18" i="43"/>
  <c r="AL18" i="43"/>
  <c r="AH18" i="43"/>
  <c r="AD18" i="43"/>
  <c r="Z18" i="43"/>
  <c r="V18" i="43"/>
  <c r="R18" i="43"/>
  <c r="N18" i="43"/>
  <c r="CV17" i="43"/>
  <c r="CR17" i="43"/>
  <c r="CN17" i="43"/>
  <c r="CJ17" i="43"/>
  <c r="CF17" i="43"/>
  <c r="CB17" i="43"/>
  <c r="BX17" i="43"/>
  <c r="BT17" i="43"/>
  <c r="BP17" i="43"/>
  <c r="BL17" i="43"/>
  <c r="BH17" i="43"/>
  <c r="BD17" i="43"/>
  <c r="AZ17" i="43"/>
  <c r="AV17" i="43"/>
  <c r="AR17" i="43"/>
  <c r="AN17" i="43"/>
  <c r="AJ17" i="43"/>
  <c r="AF17" i="43"/>
  <c r="AB17" i="43"/>
  <c r="X17" i="43"/>
  <c r="T17" i="43"/>
  <c r="P17" i="43"/>
  <c r="L17" i="43"/>
  <c r="CY16" i="43"/>
  <c r="CU16" i="43"/>
  <c r="CQ16" i="43"/>
  <c r="CM16" i="43"/>
  <c r="CI16" i="43"/>
  <c r="CE16" i="43"/>
  <c r="CA16" i="43"/>
  <c r="BW16" i="43"/>
  <c r="BS16" i="43"/>
  <c r="BO16" i="43"/>
  <c r="BK16" i="43"/>
  <c r="BG16" i="43"/>
  <c r="BC16" i="43"/>
  <c r="AY16" i="43"/>
  <c r="AU16" i="43"/>
  <c r="AQ16" i="43"/>
  <c r="AM16" i="43"/>
  <c r="AI16" i="43"/>
  <c r="AE16" i="43"/>
  <c r="AA16" i="43"/>
  <c r="W16" i="43"/>
  <c r="S16" i="43"/>
  <c r="O16" i="43"/>
  <c r="K16" i="43"/>
  <c r="CY15" i="43"/>
  <c r="CU15" i="43"/>
  <c r="CQ15" i="43"/>
  <c r="CM15" i="43"/>
  <c r="CI15" i="43"/>
  <c r="CE15" i="43"/>
  <c r="CA15" i="43"/>
  <c r="BW15" i="43"/>
  <c r="BS15" i="43"/>
  <c r="BO15" i="43"/>
  <c r="BK15" i="43"/>
  <c r="BG15" i="43"/>
  <c r="BC15" i="43"/>
  <c r="AY15" i="43"/>
  <c r="AU15" i="43"/>
  <c r="AQ15" i="43"/>
  <c r="AM15" i="43"/>
  <c r="AI15" i="43"/>
  <c r="AE15" i="43"/>
  <c r="AA15" i="43"/>
  <c r="W15" i="43"/>
  <c r="S15" i="43"/>
  <c r="O15" i="43"/>
  <c r="K15" i="43"/>
  <c r="G15" i="43"/>
  <c r="CV14" i="43"/>
  <c r="CR14" i="43"/>
  <c r="CN14" i="43"/>
  <c r="CJ14" i="43"/>
  <c r="CF14" i="43"/>
  <c r="CB14" i="43"/>
  <c r="BX14" i="43"/>
  <c r="BT14" i="43"/>
  <c r="BP14" i="43"/>
  <c r="BL14" i="43"/>
  <c r="BH14" i="43"/>
  <c r="BD14" i="43"/>
  <c r="AZ14" i="43"/>
  <c r="AV14" i="43"/>
  <c r="AR14" i="43"/>
  <c r="AN14" i="43"/>
  <c r="AJ14" i="43"/>
  <c r="AF14" i="43"/>
  <c r="AB14" i="43"/>
  <c r="X14" i="43"/>
  <c r="T14" i="43"/>
  <c r="P14" i="43"/>
  <c r="L14" i="43"/>
  <c r="H14" i="43"/>
  <c r="CX13" i="43"/>
  <c r="CT13" i="43"/>
  <c r="CP13" i="43"/>
  <c r="CL13" i="43"/>
  <c r="CH13" i="43"/>
  <c r="CD13" i="43"/>
  <c r="BZ13" i="43"/>
  <c r="BV13" i="43"/>
  <c r="BR13" i="43"/>
  <c r="BN13" i="43"/>
  <c r="BJ13" i="43"/>
  <c r="BF13" i="43"/>
  <c r="BB13" i="43"/>
  <c r="AX13" i="43"/>
  <c r="AT13" i="43"/>
  <c r="BF34" i="43"/>
  <c r="AX30" i="43"/>
  <c r="BK27" i="43"/>
  <c r="BE26" i="43"/>
  <c r="CA25" i="43"/>
  <c r="AQ25" i="43"/>
  <c r="CJ24" i="43"/>
  <c r="BT24" i="43"/>
  <c r="BD24" i="43"/>
  <c r="AN24" i="43"/>
  <c r="X24" i="43"/>
  <c r="CR23" i="43"/>
  <c r="CB23" i="43"/>
  <c r="BL23" i="43"/>
  <c r="AV23" i="43"/>
  <c r="AF23" i="43"/>
  <c r="P23" i="43"/>
  <c r="CK22" i="43"/>
  <c r="BU22" i="43"/>
  <c r="BE22" i="43"/>
  <c r="AO22" i="43"/>
  <c r="Y22" i="43"/>
  <c r="CU21" i="43"/>
  <c r="CE21" i="43"/>
  <c r="BO21" i="43"/>
  <c r="AY21" i="43"/>
  <c r="AI21" i="43"/>
  <c r="S21" i="43"/>
  <c r="CP20" i="43"/>
  <c r="BZ20" i="43"/>
  <c r="BJ20" i="43"/>
  <c r="AT20" i="43"/>
  <c r="AD20" i="43"/>
  <c r="N20" i="43"/>
  <c r="CL19" i="43"/>
  <c r="BV19" i="43"/>
  <c r="BF19" i="43"/>
  <c r="AP19" i="43"/>
  <c r="AB19" i="43"/>
  <c r="T19" i="43"/>
  <c r="L19" i="43"/>
  <c r="CS18" i="43"/>
  <c r="CK18" i="43"/>
  <c r="CC18" i="43"/>
  <c r="BU18" i="43"/>
  <c r="BO18" i="43"/>
  <c r="BI18" i="43"/>
  <c r="BE18" i="43"/>
  <c r="BA18" i="43"/>
  <c r="AW18" i="43"/>
  <c r="AS18" i="43"/>
  <c r="AO18" i="43"/>
  <c r="AK18" i="43"/>
  <c r="AG18" i="43"/>
  <c r="AC18" i="43"/>
  <c r="Y18" i="43"/>
  <c r="U18" i="43"/>
  <c r="Q18" i="43"/>
  <c r="M18" i="43"/>
  <c r="CY17" i="43"/>
  <c r="CU17" i="43"/>
  <c r="CQ17" i="43"/>
  <c r="CM17" i="43"/>
  <c r="CI17" i="43"/>
  <c r="CE17" i="43"/>
  <c r="CA17" i="43"/>
  <c r="BW17" i="43"/>
  <c r="BS17" i="43"/>
  <c r="BO17" i="43"/>
  <c r="BK17" i="43"/>
  <c r="BG17" i="43"/>
  <c r="BC17" i="43"/>
  <c r="AY17" i="43"/>
  <c r="AU17" i="43"/>
  <c r="AQ17" i="43"/>
  <c r="AM17" i="43"/>
  <c r="AI17" i="43"/>
  <c r="AE17" i="43"/>
  <c r="AA17" i="43"/>
  <c r="W17" i="43"/>
  <c r="S17" i="43"/>
  <c r="O17" i="43"/>
  <c r="K17" i="43"/>
  <c r="CX16" i="43"/>
  <c r="CT16" i="43"/>
  <c r="CP16" i="43"/>
  <c r="CL16" i="43"/>
  <c r="CH16" i="43"/>
  <c r="CD16" i="43"/>
  <c r="BZ16" i="43"/>
  <c r="BV16" i="43"/>
  <c r="BR16" i="43"/>
  <c r="BN16" i="43"/>
  <c r="BJ16" i="43"/>
  <c r="BF16" i="43"/>
  <c r="BB16" i="43"/>
  <c r="AX16" i="43"/>
  <c r="AT16" i="43"/>
  <c r="AP16" i="43"/>
  <c r="AL16" i="43"/>
  <c r="AH16" i="43"/>
  <c r="AD16" i="43"/>
  <c r="Z16" i="43"/>
  <c r="V16" i="43"/>
  <c r="R16" i="43"/>
  <c r="N16" i="43"/>
  <c r="J16" i="43"/>
  <c r="CX15" i="43"/>
  <c r="CT15" i="43"/>
  <c r="CP15" i="43"/>
  <c r="CL15" i="43"/>
  <c r="CH15" i="43"/>
  <c r="CD15" i="43"/>
  <c r="BZ15" i="43"/>
  <c r="BV15" i="43"/>
  <c r="BR15" i="43"/>
  <c r="BN15" i="43"/>
  <c r="BJ15" i="43"/>
  <c r="BF15" i="43"/>
  <c r="BB15" i="43"/>
  <c r="AX15" i="43"/>
  <c r="AT15" i="43"/>
  <c r="AP15" i="43"/>
  <c r="AL15" i="43"/>
  <c r="AH15" i="43"/>
  <c r="AD15" i="43"/>
  <c r="Z15" i="43"/>
  <c r="V15" i="43"/>
  <c r="R15" i="43"/>
  <c r="N15" i="43"/>
  <c r="J15" i="43"/>
  <c r="CY14" i="43"/>
  <c r="CU14" i="43"/>
  <c r="CQ14" i="43"/>
  <c r="CM14" i="43"/>
  <c r="CI14" i="43"/>
  <c r="CE14" i="43"/>
  <c r="CA14" i="43"/>
  <c r="BW14" i="43"/>
  <c r="BS14" i="43"/>
  <c r="BO14" i="43"/>
  <c r="BK14" i="43"/>
  <c r="BG14" i="43"/>
  <c r="BC14" i="43"/>
  <c r="AY14" i="43"/>
  <c r="AU14" i="43"/>
  <c r="AQ14" i="43"/>
  <c r="AM14" i="43"/>
  <c r="AI14" i="43"/>
  <c r="AE14" i="43"/>
  <c r="AA14" i="43"/>
  <c r="W14" i="43"/>
  <c r="S14" i="43"/>
  <c r="O14" i="43"/>
  <c r="K14" i="43"/>
  <c r="G14" i="43"/>
  <c r="CW13" i="43"/>
  <c r="CS13" i="43"/>
  <c r="CO13" i="43"/>
  <c r="CK13" i="43"/>
  <c r="CG13" i="43"/>
  <c r="CC13" i="43"/>
  <c r="BY13" i="43"/>
  <c r="BU13" i="43"/>
  <c r="BQ13" i="43"/>
  <c r="BM13" i="43"/>
  <c r="BI13" i="43"/>
  <c r="BE13" i="43"/>
  <c r="BA13" i="43"/>
  <c r="AY33" i="43"/>
  <c r="BP29" i="43"/>
  <c r="AE27" i="43"/>
  <c r="AO26" i="43"/>
  <c r="BO25" i="43"/>
  <c r="AI25" i="43"/>
  <c r="CV24" i="43"/>
  <c r="CF24" i="43"/>
  <c r="BP24" i="43"/>
  <c r="AZ24" i="43"/>
  <c r="AJ24" i="43"/>
  <c r="T24" i="43"/>
  <c r="CN23" i="43"/>
  <c r="BX23" i="43"/>
  <c r="BH23" i="43"/>
  <c r="AR23" i="43"/>
  <c r="AB23" i="43"/>
  <c r="CW22" i="43"/>
  <c r="CG22" i="43"/>
  <c r="BQ22" i="43"/>
  <c r="BA22" i="43"/>
  <c r="AK22" i="43"/>
  <c r="U22" i="43"/>
  <c r="CQ21" i="43"/>
  <c r="CA21" i="43"/>
  <c r="BK21" i="43"/>
  <c r="AU21" i="43"/>
  <c r="AE21" i="43"/>
  <c r="O21" i="43"/>
  <c r="CL20" i="43"/>
  <c r="BV20" i="43"/>
  <c r="BF20" i="43"/>
  <c r="AP20" i="43"/>
  <c r="Z20" i="43"/>
  <c r="CX19" i="43"/>
  <c r="CH19" i="43"/>
  <c r="BR19" i="43"/>
  <c r="BB19" i="43"/>
  <c r="AL19" i="43"/>
  <c r="Z19" i="43"/>
  <c r="R19" i="43"/>
  <c r="CY18" i="43"/>
  <c r="CQ18" i="43"/>
  <c r="CI18" i="43"/>
  <c r="CA18" i="43"/>
  <c r="BS18" i="43"/>
  <c r="BM18" i="43"/>
  <c r="BH18" i="43"/>
  <c r="BD18" i="43"/>
  <c r="AZ18" i="43"/>
  <c r="AV18" i="43"/>
  <c r="AR18" i="43"/>
  <c r="AN18" i="43"/>
  <c r="AJ18" i="43"/>
  <c r="AF18" i="43"/>
  <c r="AB18" i="43"/>
  <c r="X18" i="43"/>
  <c r="T18" i="43"/>
  <c r="P18" i="43"/>
  <c r="L18" i="43"/>
  <c r="CX17" i="43"/>
  <c r="CT17" i="43"/>
  <c r="CP17" i="43"/>
  <c r="CL17" i="43"/>
  <c r="CH17" i="43"/>
  <c r="CD17" i="43"/>
  <c r="BZ17" i="43"/>
  <c r="BV17" i="43"/>
  <c r="BR17" i="43"/>
  <c r="BN17" i="43"/>
  <c r="BJ17" i="43"/>
  <c r="BF17" i="43"/>
  <c r="BB17" i="43"/>
  <c r="AX17" i="43"/>
  <c r="AT17" i="43"/>
  <c r="AP17" i="43"/>
  <c r="AL17" i="43"/>
  <c r="AH17" i="43"/>
  <c r="AD17" i="43"/>
  <c r="Z17" i="43"/>
  <c r="V17" i="43"/>
  <c r="R17" i="43"/>
  <c r="N17" i="43"/>
  <c r="J17" i="43"/>
  <c r="CW16" i="43"/>
  <c r="CS16" i="43"/>
  <c r="CO16" i="43"/>
  <c r="CK16" i="43"/>
  <c r="CG16" i="43"/>
  <c r="CC16" i="43"/>
  <c r="BY16" i="43"/>
  <c r="BU16" i="43"/>
  <c r="BQ16" i="43"/>
  <c r="BM16" i="43"/>
  <c r="BI16" i="43"/>
  <c r="BE16" i="43"/>
  <c r="BA16" i="43"/>
  <c r="AW16" i="43"/>
  <c r="AS16" i="43"/>
  <c r="AO16" i="43"/>
  <c r="AK16" i="43"/>
  <c r="AG16" i="43"/>
  <c r="AC16" i="43"/>
  <c r="Y16" i="43"/>
  <c r="U16" i="43"/>
  <c r="Q16" i="43"/>
  <c r="M16" i="43"/>
  <c r="I16" i="43"/>
  <c r="CW15" i="43"/>
  <c r="CS15" i="43"/>
  <c r="CO15" i="43"/>
  <c r="CK15" i="43"/>
  <c r="CG15" i="43"/>
  <c r="CC15" i="43"/>
  <c r="BY15" i="43"/>
  <c r="BU15" i="43"/>
  <c r="BQ15" i="43"/>
  <c r="BM15" i="43"/>
  <c r="BI15" i="43"/>
  <c r="BE15" i="43"/>
  <c r="BA15" i="43"/>
  <c r="AW15" i="43"/>
  <c r="AS15" i="43"/>
  <c r="AO15" i="43"/>
  <c r="AK15" i="43"/>
  <c r="AG15" i="43"/>
  <c r="AC15" i="43"/>
  <c r="Y15" i="43"/>
  <c r="U15" i="43"/>
  <c r="Q15" i="43"/>
  <c r="M15" i="43"/>
  <c r="I15" i="43"/>
  <c r="CX14" i="43"/>
  <c r="CT14" i="43"/>
  <c r="CP14" i="43"/>
  <c r="CL14" i="43"/>
  <c r="CH14" i="43"/>
  <c r="CD14" i="43"/>
  <c r="BZ14" i="43"/>
  <c r="BV14" i="43"/>
  <c r="BR14" i="43"/>
  <c r="BN14" i="43"/>
  <c r="BJ14" i="43"/>
  <c r="BF14" i="43"/>
  <c r="BB14" i="43"/>
  <c r="AX14" i="43"/>
  <c r="AT14" i="43"/>
  <c r="AP14" i="43"/>
  <c r="AL14" i="43"/>
  <c r="AH14" i="43"/>
  <c r="AD14" i="43"/>
  <c r="Z14" i="43"/>
  <c r="V14" i="43"/>
  <c r="R14" i="43"/>
  <c r="N14" i="43"/>
  <c r="J14" i="43"/>
  <c r="F14" i="43"/>
  <c r="CV13" i="43"/>
  <c r="CR13" i="43"/>
  <c r="CN13" i="43"/>
  <c r="CJ13" i="43"/>
  <c r="CF13" i="43"/>
  <c r="CB13" i="43"/>
  <c r="BX13" i="43"/>
  <c r="BT13" i="43"/>
  <c r="BP13" i="43"/>
  <c r="BL13" i="43"/>
  <c r="BH13" i="43"/>
  <c r="BD13" i="43"/>
  <c r="AZ13" i="43"/>
  <c r="AV13" i="43"/>
  <c r="AR32" i="43"/>
  <c r="BG25" i="43"/>
  <c r="BL24" i="43"/>
  <c r="CJ23" i="43"/>
  <c r="X23" i="43"/>
  <c r="AW22" i="43"/>
  <c r="BW21" i="43"/>
  <c r="CX20" i="43"/>
  <c r="AL20" i="43"/>
  <c r="BN19" i="43"/>
  <c r="P19" i="43"/>
  <c r="BY18" i="43"/>
  <c r="BC18" i="43"/>
  <c r="AM18" i="43"/>
  <c r="W18" i="43"/>
  <c r="CW17" i="43"/>
  <c r="CG17" i="43"/>
  <c r="BQ17" i="43"/>
  <c r="BA17" i="43"/>
  <c r="AK17" i="43"/>
  <c r="U17" i="43"/>
  <c r="CV16" i="43"/>
  <c r="CF16" i="43"/>
  <c r="BP16" i="43"/>
  <c r="AZ16" i="43"/>
  <c r="AJ16" i="43"/>
  <c r="T16" i="43"/>
  <c r="CV15" i="43"/>
  <c r="CF15" i="43"/>
  <c r="BP15" i="43"/>
  <c r="AZ15" i="43"/>
  <c r="AJ15" i="43"/>
  <c r="T15" i="43"/>
  <c r="CW14" i="43"/>
  <c r="CG14" i="43"/>
  <c r="BQ14" i="43"/>
  <c r="BA14" i="43"/>
  <c r="AK14" i="43"/>
  <c r="U14" i="43"/>
  <c r="CY13" i="43"/>
  <c r="CI13" i="43"/>
  <c r="BS13" i="43"/>
  <c r="BC13" i="43"/>
  <c r="AS13" i="43"/>
  <c r="AO13" i="43"/>
  <c r="AK13" i="43"/>
  <c r="AG13" i="43"/>
  <c r="AC13" i="43"/>
  <c r="Y13" i="43"/>
  <c r="U13" i="43"/>
  <c r="Q13" i="43"/>
  <c r="M13" i="43"/>
  <c r="I13" i="43"/>
  <c r="E13" i="43"/>
  <c r="CV12" i="43"/>
  <c r="CR12" i="43"/>
  <c r="CN12" i="43"/>
  <c r="CJ12" i="43"/>
  <c r="CF12" i="43"/>
  <c r="CB12" i="43"/>
  <c r="BX12" i="43"/>
  <c r="BT12" i="43"/>
  <c r="BP12" i="43"/>
  <c r="BL12" i="43"/>
  <c r="BH12" i="43"/>
  <c r="BD12" i="43"/>
  <c r="AZ12" i="43"/>
  <c r="AV12" i="43"/>
  <c r="AR12" i="43"/>
  <c r="AN12" i="43"/>
  <c r="AJ12" i="43"/>
  <c r="AF12" i="43"/>
  <c r="AB12" i="43"/>
  <c r="X12" i="43"/>
  <c r="T12" i="43"/>
  <c r="P12" i="43"/>
  <c r="L12" i="43"/>
  <c r="H12" i="43"/>
  <c r="D12" i="43"/>
  <c r="BK12" i="43"/>
  <c r="BC12" i="43"/>
  <c r="AU12" i="43"/>
  <c r="AM12" i="43"/>
  <c r="AI12" i="43"/>
  <c r="AA12" i="43"/>
  <c r="S12" i="43"/>
  <c r="O12" i="43"/>
  <c r="CK26" i="43"/>
  <c r="CC22" i="43"/>
  <c r="AQ21" i="43"/>
  <c r="CT19" i="43"/>
  <c r="BL18" i="43"/>
  <c r="AU18" i="43"/>
  <c r="CO17" i="43"/>
  <c r="AC17" i="43"/>
  <c r="BX16" i="43"/>
  <c r="AR16" i="43"/>
  <c r="CN15" i="43"/>
  <c r="AR15" i="43"/>
  <c r="CO14" i="43"/>
  <c r="AS14" i="43"/>
  <c r="M14" i="43"/>
  <c r="BK13" i="43"/>
  <c r="AM13" i="43"/>
  <c r="W13" i="43"/>
  <c r="O13" i="43"/>
  <c r="CT12" i="43"/>
  <c r="CL12" i="43"/>
  <c r="BZ12" i="43"/>
  <c r="BJ12" i="43"/>
  <c r="BB12" i="43"/>
  <c r="AL12" i="43"/>
  <c r="Z12" i="43"/>
  <c r="R12" i="43"/>
  <c r="F12" i="43"/>
  <c r="CI28" i="43"/>
  <c r="AA25" i="43"/>
  <c r="AV24" i="43"/>
  <c r="BT23" i="43"/>
  <c r="CS22" i="43"/>
  <c r="AG22" i="43"/>
  <c r="BG21" i="43"/>
  <c r="CH20" i="43"/>
  <c r="V20" i="43"/>
  <c r="AX19" i="43"/>
  <c r="CW18" i="43"/>
  <c r="BQ18" i="43"/>
  <c r="AY18" i="43"/>
  <c r="AI18" i="43"/>
  <c r="S18" i="43"/>
  <c r="CS17" i="43"/>
  <c r="CC17" i="43"/>
  <c r="BM17" i="43"/>
  <c r="AW17" i="43"/>
  <c r="AG17" i="43"/>
  <c r="Q17" i="43"/>
  <c r="CR16" i="43"/>
  <c r="CB16" i="43"/>
  <c r="BL16" i="43"/>
  <c r="AV16" i="43"/>
  <c r="AF16" i="43"/>
  <c r="P16" i="43"/>
  <c r="CR15" i="43"/>
  <c r="CB15" i="43"/>
  <c r="BL15" i="43"/>
  <c r="AV15" i="43"/>
  <c r="AF15" i="43"/>
  <c r="P15" i="43"/>
  <c r="CS14" i="43"/>
  <c r="CC14" i="43"/>
  <c r="BM14" i="43"/>
  <c r="AW14" i="43"/>
  <c r="AG14" i="43"/>
  <c r="Q14" i="43"/>
  <c r="CU13" i="43"/>
  <c r="CE13" i="43"/>
  <c r="BO13" i="43"/>
  <c r="AY13" i="43"/>
  <c r="AR13" i="43"/>
  <c r="AN13" i="43"/>
  <c r="AJ13" i="43"/>
  <c r="AF13" i="43"/>
  <c r="AB13" i="43"/>
  <c r="X13" i="43"/>
  <c r="T13" i="43"/>
  <c r="P13" i="43"/>
  <c r="L13" i="43"/>
  <c r="H13" i="43"/>
  <c r="CY12" i="43"/>
  <c r="CU12" i="43"/>
  <c r="CQ12" i="43"/>
  <c r="CM12" i="43"/>
  <c r="CI12" i="43"/>
  <c r="CE12" i="43"/>
  <c r="CA12" i="43"/>
  <c r="BW12" i="43"/>
  <c r="BS12" i="43"/>
  <c r="BO12" i="43"/>
  <c r="BG12" i="43"/>
  <c r="AY12" i="43"/>
  <c r="AQ12" i="43"/>
  <c r="AE12" i="43"/>
  <c r="W12" i="43"/>
  <c r="K12" i="43"/>
  <c r="AF24" i="43"/>
  <c r="AH19" i="43"/>
  <c r="O18" i="43"/>
  <c r="BI17" i="43"/>
  <c r="M17" i="43"/>
  <c r="BH16" i="43"/>
  <c r="AB16" i="43"/>
  <c r="BX15" i="43"/>
  <c r="AB15" i="43"/>
  <c r="BY14" i="43"/>
  <c r="AC14" i="43"/>
  <c r="CA13" i="43"/>
  <c r="AQ13" i="43"/>
  <c r="AE13" i="43"/>
  <c r="S13" i="43"/>
  <c r="G13" i="43"/>
  <c r="CP12" i="43"/>
  <c r="CD12" i="43"/>
  <c r="BR12" i="43"/>
  <c r="BF12" i="43"/>
  <c r="AT12" i="43"/>
  <c r="AH12" i="43"/>
  <c r="V12" i="43"/>
  <c r="J12" i="43"/>
  <c r="Y26" i="43"/>
  <c r="CB24" i="43"/>
  <c r="AN23" i="43"/>
  <c r="BM22" i="43"/>
  <c r="CM21" i="43"/>
  <c r="AA21" i="43"/>
  <c r="BB20" i="43"/>
  <c r="CD19" i="43"/>
  <c r="X19" i="43"/>
  <c r="CG18" i="43"/>
  <c r="BG18" i="43"/>
  <c r="AQ18" i="43"/>
  <c r="AA18" i="43"/>
  <c r="K18" i="43"/>
  <c r="CK17" i="43"/>
  <c r="BU17" i="43"/>
  <c r="BE17" i="43"/>
  <c r="AO17" i="43"/>
  <c r="Y17" i="43"/>
  <c r="CJ16" i="43"/>
  <c r="BT16" i="43"/>
  <c r="BD16" i="43"/>
  <c r="AN16" i="43"/>
  <c r="X16" i="43"/>
  <c r="H16" i="43"/>
  <c r="CJ15" i="43"/>
  <c r="BT15" i="43"/>
  <c r="BD15" i="43"/>
  <c r="AN15" i="43"/>
  <c r="X15" i="43"/>
  <c r="H15" i="43"/>
  <c r="CK14" i="43"/>
  <c r="BU14" i="43"/>
  <c r="BE14" i="43"/>
  <c r="AO14" i="43"/>
  <c r="Y14" i="43"/>
  <c r="I14" i="43"/>
  <c r="CM13" i="43"/>
  <c r="BW13" i="43"/>
  <c r="BG13" i="43"/>
  <c r="AU13" i="43"/>
  <c r="AP13" i="43"/>
  <c r="AL13" i="43"/>
  <c r="AH13" i="43"/>
  <c r="AD13" i="43"/>
  <c r="Z13" i="43"/>
  <c r="V13" i="43"/>
  <c r="R13" i="43"/>
  <c r="N13" i="43"/>
  <c r="J13" i="43"/>
  <c r="F13" i="43"/>
  <c r="CW12" i="43"/>
  <c r="CS12" i="43"/>
  <c r="CO12" i="43"/>
  <c r="CK12" i="43"/>
  <c r="CG12" i="43"/>
  <c r="CC12" i="43"/>
  <c r="BY12" i="43"/>
  <c r="BU12" i="43"/>
  <c r="BQ12" i="43"/>
  <c r="BM12" i="43"/>
  <c r="BI12" i="43"/>
  <c r="BE12" i="43"/>
  <c r="BA12" i="43"/>
  <c r="AW12" i="43"/>
  <c r="AS12" i="43"/>
  <c r="AO12" i="43"/>
  <c r="AK12" i="43"/>
  <c r="AG12" i="43"/>
  <c r="AC12" i="43"/>
  <c r="Y12" i="43"/>
  <c r="U12" i="43"/>
  <c r="Q12" i="43"/>
  <c r="M12" i="43"/>
  <c r="I12" i="43"/>
  <c r="E12" i="43"/>
  <c r="G12" i="43"/>
  <c r="CR24" i="43"/>
  <c r="BD23" i="43"/>
  <c r="Q22" i="43"/>
  <c r="BR20" i="43"/>
  <c r="CO18" i="43"/>
  <c r="AE18" i="43"/>
  <c r="BY17" i="43"/>
  <c r="AS17" i="43"/>
  <c r="CN16" i="43"/>
  <c r="L16" i="43"/>
  <c r="BH15" i="43"/>
  <c r="L15" i="43"/>
  <c r="BI14" i="43"/>
  <c r="CQ13" i="43"/>
  <c r="AW13" i="43"/>
  <c r="AI13" i="43"/>
  <c r="AA13" i="43"/>
  <c r="K13" i="43"/>
  <c r="CX12" i="43"/>
  <c r="CH12" i="43"/>
  <c r="BV12" i="43"/>
  <c r="BN12" i="43"/>
  <c r="AX12" i="43"/>
  <c r="AP12" i="43"/>
  <c r="AD12" i="43"/>
  <c r="N12" i="43"/>
  <c r="I17" i="43"/>
  <c r="J18" i="43"/>
  <c r="K19" i="43"/>
  <c r="L20" i="43"/>
  <c r="M21" i="43"/>
  <c r="N22" i="43"/>
  <c r="O23" i="43"/>
  <c r="P24" i="43"/>
  <c r="Q25" i="43"/>
  <c r="R26" i="43"/>
  <c r="S27" i="43"/>
  <c r="T28" i="43"/>
  <c r="U29" i="43"/>
  <c r="V30" i="43"/>
  <c r="W31" i="43"/>
  <c r="X32" i="43"/>
  <c r="Y33" i="43"/>
  <c r="Z34" i="43"/>
  <c r="AA35" i="43"/>
  <c r="AB36" i="43"/>
  <c r="AC37" i="43"/>
  <c r="AD38" i="43"/>
  <c r="AE39" i="43"/>
  <c r="AF40" i="43"/>
  <c r="AG41" i="43"/>
  <c r="AH42" i="43"/>
  <c r="AI43" i="43"/>
  <c r="AJ44" i="43"/>
  <c r="AK45" i="43"/>
  <c r="AL46" i="43"/>
  <c r="AM47" i="43"/>
  <c r="AN48" i="43"/>
  <c r="AO49" i="43"/>
  <c r="AP50" i="43"/>
  <c r="AQ51" i="43"/>
  <c r="CZ49" i="44"/>
  <c r="CZ46" i="44"/>
  <c r="CZ51" i="44"/>
  <c r="CZ44" i="44"/>
  <c r="CZ43" i="44"/>
  <c r="CZ36" i="44"/>
  <c r="CZ35" i="44"/>
  <c r="CZ47" i="44"/>
  <c r="CZ45" i="44"/>
  <c r="CZ42" i="44"/>
  <c r="CZ41" i="44"/>
  <c r="CZ40" i="44"/>
  <c r="CZ48" i="44"/>
  <c r="CZ33" i="44"/>
  <c r="CZ38" i="44"/>
  <c r="CZ39" i="44"/>
  <c r="CZ50" i="44"/>
  <c r="CZ37" i="44"/>
  <c r="CZ32" i="44"/>
  <c r="CZ34" i="44"/>
  <c r="E12" i="44"/>
  <c r="F12" i="44"/>
  <c r="F13" i="44"/>
  <c r="G13" i="44"/>
  <c r="G14" i="44"/>
  <c r="G12" i="44"/>
  <c r="H14" i="44"/>
  <c r="H13" i="44"/>
  <c r="H12" i="44"/>
  <c r="H15" i="44"/>
  <c r="I14" i="44"/>
  <c r="I13" i="44"/>
  <c r="I12" i="44"/>
  <c r="I16" i="44"/>
  <c r="I15" i="44"/>
  <c r="J16" i="44"/>
  <c r="J17" i="44"/>
  <c r="J15" i="44"/>
  <c r="J12" i="44"/>
  <c r="J14" i="44"/>
  <c r="J13" i="44"/>
  <c r="K15" i="44"/>
  <c r="K12" i="44"/>
  <c r="K13" i="44"/>
  <c r="K16" i="44"/>
  <c r="K17" i="44"/>
  <c r="K14" i="44"/>
  <c r="K18" i="44"/>
  <c r="L17" i="44"/>
  <c r="L18" i="44"/>
  <c r="L15" i="44"/>
  <c r="L19" i="44"/>
  <c r="L16" i="44"/>
  <c r="L13" i="44"/>
  <c r="L12" i="44"/>
  <c r="L14" i="44"/>
  <c r="M12" i="44"/>
  <c r="M20" i="44"/>
  <c r="M15" i="44"/>
  <c r="M17" i="44"/>
  <c r="M19" i="44"/>
  <c r="M18" i="44"/>
  <c r="M16" i="44"/>
  <c r="M13" i="44"/>
  <c r="M14" i="44"/>
  <c r="M21" i="44"/>
  <c r="D12" i="44"/>
  <c r="N17" i="44"/>
  <c r="N18" i="44"/>
  <c r="G15" i="44"/>
  <c r="H16" i="44"/>
  <c r="L20" i="44"/>
  <c r="N20" i="44"/>
  <c r="N19" i="44"/>
  <c r="N16" i="44"/>
  <c r="N14" i="44"/>
  <c r="N13" i="44"/>
  <c r="K19" i="44"/>
  <c r="F14" i="44"/>
  <c r="I17" i="44"/>
  <c r="J18" i="44"/>
  <c r="E13" i="44"/>
  <c r="N15" i="44"/>
  <c r="N12" i="44"/>
  <c r="N21" i="44"/>
  <c r="O14" i="44"/>
  <c r="O13" i="44"/>
  <c r="O12" i="44"/>
  <c r="O18" i="44"/>
  <c r="O16" i="44"/>
  <c r="O20" i="44"/>
  <c r="O22" i="44"/>
  <c r="O21" i="44"/>
  <c r="O15" i="44"/>
  <c r="N22" i="44"/>
  <c r="O17" i="44"/>
  <c r="O19" i="44"/>
  <c r="P22" i="44"/>
  <c r="P17" i="44"/>
  <c r="P12" i="44"/>
  <c r="O23" i="44"/>
  <c r="P20" i="44"/>
  <c r="P15" i="44"/>
  <c r="P16" i="44"/>
  <c r="P23" i="44"/>
  <c r="P19" i="44"/>
  <c r="P14" i="44"/>
  <c r="P21" i="44"/>
  <c r="P13" i="44"/>
  <c r="P18" i="44"/>
  <c r="Q21" i="44"/>
  <c r="Q20" i="44"/>
  <c r="Q22" i="44"/>
  <c r="Q12" i="44"/>
  <c r="P24" i="44"/>
  <c r="Q18" i="44"/>
  <c r="Q19" i="44"/>
  <c r="Q24" i="44"/>
  <c r="Q14" i="44"/>
  <c r="Q13" i="44"/>
  <c r="Q16" i="44"/>
  <c r="Q17" i="44"/>
  <c r="Q23" i="44"/>
  <c r="Q15" i="44"/>
  <c r="R15" i="44"/>
  <c r="R25" i="44"/>
  <c r="R14" i="44"/>
  <c r="R24" i="44"/>
  <c r="R21" i="44"/>
  <c r="R19" i="44"/>
  <c r="R23" i="44"/>
  <c r="R13" i="44"/>
  <c r="R17" i="44"/>
  <c r="R12" i="44"/>
  <c r="R20" i="44"/>
  <c r="Q25" i="44"/>
  <c r="R18" i="44"/>
  <c r="R16" i="44"/>
  <c r="R22" i="44"/>
  <c r="S22" i="44"/>
  <c r="S24" i="44"/>
  <c r="S16" i="44"/>
  <c r="S13" i="44"/>
  <c r="S17" i="44"/>
  <c r="S23" i="44"/>
  <c r="S15" i="44"/>
  <c r="S20" i="44"/>
  <c r="S26" i="44"/>
  <c r="S19" i="44"/>
  <c r="S14" i="44"/>
  <c r="S21" i="44"/>
  <c r="S12" i="44"/>
  <c r="R26" i="44"/>
  <c r="S25" i="44"/>
  <c r="S18" i="44"/>
  <c r="T20" i="44"/>
  <c r="T22" i="44"/>
  <c r="T15" i="44"/>
  <c r="T14" i="44"/>
  <c r="S27" i="44"/>
  <c r="T21" i="44"/>
  <c r="T19" i="44"/>
  <c r="T17" i="44"/>
  <c r="T13" i="44"/>
  <c r="T25" i="44"/>
  <c r="T12" i="44"/>
  <c r="T23" i="44"/>
  <c r="T24" i="44"/>
  <c r="T26" i="44"/>
  <c r="T27" i="44"/>
  <c r="T16" i="44"/>
  <c r="T18" i="44"/>
  <c r="U13" i="44"/>
  <c r="U15" i="44"/>
  <c r="U17" i="44"/>
  <c r="U19" i="44"/>
  <c r="U26" i="44"/>
  <c r="U28" i="44"/>
  <c r="U14" i="44"/>
  <c r="U12" i="44"/>
  <c r="U23" i="44"/>
  <c r="U20" i="44"/>
  <c r="U21" i="44"/>
  <c r="U25" i="44"/>
  <c r="U27" i="44"/>
  <c r="U16" i="44"/>
  <c r="T28" i="44"/>
  <c r="U18" i="44"/>
  <c r="U24" i="44"/>
  <c r="U22" i="44"/>
  <c r="V16" i="44"/>
  <c r="V19" i="44"/>
  <c r="V22" i="44"/>
  <c r="V25" i="44"/>
  <c r="V17" i="44"/>
  <c r="V29" i="44"/>
  <c r="U29" i="44"/>
  <c r="V15" i="44"/>
  <c r="V13" i="44"/>
  <c r="V18" i="44"/>
  <c r="V21" i="44"/>
  <c r="V24" i="44"/>
  <c r="V26" i="44"/>
  <c r="V14" i="44"/>
  <c r="V27" i="44"/>
  <c r="V23" i="44"/>
  <c r="V20" i="44"/>
  <c r="V28" i="44"/>
  <c r="V12" i="44"/>
  <c r="W22" i="44"/>
  <c r="W23" i="44"/>
  <c r="W12" i="44"/>
  <c r="W29" i="44"/>
  <c r="W17" i="44"/>
  <c r="W21" i="44"/>
  <c r="W28" i="44"/>
  <c r="W19" i="44"/>
  <c r="W15" i="44"/>
  <c r="W30" i="44"/>
  <c r="W14" i="44"/>
  <c r="W18" i="44"/>
  <c r="W26" i="44"/>
  <c r="W13" i="44"/>
  <c r="V30" i="44"/>
  <c r="W25" i="44"/>
  <c r="W27" i="44"/>
  <c r="W16" i="44"/>
  <c r="W24" i="44"/>
  <c r="W20" i="44"/>
  <c r="X19" i="44"/>
  <c r="X30" i="44"/>
  <c r="X24" i="44"/>
  <c r="X16" i="44"/>
  <c r="X18" i="44"/>
  <c r="X25" i="44"/>
  <c r="W31" i="44"/>
  <c r="X28" i="44"/>
  <c r="X12" i="44"/>
  <c r="X29" i="44"/>
  <c r="X13" i="44"/>
  <c r="X15" i="44"/>
  <c r="X14" i="44"/>
  <c r="X27" i="44"/>
  <c r="X26" i="44"/>
  <c r="X23" i="44"/>
  <c r="X22" i="44"/>
  <c r="X20" i="44"/>
  <c r="X31" i="44"/>
  <c r="X17" i="44"/>
  <c r="X21" i="44"/>
  <c r="Y29" i="44"/>
  <c r="Y13" i="44"/>
  <c r="Y23" i="44"/>
  <c r="Y27" i="44"/>
  <c r="Y16" i="44"/>
  <c r="X32" i="44"/>
  <c r="Y26" i="44"/>
  <c r="Y32" i="44"/>
  <c r="Y31" i="44"/>
  <c r="Y20" i="44"/>
  <c r="Y28" i="44"/>
  <c r="Y15" i="44"/>
  <c r="Y21" i="44"/>
  <c r="Y22" i="44"/>
  <c r="Y30" i="44"/>
  <c r="Y14" i="44"/>
  <c r="Y24" i="44"/>
  <c r="Y18" i="44"/>
  <c r="Y17" i="44"/>
  <c r="Y19" i="44"/>
  <c r="Y12" i="44"/>
  <c r="Y25" i="44"/>
  <c r="Z32" i="44"/>
  <c r="Z16" i="44"/>
  <c r="Z14" i="44"/>
  <c r="Z22" i="44"/>
  <c r="Z20" i="44"/>
  <c r="Z31" i="44"/>
  <c r="Z15" i="44"/>
  <c r="Z30" i="44"/>
  <c r="Z21" i="44"/>
  <c r="Z13" i="44"/>
  <c r="Z17" i="44"/>
  <c r="Z23" i="44"/>
  <c r="Z29" i="44"/>
  <c r="Z33" i="44"/>
  <c r="Z12" i="44"/>
  <c r="Z24" i="44"/>
  <c r="Z28" i="44"/>
  <c r="Z27" i="44"/>
  <c r="Z18" i="44"/>
  <c r="Z26" i="44"/>
  <c r="Z19" i="44"/>
  <c r="Y33" i="44"/>
  <c r="Z25" i="44"/>
  <c r="AA33" i="44"/>
  <c r="AA17" i="44"/>
  <c r="AA20" i="44"/>
  <c r="AA28" i="44"/>
  <c r="AA27" i="44"/>
  <c r="AA22" i="44"/>
  <c r="AA32" i="44"/>
  <c r="AA18" i="44"/>
  <c r="Z34" i="44"/>
  <c r="AA30" i="44"/>
  <c r="AA14" i="44"/>
  <c r="AA19" i="44"/>
  <c r="AA31" i="44"/>
  <c r="AA16" i="44"/>
  <c r="AA23" i="44"/>
  <c r="AA25" i="44"/>
  <c r="AA26" i="44"/>
  <c r="AA15" i="44"/>
  <c r="AA29" i="44"/>
  <c r="AA12" i="44"/>
  <c r="AA21" i="44"/>
  <c r="AA24" i="44"/>
  <c r="AA13" i="44"/>
  <c r="AA34" i="44"/>
  <c r="AB27" i="44"/>
  <c r="AB18" i="44"/>
  <c r="AB22" i="44"/>
  <c r="AB26" i="44"/>
  <c r="AB29" i="44"/>
  <c r="AB12" i="44"/>
  <c r="AB30" i="44"/>
  <c r="AA35" i="44"/>
  <c r="AB20" i="44"/>
  <c r="AB33" i="44"/>
  <c r="AB16" i="44"/>
  <c r="AB25" i="44"/>
  <c r="AB24" i="44"/>
  <c r="AB14" i="44"/>
  <c r="AB35" i="44"/>
  <c r="AB19" i="44"/>
  <c r="AB23" i="44"/>
  <c r="AB34" i="44"/>
  <c r="AB17" i="44"/>
  <c r="AB13" i="44"/>
  <c r="AB31" i="44"/>
  <c r="AB28" i="44"/>
  <c r="AB21" i="44"/>
  <c r="AB32" i="44"/>
  <c r="AB15" i="44"/>
  <c r="AC29" i="44"/>
  <c r="AC13" i="44"/>
  <c r="AC12" i="44"/>
  <c r="AC33" i="44"/>
  <c r="AC17" i="44"/>
  <c r="AC32" i="44"/>
  <c r="AC26" i="44"/>
  <c r="AC31" i="44"/>
  <c r="AC28" i="44"/>
  <c r="AC23" i="44"/>
  <c r="AC19" i="44"/>
  <c r="AC16" i="44"/>
  <c r="AC34" i="44"/>
  <c r="AC18" i="44"/>
  <c r="AC27" i="44"/>
  <c r="AC24" i="44"/>
  <c r="AC22" i="44"/>
  <c r="AC36" i="44"/>
  <c r="AC21" i="44"/>
  <c r="AC30" i="44"/>
  <c r="AC25" i="44"/>
  <c r="AC20" i="44"/>
  <c r="AC35" i="44"/>
  <c r="AC15" i="44"/>
  <c r="AB36" i="44"/>
  <c r="AC14" i="44"/>
  <c r="AD32" i="44"/>
  <c r="AD16" i="44"/>
  <c r="AD29" i="44"/>
  <c r="AD26" i="44"/>
  <c r="AD21" i="44"/>
  <c r="AD37" i="44"/>
  <c r="AD13" i="44"/>
  <c r="AD35" i="44"/>
  <c r="AD19" i="44"/>
  <c r="AD31" i="44"/>
  <c r="AD15" i="44"/>
  <c r="AD22" i="44"/>
  <c r="AD27" i="44"/>
  <c r="AD34" i="44"/>
  <c r="AD25" i="44"/>
  <c r="AD28" i="44"/>
  <c r="AC37" i="44"/>
  <c r="AD24" i="44"/>
  <c r="AD36" i="44"/>
  <c r="AD17" i="44"/>
  <c r="AD18" i="44"/>
  <c r="AD12" i="44"/>
  <c r="AD14" i="44"/>
  <c r="AD20" i="44"/>
  <c r="AD23" i="44"/>
  <c r="AD33" i="44"/>
  <c r="AD30" i="44"/>
  <c r="AE38" i="44"/>
  <c r="AE22" i="44"/>
  <c r="AE34" i="44"/>
  <c r="AE23" i="44"/>
  <c r="AE35" i="44"/>
  <c r="AE16" i="44"/>
  <c r="AE26" i="44"/>
  <c r="AE33" i="44"/>
  <c r="AE17" i="44"/>
  <c r="AE32" i="44"/>
  <c r="AE36" i="44"/>
  <c r="AE31" i="44"/>
  <c r="AE15" i="44"/>
  <c r="AE21" i="44"/>
  <c r="AE30" i="44"/>
  <c r="AE14" i="44"/>
  <c r="AE28" i="44"/>
  <c r="AE19" i="44"/>
  <c r="AE29" i="44"/>
  <c r="AE12" i="44"/>
  <c r="AE18" i="44"/>
  <c r="AD38" i="44"/>
  <c r="AE25" i="44"/>
  <c r="AE37" i="44"/>
  <c r="AE27" i="44"/>
  <c r="AE13" i="44"/>
  <c r="AE20" i="44"/>
  <c r="AE24" i="44"/>
  <c r="AF28" i="44"/>
  <c r="AF12" i="44"/>
  <c r="AF24" i="44"/>
  <c r="AF31" i="44"/>
  <c r="AF34" i="44"/>
  <c r="AF22" i="44"/>
  <c r="AF16" i="44"/>
  <c r="AF27" i="44"/>
  <c r="AF15" i="44"/>
  <c r="AF30" i="44"/>
  <c r="AF21" i="44"/>
  <c r="AF18" i="44"/>
  <c r="AF33" i="44"/>
  <c r="AF36" i="44"/>
  <c r="AF20" i="44"/>
  <c r="AF26" i="44"/>
  <c r="AF14" i="44"/>
  <c r="AF29" i="44"/>
  <c r="AF37" i="44"/>
  <c r="AF17" i="44"/>
  <c r="AF23" i="44"/>
  <c r="AE39" i="44"/>
  <c r="AF35" i="44"/>
  <c r="AF19" i="44"/>
  <c r="AF25" i="44"/>
  <c r="AF13" i="44"/>
  <c r="AF39" i="44"/>
  <c r="AF32" i="44"/>
  <c r="AF38" i="44"/>
  <c r="AG34" i="44"/>
  <c r="AG18" i="44"/>
  <c r="AG23" i="44"/>
  <c r="AG32" i="44"/>
  <c r="AG25" i="44"/>
  <c r="AG40" i="44"/>
  <c r="AG12" i="44"/>
  <c r="AF40" i="44"/>
  <c r="AG33" i="44"/>
  <c r="AG28" i="44"/>
  <c r="AG29" i="44"/>
  <c r="AG13" i="44"/>
  <c r="AG20" i="44"/>
  <c r="AG39" i="44"/>
  <c r="AG22" i="44"/>
  <c r="AG14" i="44"/>
  <c r="AG31" i="44"/>
  <c r="AG26" i="44"/>
  <c r="AG38" i="44"/>
  <c r="AG19" i="44"/>
  <c r="AG36" i="44"/>
  <c r="AG24" i="44"/>
  <c r="AG17" i="44"/>
  <c r="AG30" i="44"/>
  <c r="AG37" i="44"/>
  <c r="AG21" i="44"/>
  <c r="AG16" i="44"/>
  <c r="AG35" i="44"/>
  <c r="AG15" i="44"/>
  <c r="AG27" i="44"/>
  <c r="AH39" i="44"/>
  <c r="AH23" i="44"/>
  <c r="AH30" i="44"/>
  <c r="AH12" i="44"/>
  <c r="AH25" i="44"/>
  <c r="AH33" i="44"/>
  <c r="AH36" i="44"/>
  <c r="AH20" i="44"/>
  <c r="AH18" i="44"/>
  <c r="AH29" i="44"/>
  <c r="AG41" i="44"/>
  <c r="AH32" i="44"/>
  <c r="AH16" i="44"/>
  <c r="AH27" i="44"/>
  <c r="AH37" i="44"/>
  <c r="AH38" i="44"/>
  <c r="AH35" i="44"/>
  <c r="AH19" i="44"/>
  <c r="AH31" i="44"/>
  <c r="AH15" i="44"/>
  <c r="AH21" i="44"/>
  <c r="AH34" i="44"/>
  <c r="AH26" i="44"/>
  <c r="AH22" i="44"/>
  <c r="AH13" i="44"/>
  <c r="AH40" i="44"/>
  <c r="AH24" i="44"/>
  <c r="AH41" i="44"/>
  <c r="AH28" i="44"/>
  <c r="AH17" i="44"/>
  <c r="AH14" i="44"/>
  <c r="AI33" i="44"/>
  <c r="AI17" i="44"/>
  <c r="AI36" i="44"/>
  <c r="AI26" i="44"/>
  <c r="AI15" i="44"/>
  <c r="AI23" i="44"/>
  <c r="AI21" i="44"/>
  <c r="AI28" i="44"/>
  <c r="AI30" i="44"/>
  <c r="AI14" i="44"/>
  <c r="AI35" i="44"/>
  <c r="AI24" i="44"/>
  <c r="AI12" i="44"/>
  <c r="AI19" i="44"/>
  <c r="AI39" i="44"/>
  <c r="AI34" i="44"/>
  <c r="AH42" i="44"/>
  <c r="AI41" i="44"/>
  <c r="AI25" i="44"/>
  <c r="AI42" i="44"/>
  <c r="AI31" i="44"/>
  <c r="AI20" i="44"/>
  <c r="AI13" i="44"/>
  <c r="AI37" i="44"/>
  <c r="AI38" i="44"/>
  <c r="AI22" i="44"/>
  <c r="AI40" i="44"/>
  <c r="AI29" i="44"/>
  <c r="AI16" i="44"/>
  <c r="AI27" i="44"/>
  <c r="AI18" i="44"/>
  <c r="AI32" i="44"/>
  <c r="AJ35" i="44"/>
  <c r="AJ19" i="44"/>
  <c r="AJ37" i="44"/>
  <c r="AJ17" i="44"/>
  <c r="AJ31" i="44"/>
  <c r="AJ14" i="44"/>
  <c r="AJ21" i="44"/>
  <c r="AJ24" i="44"/>
  <c r="AJ43" i="44"/>
  <c r="AJ27" i="44"/>
  <c r="AJ32" i="44"/>
  <c r="AJ33" i="44"/>
  <c r="AJ29" i="44"/>
  <c r="AJ41" i="44"/>
  <c r="AJ13" i="44"/>
  <c r="AJ15" i="44"/>
  <c r="AJ36" i="44"/>
  <c r="AJ20" i="44"/>
  <c r="AJ39" i="44"/>
  <c r="AJ22" i="44"/>
  <c r="AJ23" i="44"/>
  <c r="AJ18" i="44"/>
  <c r="AJ40" i="44"/>
  <c r="AJ16" i="44"/>
  <c r="AJ28" i="44"/>
  <c r="AJ12" i="44"/>
  <c r="AJ34" i="44"/>
  <c r="AJ38" i="44"/>
  <c r="AJ30" i="44"/>
  <c r="AJ42" i="44"/>
  <c r="AJ25" i="44"/>
  <c r="AJ26" i="44"/>
  <c r="AI43" i="44"/>
  <c r="AK29" i="44"/>
  <c r="AK13" i="44"/>
  <c r="AK24" i="44"/>
  <c r="AK41" i="44"/>
  <c r="AK27" i="44"/>
  <c r="AK39" i="44"/>
  <c r="AK38" i="44"/>
  <c r="AK12" i="44"/>
  <c r="AK42" i="44"/>
  <c r="AK26" i="44"/>
  <c r="AK43" i="44"/>
  <c r="AK15" i="44"/>
  <c r="AK40" i="44"/>
  <c r="AK35" i="44"/>
  <c r="AK36" i="44"/>
  <c r="AK20" i="44"/>
  <c r="AK34" i="44"/>
  <c r="AK18" i="44"/>
  <c r="AK25" i="44"/>
  <c r="AK44" i="44"/>
  <c r="AK30" i="44"/>
  <c r="AK19" i="44"/>
  <c r="AK23" i="44"/>
  <c r="AK37" i="44"/>
  <c r="AK21" i="44"/>
  <c r="AK28" i="44"/>
  <c r="AK14" i="44"/>
  <c r="AK31" i="44"/>
  <c r="AK32" i="44"/>
  <c r="AK16" i="44"/>
  <c r="AK33" i="44"/>
  <c r="AK17" i="44"/>
  <c r="AJ44" i="44"/>
  <c r="AK22" i="44"/>
  <c r="AL31" i="44"/>
  <c r="AL15" i="44"/>
  <c r="AL20" i="44"/>
  <c r="AL42" i="44"/>
  <c r="AL22" i="44"/>
  <c r="AL43" i="44"/>
  <c r="AL41" i="44"/>
  <c r="AL27" i="44"/>
  <c r="AL32" i="44"/>
  <c r="AL16" i="44"/>
  <c r="AL26" i="44"/>
  <c r="AL29" i="44"/>
  <c r="AL25" i="44"/>
  <c r="AL30" i="44"/>
  <c r="AL40" i="44"/>
  <c r="AL24" i="44"/>
  <c r="AL38" i="44"/>
  <c r="AL19" i="44"/>
  <c r="AL36" i="44"/>
  <c r="AL37" i="44"/>
  <c r="AL34" i="44"/>
  <c r="AL45" i="44"/>
  <c r="AL21" i="44"/>
  <c r="AK45" i="44"/>
  <c r="AL39" i="44"/>
  <c r="AL23" i="44"/>
  <c r="AL33" i="44"/>
  <c r="AL13" i="44"/>
  <c r="AL35" i="44"/>
  <c r="AL28" i="44"/>
  <c r="AL17" i="44"/>
  <c r="AL44" i="44"/>
  <c r="AL18" i="44"/>
  <c r="AL12" i="44"/>
  <c r="AL14" i="44"/>
  <c r="AM33" i="44"/>
  <c r="AM17" i="44"/>
  <c r="AM27" i="44"/>
  <c r="AM16" i="44"/>
  <c r="AM37" i="44"/>
  <c r="AM19" i="44"/>
  <c r="AM20" i="44"/>
  <c r="AM35" i="44"/>
  <c r="AM40" i="44"/>
  <c r="AM46" i="44"/>
  <c r="AM30" i="44"/>
  <c r="AM14" i="44"/>
  <c r="AM23" i="44"/>
  <c r="AM12" i="44"/>
  <c r="AM34" i="44"/>
  <c r="AM13" i="44"/>
  <c r="AM15" i="44"/>
  <c r="AM31" i="44"/>
  <c r="AM41" i="44"/>
  <c r="AM25" i="44"/>
  <c r="AM45" i="44"/>
  <c r="AM21" i="44"/>
  <c r="AM43" i="44"/>
  <c r="AM32" i="44"/>
  <c r="AM26" i="44"/>
  <c r="AM29" i="44"/>
  <c r="AL46" i="44"/>
  <c r="AM38" i="44"/>
  <c r="AM22" i="44"/>
  <c r="AM44" i="44"/>
  <c r="AM18" i="44"/>
  <c r="AM39" i="44"/>
  <c r="AM28" i="44"/>
  <c r="AM24" i="44"/>
  <c r="AM36" i="44"/>
  <c r="AM42" i="44"/>
  <c r="AN44" i="44"/>
  <c r="AN28" i="44"/>
  <c r="AN12" i="44"/>
  <c r="AN42" i="44"/>
  <c r="AN30" i="44"/>
  <c r="AN24" i="44"/>
  <c r="AN38" i="44"/>
  <c r="AN22" i="44"/>
  <c r="AN17" i="44"/>
  <c r="AM47" i="44"/>
  <c r="AN43" i="44"/>
  <c r="AN27" i="44"/>
  <c r="AN41" i="44"/>
  <c r="AN29" i="44"/>
  <c r="AN33" i="44"/>
  <c r="AN18" i="44"/>
  <c r="AN37" i="44"/>
  <c r="AN16" i="44"/>
  <c r="AN35" i="44"/>
  <c r="AN19" i="44"/>
  <c r="AN31" i="44"/>
  <c r="AN25" i="44"/>
  <c r="AN39" i="44"/>
  <c r="AN34" i="44"/>
  <c r="AN36" i="44"/>
  <c r="AN20" i="44"/>
  <c r="AN47" i="44"/>
  <c r="AN40" i="44"/>
  <c r="AN26" i="44"/>
  <c r="AN23" i="44"/>
  <c r="AN14" i="44"/>
  <c r="AN32" i="44"/>
  <c r="AN15" i="44"/>
  <c r="AN46" i="44"/>
  <c r="AN45" i="44"/>
  <c r="AN21" i="44"/>
  <c r="AN13" i="44"/>
  <c r="AO34" i="44"/>
  <c r="AO18" i="44"/>
  <c r="AO39" i="44"/>
  <c r="AO22" i="44"/>
  <c r="AO38" i="44"/>
  <c r="AO40" i="44"/>
  <c r="AO31" i="44"/>
  <c r="AO20" i="44"/>
  <c r="AO14" i="44"/>
  <c r="AO45" i="44"/>
  <c r="AO29" i="44"/>
  <c r="AO13" i="44"/>
  <c r="AO36" i="44"/>
  <c r="AO17" i="44"/>
  <c r="AO33" i="44"/>
  <c r="AO27" i="44"/>
  <c r="AO30" i="44"/>
  <c r="AO28" i="44"/>
  <c r="AO25" i="44"/>
  <c r="AO37" i="44"/>
  <c r="AO21" i="44"/>
  <c r="AO47" i="44"/>
  <c r="AO46" i="44"/>
  <c r="AO41" i="44"/>
  <c r="AO15" i="44"/>
  <c r="AO42" i="44"/>
  <c r="AO26" i="44"/>
  <c r="AO44" i="44"/>
  <c r="AO35" i="44"/>
  <c r="AO48" i="44"/>
  <c r="AO23" i="44"/>
  <c r="AO16" i="44"/>
  <c r="AO43" i="44"/>
  <c r="AO12" i="44"/>
  <c r="AO19" i="44"/>
  <c r="AN48" i="44"/>
  <c r="AO32" i="44"/>
  <c r="AO24" i="44"/>
  <c r="AP40" i="44"/>
  <c r="AP24" i="44"/>
  <c r="AP43" i="44"/>
  <c r="AP25" i="44"/>
  <c r="AP27" i="44"/>
  <c r="AP17" i="44"/>
  <c r="AP44" i="44"/>
  <c r="AP19" i="44"/>
  <c r="AP21" i="44"/>
  <c r="AP18" i="44"/>
  <c r="AP47" i="44"/>
  <c r="AP30" i="44"/>
  <c r="AP22" i="44"/>
  <c r="AP39" i="44"/>
  <c r="AP23" i="44"/>
  <c r="AP37" i="44"/>
  <c r="AP14" i="44"/>
  <c r="AP42" i="44"/>
  <c r="AP12" i="44"/>
  <c r="AP35" i="44"/>
  <c r="AP13" i="44"/>
  <c r="AP46" i="44"/>
  <c r="AP48" i="44"/>
  <c r="AP32" i="44"/>
  <c r="AP16" i="44"/>
  <c r="AP34" i="44"/>
  <c r="AP41" i="44"/>
  <c r="AP36" i="44"/>
  <c r="AP29" i="44"/>
  <c r="AP49" i="44"/>
  <c r="AP38" i="44"/>
  <c r="AO49" i="44"/>
  <c r="AP31" i="44"/>
  <c r="AP15" i="44"/>
  <c r="AP28" i="44"/>
  <c r="AP20" i="44"/>
  <c r="AP45" i="44"/>
  <c r="AP33" i="44"/>
  <c r="AP26" i="44"/>
  <c r="AP50" i="44"/>
  <c r="AQ46" i="44"/>
  <c r="AQ30" i="44"/>
  <c r="AQ14" i="44"/>
  <c r="AQ20" i="44"/>
  <c r="AQ40" i="44"/>
  <c r="AQ29" i="44"/>
  <c r="AQ18" i="44"/>
  <c r="AQ21" i="44"/>
  <c r="AQ16" i="44"/>
  <c r="AQ47" i="44"/>
  <c r="AQ38" i="44"/>
  <c r="AQ22" i="44"/>
  <c r="AQ26" i="44"/>
  <c r="AQ15" i="44"/>
  <c r="AQ44" i="44"/>
  <c r="AQ35" i="44"/>
  <c r="AQ39" i="44"/>
  <c r="AQ32" i="44"/>
  <c r="AQ27" i="44"/>
  <c r="AQ49" i="44"/>
  <c r="AQ33" i="44"/>
  <c r="AQ24" i="44"/>
  <c r="AQ13" i="44"/>
  <c r="AQ42" i="44"/>
  <c r="AQ34" i="44"/>
  <c r="AQ28" i="44"/>
  <c r="AQ48" i="44"/>
  <c r="AQ41" i="44"/>
  <c r="AQ25" i="44"/>
  <c r="AQ50" i="44"/>
  <c r="AQ19" i="44"/>
  <c r="AQ45" i="44"/>
  <c r="AQ36" i="44"/>
  <c r="AQ43" i="44"/>
  <c r="AQ37" i="44"/>
  <c r="AQ12" i="44"/>
  <c r="AQ17" i="44"/>
  <c r="AQ31" i="44"/>
  <c r="AQ23" i="44"/>
  <c r="AR44" i="44"/>
  <c r="AR28" i="44"/>
  <c r="AR12" i="44"/>
  <c r="AR38" i="44"/>
  <c r="AR18" i="44"/>
  <c r="AR34" i="44"/>
  <c r="AR26" i="44"/>
  <c r="AR25" i="44"/>
  <c r="AR42" i="44"/>
  <c r="AR13" i="44"/>
  <c r="AR20" i="44"/>
  <c r="AR39" i="44"/>
  <c r="AR14" i="44"/>
  <c r="AR35" i="44"/>
  <c r="AR37" i="44"/>
  <c r="AR15" i="44"/>
  <c r="AQ51" i="44"/>
  <c r="AR49" i="44"/>
  <c r="AR43" i="44"/>
  <c r="AR27" i="44"/>
  <c r="AR33" i="44"/>
  <c r="AR16" i="44"/>
  <c r="AR32" i="44"/>
  <c r="AR24" i="44"/>
  <c r="AR31" i="44"/>
  <c r="AR40" i="44"/>
  <c r="AR41" i="44"/>
  <c r="AR46" i="44"/>
  <c r="AR36" i="44"/>
  <c r="AR48" i="44"/>
  <c r="AR23" i="44"/>
  <c r="AR22" i="44"/>
  <c r="AR30" i="44"/>
  <c r="AR17" i="44"/>
  <c r="AR51" i="44"/>
  <c r="AR19" i="44"/>
  <c r="AR45" i="44"/>
  <c r="AR21" i="44"/>
  <c r="AR47" i="44"/>
  <c r="AR50" i="44"/>
  <c r="AR29" i="44"/>
  <c r="AS45" i="44"/>
  <c r="AS29" i="44"/>
  <c r="AS13" i="44"/>
  <c r="AS40" i="44"/>
  <c r="AS12" i="44"/>
  <c r="AS25" i="44"/>
  <c r="AS23" i="44"/>
  <c r="AS44" i="44"/>
  <c r="AS48" i="44"/>
  <c r="AS19" i="44"/>
  <c r="AS41" i="44"/>
  <c r="AS15" i="44"/>
  <c r="AS42" i="44"/>
  <c r="AS26" i="44"/>
  <c r="AS46" i="44"/>
  <c r="AS31" i="44"/>
  <c r="AS47" i="44"/>
  <c r="AS24" i="44"/>
  <c r="AS17" i="44"/>
  <c r="AS32" i="44"/>
  <c r="AS14" i="44"/>
  <c r="AS39" i="44"/>
  <c r="AS51" i="44"/>
  <c r="AS37" i="44"/>
  <c r="AS21" i="44"/>
  <c r="AS49" i="44"/>
  <c r="AS30" i="44"/>
  <c r="AS43" i="44"/>
  <c r="AS38" i="44"/>
  <c r="AS16" i="44"/>
  <c r="AS35" i="44"/>
  <c r="AS36" i="44"/>
  <c r="AS50" i="44"/>
  <c r="AS34" i="44"/>
  <c r="AS18" i="44"/>
  <c r="AS27" i="44"/>
  <c r="AS28" i="44"/>
  <c r="AS33" i="44"/>
  <c r="AS20" i="44"/>
  <c r="AS22" i="44"/>
  <c r="AT48" i="44"/>
  <c r="AT32" i="44"/>
  <c r="AT16" i="44"/>
  <c r="AT46" i="44"/>
  <c r="AT29" i="44"/>
  <c r="AT33" i="44"/>
  <c r="AT13" i="44"/>
  <c r="AT20" i="44"/>
  <c r="AT37" i="44"/>
  <c r="AT34" i="44"/>
  <c r="AT47" i="44"/>
  <c r="AT31" i="44"/>
  <c r="AT15" i="44"/>
  <c r="AT42" i="44"/>
  <c r="AT22" i="44"/>
  <c r="AT26" i="44"/>
  <c r="AT49" i="44"/>
  <c r="AT14" i="44"/>
  <c r="AT28" i="44"/>
  <c r="AT18" i="44"/>
  <c r="AT40" i="44"/>
  <c r="AT24" i="44"/>
  <c r="AT51" i="44"/>
  <c r="AT36" i="44"/>
  <c r="AT17" i="44"/>
  <c r="AT30" i="44"/>
  <c r="AT41" i="44"/>
  <c r="AT12" i="44"/>
  <c r="AT21" i="44"/>
  <c r="AT45" i="44"/>
  <c r="AT50" i="44"/>
  <c r="AT39" i="44"/>
  <c r="AT23" i="44"/>
  <c r="AT44" i="44"/>
  <c r="AT35" i="44"/>
  <c r="AT38" i="44"/>
  <c r="AT19" i="44"/>
  <c r="AT27" i="44"/>
  <c r="AT43" i="44"/>
  <c r="AT25" i="44"/>
  <c r="AU48" i="44"/>
  <c r="AU41" i="44"/>
  <c r="AU25" i="44"/>
  <c r="AU50" i="44"/>
  <c r="AU39" i="44"/>
  <c r="AU28" i="44"/>
  <c r="AU35" i="44"/>
  <c r="AU42" i="44"/>
  <c r="AU16" i="44"/>
  <c r="AU26" i="44"/>
  <c r="AU24" i="44"/>
  <c r="AU47" i="44"/>
  <c r="AU38" i="44"/>
  <c r="AU22" i="44"/>
  <c r="AU45" i="44"/>
  <c r="AU37" i="44"/>
  <c r="AU51" i="44"/>
  <c r="AU31" i="44"/>
  <c r="AU40" i="44"/>
  <c r="AU15" i="44"/>
  <c r="AU19" i="44"/>
  <c r="AU30" i="44"/>
  <c r="AU43" i="44"/>
  <c r="AU32" i="44"/>
  <c r="AU21" i="44"/>
  <c r="AU18" i="44"/>
  <c r="AU20" i="44"/>
  <c r="AU49" i="44"/>
  <c r="AU33" i="44"/>
  <c r="AU17" i="44"/>
  <c r="AU44" i="44"/>
  <c r="AU34" i="44"/>
  <c r="AU27" i="44"/>
  <c r="AU29" i="44"/>
  <c r="AU36" i="44"/>
  <c r="AU12" i="44"/>
  <c r="AU13" i="44"/>
  <c r="AU46" i="44"/>
  <c r="AU14" i="44"/>
  <c r="AU23" i="44"/>
  <c r="AV51" i="44"/>
  <c r="AV35" i="44"/>
  <c r="AV19" i="44"/>
  <c r="AV48" i="44"/>
  <c r="AV15" i="44"/>
  <c r="AV42" i="44"/>
  <c r="AV30" i="44"/>
  <c r="AV32" i="44"/>
  <c r="AV34" i="44"/>
  <c r="AV17" i="44"/>
  <c r="AV44" i="44"/>
  <c r="AV28" i="44"/>
  <c r="AV12" i="44"/>
  <c r="AV26" i="44"/>
  <c r="AV14" i="44"/>
  <c r="AV41" i="44"/>
  <c r="AV29" i="44"/>
  <c r="AV22" i="44"/>
  <c r="AV33" i="44"/>
  <c r="AV38" i="44"/>
  <c r="AV49" i="44"/>
  <c r="AV43" i="44"/>
  <c r="AV27" i="44"/>
  <c r="AV25" i="44"/>
  <c r="AV13" i="44"/>
  <c r="AV40" i="44"/>
  <c r="AV45" i="44"/>
  <c r="AV16" i="44"/>
  <c r="AV23" i="44"/>
  <c r="AV21" i="44"/>
  <c r="AV46" i="44"/>
  <c r="AV36" i="44"/>
  <c r="AV20" i="44"/>
  <c r="AV47" i="44"/>
  <c r="AV24" i="44"/>
  <c r="AV50" i="44"/>
  <c r="AV31" i="44"/>
  <c r="AV37" i="44"/>
  <c r="AV39" i="44"/>
  <c r="AV18" i="44"/>
  <c r="AW51" i="44"/>
  <c r="AW37" i="44"/>
  <c r="AW21" i="44"/>
  <c r="AW38" i="44"/>
  <c r="AW19" i="44"/>
  <c r="AW36" i="44"/>
  <c r="AW46" i="44"/>
  <c r="AW17" i="44"/>
  <c r="AW43" i="44"/>
  <c r="AW14" i="44"/>
  <c r="AW30" i="44"/>
  <c r="AW25" i="44"/>
  <c r="AW50" i="44"/>
  <c r="AW34" i="44"/>
  <c r="AW18" i="44"/>
  <c r="AW33" i="44"/>
  <c r="AW16" i="44"/>
  <c r="AW35" i="44"/>
  <c r="AW44" i="44"/>
  <c r="AW15" i="44"/>
  <c r="AW24" i="44"/>
  <c r="AW47" i="44"/>
  <c r="AW45" i="44"/>
  <c r="AW29" i="44"/>
  <c r="AW13" i="44"/>
  <c r="AW23" i="44"/>
  <c r="AW32" i="44"/>
  <c r="AW28" i="44"/>
  <c r="AW12" i="44"/>
  <c r="AW40" i="44"/>
  <c r="AW41" i="44"/>
  <c r="AW42" i="44"/>
  <c r="AW26" i="44"/>
  <c r="AW49" i="44"/>
  <c r="AW20" i="44"/>
  <c r="AW39" i="44"/>
  <c r="AW22" i="44"/>
  <c r="AW48" i="44"/>
  <c r="AW27" i="44"/>
  <c r="AW31" i="44"/>
  <c r="AX50" i="44"/>
  <c r="AX39" i="44"/>
  <c r="AX23" i="44"/>
  <c r="AX41" i="44"/>
  <c r="AX18" i="44"/>
  <c r="AX44" i="44"/>
  <c r="AX28" i="44"/>
  <c r="AX14" i="44"/>
  <c r="AX19" i="44"/>
  <c r="AX35" i="44"/>
  <c r="AX29" i="44"/>
  <c r="AX48" i="44"/>
  <c r="AX32" i="44"/>
  <c r="AX16" i="44"/>
  <c r="AX30" i="44"/>
  <c r="AX12" i="44"/>
  <c r="AX43" i="44"/>
  <c r="AX25" i="44"/>
  <c r="AX13" i="44"/>
  <c r="AX22" i="44"/>
  <c r="AX40" i="44"/>
  <c r="AX24" i="44"/>
  <c r="AX21" i="44"/>
  <c r="AX46" i="44"/>
  <c r="AX34" i="44"/>
  <c r="AX20" i="44"/>
  <c r="AX26" i="44"/>
  <c r="AX17" i="44"/>
  <c r="AX36" i="44"/>
  <c r="AX47" i="44"/>
  <c r="AX31" i="44"/>
  <c r="AX15" i="44"/>
  <c r="AX27" i="44"/>
  <c r="AX49" i="44"/>
  <c r="AX37" i="44"/>
  <c r="AX33" i="44"/>
  <c r="AX38" i="44"/>
  <c r="AX42" i="44"/>
  <c r="AX51" i="44"/>
  <c r="AX45" i="44"/>
  <c r="AY48" i="44"/>
  <c r="AY41" i="44"/>
  <c r="AY25" i="44"/>
  <c r="AY44" i="44"/>
  <c r="AY36" i="44"/>
  <c r="AY45" i="44"/>
  <c r="AY23" i="44"/>
  <c r="AY34" i="44"/>
  <c r="AY15" i="44"/>
  <c r="AY12" i="44"/>
  <c r="AY16" i="44"/>
  <c r="AY47" i="44"/>
  <c r="AY38" i="44"/>
  <c r="AY22" i="44"/>
  <c r="AY51" i="44"/>
  <c r="AY35" i="44"/>
  <c r="AY26" i="44"/>
  <c r="AY18" i="44"/>
  <c r="AY19" i="44"/>
  <c r="AY20" i="44"/>
  <c r="AY30" i="44"/>
  <c r="AY14" i="44"/>
  <c r="AY29" i="44"/>
  <c r="AY27" i="44"/>
  <c r="AY28" i="44"/>
  <c r="AY39" i="44"/>
  <c r="AY49" i="44"/>
  <c r="AY33" i="44"/>
  <c r="AY17" i="44"/>
  <c r="AY42" i="44"/>
  <c r="AY31" i="44"/>
  <c r="AY24" i="44"/>
  <c r="AY21" i="44"/>
  <c r="AY13" i="44"/>
  <c r="AY43" i="44"/>
  <c r="AY37" i="44"/>
  <c r="AY46" i="44"/>
  <c r="AY40" i="44"/>
  <c r="AY50" i="44"/>
  <c r="AY32" i="44"/>
  <c r="AZ46" i="44"/>
  <c r="AZ36" i="44"/>
  <c r="AZ20" i="44"/>
  <c r="AZ48" i="44"/>
  <c r="AZ37" i="44"/>
  <c r="AZ17" i="44"/>
  <c r="AZ42" i="44"/>
  <c r="AZ31" i="44"/>
  <c r="AZ15" i="44"/>
  <c r="AZ45" i="44"/>
  <c r="AZ51" i="44"/>
  <c r="AZ35" i="44"/>
  <c r="AZ19" i="44"/>
  <c r="AZ50" i="44"/>
  <c r="AZ34" i="44"/>
  <c r="AZ38" i="44"/>
  <c r="AZ41" i="44"/>
  <c r="AZ30" i="44"/>
  <c r="AZ26" i="44"/>
  <c r="AZ25" i="44"/>
  <c r="AZ44" i="44"/>
  <c r="AZ28" i="44"/>
  <c r="AZ12" i="44"/>
  <c r="AZ47" i="44"/>
  <c r="AZ32" i="44"/>
  <c r="AZ33" i="44"/>
  <c r="AZ40" i="44"/>
  <c r="AZ29" i="44"/>
  <c r="AZ18" i="44"/>
  <c r="AZ24" i="44"/>
  <c r="AZ49" i="44"/>
  <c r="AZ43" i="44"/>
  <c r="AZ27" i="44"/>
  <c r="AZ39" i="44"/>
  <c r="AZ22" i="44"/>
  <c r="AZ23" i="44"/>
  <c r="AZ13" i="44"/>
  <c r="AZ16" i="44"/>
  <c r="AZ14" i="44"/>
  <c r="AZ21" i="44"/>
  <c r="BA51" i="44"/>
  <c r="BA37" i="44"/>
  <c r="BA21" i="44"/>
  <c r="BA43" i="44"/>
  <c r="BA15" i="44"/>
  <c r="BA40" i="44"/>
  <c r="BA39" i="44"/>
  <c r="BA35" i="44"/>
  <c r="BA17" i="44"/>
  <c r="BA44" i="44"/>
  <c r="BA33" i="44"/>
  <c r="BA50" i="44"/>
  <c r="BA34" i="44"/>
  <c r="BA18" i="44"/>
  <c r="BA28" i="44"/>
  <c r="BA14" i="44"/>
  <c r="BA31" i="44"/>
  <c r="BA36" i="44"/>
  <c r="BA32" i="44"/>
  <c r="BA12" i="44"/>
  <c r="BA23" i="44"/>
  <c r="BA42" i="44"/>
  <c r="BA46" i="44"/>
  <c r="BA24" i="44"/>
  <c r="BA41" i="44"/>
  <c r="BA27" i="44"/>
  <c r="BA47" i="44"/>
  <c r="BA20" i="44"/>
  <c r="BA38" i="44"/>
  <c r="BA16" i="44"/>
  <c r="BA45" i="44"/>
  <c r="BA29" i="44"/>
  <c r="BA13" i="44"/>
  <c r="BA25" i="44"/>
  <c r="BA48" i="44"/>
  <c r="BA30" i="44"/>
  <c r="BA19" i="44"/>
  <c r="BA22" i="44"/>
  <c r="BA49" i="44"/>
  <c r="BA26" i="44"/>
  <c r="BB50" i="44"/>
  <c r="BB39" i="44"/>
  <c r="BB23" i="44"/>
  <c r="BB49" i="44"/>
  <c r="BB33" i="44"/>
  <c r="BB13" i="44"/>
  <c r="BB35" i="44"/>
  <c r="BB34" i="44"/>
  <c r="BB25" i="44"/>
  <c r="BB41" i="44"/>
  <c r="BB27" i="44"/>
  <c r="BB48" i="44"/>
  <c r="BB32" i="44"/>
  <c r="BB16" i="44"/>
  <c r="BB45" i="44"/>
  <c r="BB26" i="44"/>
  <c r="BB29" i="44"/>
  <c r="BB21" i="44"/>
  <c r="BB18" i="44"/>
  <c r="BB12" i="44"/>
  <c r="BB40" i="44"/>
  <c r="BB24" i="44"/>
  <c r="BB51" i="44"/>
  <c r="BB38" i="44"/>
  <c r="BB19" i="44"/>
  <c r="BB36" i="44"/>
  <c r="BB43" i="44"/>
  <c r="BB28" i="44"/>
  <c r="BB17" i="44"/>
  <c r="BB47" i="44"/>
  <c r="BB31" i="44"/>
  <c r="BB15" i="44"/>
  <c r="BB44" i="44"/>
  <c r="BB20" i="44"/>
  <c r="BB42" i="44"/>
  <c r="BB22" i="44"/>
  <c r="BB37" i="44"/>
  <c r="BB14" i="44"/>
  <c r="BB30" i="44"/>
  <c r="BB46" i="44"/>
  <c r="BC49" i="44"/>
  <c r="BC33" i="44"/>
  <c r="BC17" i="44"/>
  <c r="BC27" i="44"/>
  <c r="BC16" i="44"/>
  <c r="BC37" i="44"/>
  <c r="BC51" i="44"/>
  <c r="BC35" i="44"/>
  <c r="BC42" i="44"/>
  <c r="BC24" i="44"/>
  <c r="BC47" i="44"/>
  <c r="BC45" i="44"/>
  <c r="BC39" i="44"/>
  <c r="BC36" i="44"/>
  <c r="BC46" i="44"/>
  <c r="BC30" i="44"/>
  <c r="BC14" i="44"/>
  <c r="BC23" i="44"/>
  <c r="BC12" i="44"/>
  <c r="BC34" i="44"/>
  <c r="BC26" i="44"/>
  <c r="BC20" i="44"/>
  <c r="BC31" i="44"/>
  <c r="BC40" i="44"/>
  <c r="BC48" i="44"/>
  <c r="BC41" i="44"/>
  <c r="BC25" i="44"/>
  <c r="BC50" i="44"/>
  <c r="BC21" i="44"/>
  <c r="BC43" i="44"/>
  <c r="BC32" i="44"/>
  <c r="BC19" i="44"/>
  <c r="BC29" i="44"/>
  <c r="BC13" i="44"/>
  <c r="BC38" i="44"/>
  <c r="BC22" i="44"/>
  <c r="BC18" i="44"/>
  <c r="BC28" i="44"/>
  <c r="BC44" i="44"/>
  <c r="BC15" i="44"/>
  <c r="BD49" i="44"/>
  <c r="BD43" i="44"/>
  <c r="BD27" i="44"/>
  <c r="BD40" i="44"/>
  <c r="BD26" i="44"/>
  <c r="BD38" i="44"/>
  <c r="BD45" i="44"/>
  <c r="BD48" i="44"/>
  <c r="BD21" i="44"/>
  <c r="BD14" i="44"/>
  <c r="BD28" i="44"/>
  <c r="BD46" i="44"/>
  <c r="BD36" i="44"/>
  <c r="BD20" i="44"/>
  <c r="BD47" i="44"/>
  <c r="BD31" i="44"/>
  <c r="BD25" i="44"/>
  <c r="BD17" i="44"/>
  <c r="BD33" i="44"/>
  <c r="BD22" i="44"/>
  <c r="BD37" i="44"/>
  <c r="BD51" i="44"/>
  <c r="BD35" i="44"/>
  <c r="BD19" i="44"/>
  <c r="BD42" i="44"/>
  <c r="BD30" i="44"/>
  <c r="BD24" i="44"/>
  <c r="BD16" i="44"/>
  <c r="BD23" i="44"/>
  <c r="BD34" i="44"/>
  <c r="BD32" i="44"/>
  <c r="BD44" i="44"/>
  <c r="BD12" i="44"/>
  <c r="BD41" i="44"/>
  <c r="BD29" i="44"/>
  <c r="BD50" i="44"/>
  <c r="BD15" i="44"/>
  <c r="BD13" i="44"/>
  <c r="BD39" i="44"/>
  <c r="BD18" i="44"/>
  <c r="BE42" i="44"/>
  <c r="BE26" i="44"/>
  <c r="BE49" i="44"/>
  <c r="BE39" i="44"/>
  <c r="BE22" i="44"/>
  <c r="BE33" i="44"/>
  <c r="BE20" i="44"/>
  <c r="BE41" i="44"/>
  <c r="BE25" i="44"/>
  <c r="BE15" i="44"/>
  <c r="BE51" i="44"/>
  <c r="BE37" i="44"/>
  <c r="BE21" i="44"/>
  <c r="BE44" i="44"/>
  <c r="BE36" i="44"/>
  <c r="BE17" i="44"/>
  <c r="BE23" i="44"/>
  <c r="BE14" i="44"/>
  <c r="BE40" i="44"/>
  <c r="BE43" i="44"/>
  <c r="BE28" i="44"/>
  <c r="BE45" i="44"/>
  <c r="BE13" i="44"/>
  <c r="BE46" i="44"/>
  <c r="BE38" i="44"/>
  <c r="BE30" i="44"/>
  <c r="BE19" i="44"/>
  <c r="BE16" i="44"/>
  <c r="BE50" i="44"/>
  <c r="BE34" i="44"/>
  <c r="BE18" i="44"/>
  <c r="BE48" i="44"/>
  <c r="BE35" i="44"/>
  <c r="BE47" i="44"/>
  <c r="BE31" i="44"/>
  <c r="BE12" i="44"/>
  <c r="BE27" i="44"/>
  <c r="BE24" i="44"/>
  <c r="BE29" i="44"/>
  <c r="BE32" i="44"/>
  <c r="BF50" i="44"/>
  <c r="BF39" i="44"/>
  <c r="BF23" i="44"/>
  <c r="BF37" i="44"/>
  <c r="BF14" i="44"/>
  <c r="BF41" i="44"/>
  <c r="BF35" i="44"/>
  <c r="BF46" i="44"/>
  <c r="BF12" i="44"/>
  <c r="BF19" i="44"/>
  <c r="BF20" i="44"/>
  <c r="BF48" i="44"/>
  <c r="BF32" i="44"/>
  <c r="BF16" i="44"/>
  <c r="BF34" i="44"/>
  <c r="BF51" i="44"/>
  <c r="BF30" i="44"/>
  <c r="BF29" i="44"/>
  <c r="BF42" i="44"/>
  <c r="BF13" i="44"/>
  <c r="BF47" i="44"/>
  <c r="BF31" i="44"/>
  <c r="BF15" i="44"/>
  <c r="BF28" i="44"/>
  <c r="BF45" i="44"/>
  <c r="BF27" i="44"/>
  <c r="BF22" i="44"/>
  <c r="BF36" i="44"/>
  <c r="BF17" i="44"/>
  <c r="BF38" i="44"/>
  <c r="BF40" i="44"/>
  <c r="BF24" i="44"/>
  <c r="BF43" i="44"/>
  <c r="BF25" i="44"/>
  <c r="BF44" i="44"/>
  <c r="BF49" i="44"/>
  <c r="BF18" i="44"/>
  <c r="BF21" i="44"/>
  <c r="BF33" i="44"/>
  <c r="BF26" i="44"/>
  <c r="BG49" i="44"/>
  <c r="BG33" i="44"/>
  <c r="BG17" i="44"/>
  <c r="BG20" i="44"/>
  <c r="BG36" i="44"/>
  <c r="BG37" i="44"/>
  <c r="BG39" i="44"/>
  <c r="BG45" i="44"/>
  <c r="BG44" i="44"/>
  <c r="BG46" i="44"/>
  <c r="BG30" i="44"/>
  <c r="BG14" i="44"/>
  <c r="BG19" i="44"/>
  <c r="BG50" i="44"/>
  <c r="BG35" i="44"/>
  <c r="BG32" i="44"/>
  <c r="BG34" i="44"/>
  <c r="BG21" i="44"/>
  <c r="BG27" i="44"/>
  <c r="BG38" i="44"/>
  <c r="BG22" i="44"/>
  <c r="BG13" i="44"/>
  <c r="BG40" i="44"/>
  <c r="BG43" i="44"/>
  <c r="BG12" i="44"/>
  <c r="BG48" i="44"/>
  <c r="BG41" i="44"/>
  <c r="BG25" i="44"/>
  <c r="BG26" i="44"/>
  <c r="BG15" i="44"/>
  <c r="BG42" i="44"/>
  <c r="BG31" i="44"/>
  <c r="BG28" i="44"/>
  <c r="BG16" i="44"/>
  <c r="BG51" i="44"/>
  <c r="BG23" i="44"/>
  <c r="BG47" i="44"/>
  <c r="BG24" i="44"/>
  <c r="BG29" i="44"/>
  <c r="BG18" i="44"/>
  <c r="BH49" i="44"/>
  <c r="BH43" i="44"/>
  <c r="BH27" i="44"/>
  <c r="BH33" i="44"/>
  <c r="BH16" i="44"/>
  <c r="BH32" i="44"/>
  <c r="BH26" i="44"/>
  <c r="BH41" i="44"/>
  <c r="BH29" i="44"/>
  <c r="BH40" i="44"/>
  <c r="BH44" i="44"/>
  <c r="BH38" i="44"/>
  <c r="BH13" i="44"/>
  <c r="BH42" i="44"/>
  <c r="BH46" i="44"/>
  <c r="BH36" i="44"/>
  <c r="BH20" i="44"/>
  <c r="BH48" i="44"/>
  <c r="BH23" i="44"/>
  <c r="BH39" i="44"/>
  <c r="BH22" i="44"/>
  <c r="BH24" i="44"/>
  <c r="BH50" i="44"/>
  <c r="BH14" i="44"/>
  <c r="BH51" i="44"/>
  <c r="BH35" i="44"/>
  <c r="BH19" i="44"/>
  <c r="BH45" i="44"/>
  <c r="BH21" i="44"/>
  <c r="BH37" i="44"/>
  <c r="BH25" i="44"/>
  <c r="BH17" i="44"/>
  <c r="BH31" i="44"/>
  <c r="BH47" i="44"/>
  <c r="BH28" i="44"/>
  <c r="BH12" i="44"/>
  <c r="BH18" i="44"/>
  <c r="BH34" i="44"/>
  <c r="BH15" i="44"/>
  <c r="BH30" i="44"/>
  <c r="BI42" i="44"/>
  <c r="BI26" i="44"/>
  <c r="BI46" i="44"/>
  <c r="BI40" i="44"/>
  <c r="BI12" i="44"/>
  <c r="BI25" i="44"/>
  <c r="BI23" i="44"/>
  <c r="BI14" i="44"/>
  <c r="BI17" i="44"/>
  <c r="BI35" i="44"/>
  <c r="BI16" i="44"/>
  <c r="BI29" i="44"/>
  <c r="BI33" i="44"/>
  <c r="BI51" i="44"/>
  <c r="BI37" i="44"/>
  <c r="BI21" i="44"/>
  <c r="BI47" i="44"/>
  <c r="BI31" i="44"/>
  <c r="BI49" i="44"/>
  <c r="BI24" i="44"/>
  <c r="BI19" i="44"/>
  <c r="BI22" i="44"/>
  <c r="BI45" i="44"/>
  <c r="BI13" i="44"/>
  <c r="BI27" i="44"/>
  <c r="BI20" i="44"/>
  <c r="BI32" i="44"/>
  <c r="BI50" i="44"/>
  <c r="BI34" i="44"/>
  <c r="BI18" i="44"/>
  <c r="BI44" i="44"/>
  <c r="BI30" i="44"/>
  <c r="BI43" i="44"/>
  <c r="BI48" i="44"/>
  <c r="BI38" i="44"/>
  <c r="BI39" i="44"/>
  <c r="BI15" i="44"/>
  <c r="BI41" i="44"/>
  <c r="BI28" i="44"/>
  <c r="BI36" i="44"/>
  <c r="BJ40" i="44"/>
  <c r="BJ24" i="44"/>
  <c r="BJ51" i="44"/>
  <c r="BJ36" i="44"/>
  <c r="BJ17" i="44"/>
  <c r="BJ26" i="44"/>
  <c r="BJ30" i="44"/>
  <c r="BJ49" i="44"/>
  <c r="BJ13" i="44"/>
  <c r="BJ12" i="44"/>
  <c r="BJ50" i="44"/>
  <c r="BJ39" i="44"/>
  <c r="BJ23" i="44"/>
  <c r="BJ44" i="44"/>
  <c r="BJ35" i="44"/>
  <c r="BJ46" i="44"/>
  <c r="BJ41" i="44"/>
  <c r="BJ18" i="44"/>
  <c r="BJ37" i="44"/>
  <c r="BJ34" i="44"/>
  <c r="BJ25" i="44"/>
  <c r="BJ48" i="44"/>
  <c r="BJ32" i="44"/>
  <c r="BJ16" i="44"/>
  <c r="BJ45" i="44"/>
  <c r="BJ29" i="44"/>
  <c r="BJ38" i="44"/>
  <c r="BJ27" i="44"/>
  <c r="BJ43" i="44"/>
  <c r="BJ28" i="44"/>
  <c r="BJ20" i="44"/>
  <c r="BJ47" i="44"/>
  <c r="BJ31" i="44"/>
  <c r="BJ15" i="44"/>
  <c r="BJ42" i="44"/>
  <c r="BJ22" i="44"/>
  <c r="BJ33" i="44"/>
  <c r="BJ21" i="44"/>
  <c r="BJ14" i="44"/>
  <c r="BJ19" i="44"/>
  <c r="BK49" i="44"/>
  <c r="BK33" i="44"/>
  <c r="BK17" i="44"/>
  <c r="BK43" i="44"/>
  <c r="BK32" i="44"/>
  <c r="BK45" i="44"/>
  <c r="BK36" i="44"/>
  <c r="BK12" i="44"/>
  <c r="BK29" i="44"/>
  <c r="BK18" i="44"/>
  <c r="BK46" i="44"/>
  <c r="BK30" i="44"/>
  <c r="BK14" i="44"/>
  <c r="BK39" i="44"/>
  <c r="BK28" i="44"/>
  <c r="BK44" i="44"/>
  <c r="BK20" i="44"/>
  <c r="BK19" i="44"/>
  <c r="BK26" i="44"/>
  <c r="BK47" i="44"/>
  <c r="BK22" i="44"/>
  <c r="BK51" i="44"/>
  <c r="BK34" i="44"/>
  <c r="BK40" i="44"/>
  <c r="BK15" i="44"/>
  <c r="BK24" i="44"/>
  <c r="BK48" i="44"/>
  <c r="BK41" i="44"/>
  <c r="BK25" i="44"/>
  <c r="BK50" i="44"/>
  <c r="BK37" i="44"/>
  <c r="BK27" i="44"/>
  <c r="BK42" i="44"/>
  <c r="BK16" i="44"/>
  <c r="BK35" i="44"/>
  <c r="BK13" i="44"/>
  <c r="BK21" i="44"/>
  <c r="BK38" i="44"/>
  <c r="BK23" i="44"/>
  <c r="BK31" i="44"/>
  <c r="BL44" i="44"/>
  <c r="BL28" i="44"/>
  <c r="BL12" i="44"/>
  <c r="BL26" i="44"/>
  <c r="BL14" i="44"/>
  <c r="BL42" i="44"/>
  <c r="BL30" i="44"/>
  <c r="BL18" i="44"/>
  <c r="BL22" i="44"/>
  <c r="BL38" i="44"/>
  <c r="BL19" i="44"/>
  <c r="BL45" i="44"/>
  <c r="BL23" i="44"/>
  <c r="BL49" i="44"/>
  <c r="BL43" i="44"/>
  <c r="BL27" i="44"/>
  <c r="BL25" i="44"/>
  <c r="BL13" i="44"/>
  <c r="BL41" i="44"/>
  <c r="BL29" i="44"/>
  <c r="BL17" i="44"/>
  <c r="BL21" i="44"/>
  <c r="BL16" i="44"/>
  <c r="BL46" i="44"/>
  <c r="BL36" i="44"/>
  <c r="BL20" i="44"/>
  <c r="BL24" i="44"/>
  <c r="BL48" i="44"/>
  <c r="BL40" i="44"/>
  <c r="BL39" i="44"/>
  <c r="BL37" i="44"/>
  <c r="BL33" i="44"/>
  <c r="BL35" i="44"/>
  <c r="BL15" i="44"/>
  <c r="BL34" i="44"/>
  <c r="BL47" i="44"/>
  <c r="BL51" i="44"/>
  <c r="BL50" i="44"/>
  <c r="BL31" i="44"/>
  <c r="BL32" i="44"/>
  <c r="BM42" i="44"/>
  <c r="BM26" i="44"/>
  <c r="BM49" i="44"/>
  <c r="BM20" i="44"/>
  <c r="BM44" i="44"/>
  <c r="BM32" i="44"/>
  <c r="BM24" i="44"/>
  <c r="BM46" i="44"/>
  <c r="BM40" i="44"/>
  <c r="BM17" i="44"/>
  <c r="BM33" i="44"/>
  <c r="BM28" i="44"/>
  <c r="BM45" i="44"/>
  <c r="BM48" i="44"/>
  <c r="BM51" i="44"/>
  <c r="BM37" i="44"/>
  <c r="BM21" i="44"/>
  <c r="BM38" i="44"/>
  <c r="BM19" i="44"/>
  <c r="BM39" i="44"/>
  <c r="BM22" i="44"/>
  <c r="BM14" i="44"/>
  <c r="BM31" i="44"/>
  <c r="BM27" i="44"/>
  <c r="BM15" i="44"/>
  <c r="BM50" i="44"/>
  <c r="BM34" i="44"/>
  <c r="BM18" i="44"/>
  <c r="BM16" i="44"/>
  <c r="BM36" i="44"/>
  <c r="BM47" i="44"/>
  <c r="BM30" i="44"/>
  <c r="BM12" i="44"/>
  <c r="BM29" i="44"/>
  <c r="BM13" i="44"/>
  <c r="BM23" i="44"/>
  <c r="BM35" i="44"/>
  <c r="BM43" i="44"/>
  <c r="BM25" i="44"/>
  <c r="BM41" i="44"/>
  <c r="BN50" i="44"/>
  <c r="BN39" i="44"/>
  <c r="BN23" i="44"/>
  <c r="BN49" i="44"/>
  <c r="BN27" i="44"/>
  <c r="BN43" i="44"/>
  <c r="BN25" i="44"/>
  <c r="BN33" i="44"/>
  <c r="BN13" i="44"/>
  <c r="BN35" i="44"/>
  <c r="BN14" i="44"/>
  <c r="BN15" i="44"/>
  <c r="BN26" i="44"/>
  <c r="BN48" i="44"/>
  <c r="BN32" i="44"/>
  <c r="BN16" i="44"/>
  <c r="BN46" i="44"/>
  <c r="BN21" i="44"/>
  <c r="BN37" i="44"/>
  <c r="BN38" i="44"/>
  <c r="BN17" i="44"/>
  <c r="BN44" i="44"/>
  <c r="BN22" i="44"/>
  <c r="BN47" i="44"/>
  <c r="BN41" i="44"/>
  <c r="BN34" i="44"/>
  <c r="BN42" i="44"/>
  <c r="BN40" i="44"/>
  <c r="BN24" i="44"/>
  <c r="BN45" i="44"/>
  <c r="BN30" i="44"/>
  <c r="BN12" i="44"/>
  <c r="BN28" i="44"/>
  <c r="BN51" i="44"/>
  <c r="BN19" i="44"/>
  <c r="BN20" i="44"/>
  <c r="BN36" i="44"/>
  <c r="BN31" i="44"/>
  <c r="BN18" i="44"/>
  <c r="BN29" i="44"/>
  <c r="BO49" i="44"/>
  <c r="BO33" i="44"/>
  <c r="BO17" i="44"/>
  <c r="BO40" i="44"/>
  <c r="BO29" i="44"/>
  <c r="BO19" i="44"/>
  <c r="BO23" i="44"/>
  <c r="BO12" i="44"/>
  <c r="BO28" i="44"/>
  <c r="BO43" i="44"/>
  <c r="BO41" i="44"/>
  <c r="BO35" i="44"/>
  <c r="BO50" i="44"/>
  <c r="BO18" i="44"/>
  <c r="BO46" i="44"/>
  <c r="BO30" i="44"/>
  <c r="BO14" i="44"/>
  <c r="BO36" i="44"/>
  <c r="BO51" i="44"/>
  <c r="BO13" i="44"/>
  <c r="BO20" i="44"/>
  <c r="BO45" i="44"/>
  <c r="BO39" i="44"/>
  <c r="BO25" i="44"/>
  <c r="BO16" i="44"/>
  <c r="BO34" i="44"/>
  <c r="BO47" i="44"/>
  <c r="BO38" i="44"/>
  <c r="BO22" i="44"/>
  <c r="BO42" i="44"/>
  <c r="BO31" i="44"/>
  <c r="BO24" i="44"/>
  <c r="BO27" i="44"/>
  <c r="BO15" i="44"/>
  <c r="BO32" i="44"/>
  <c r="BO21" i="44"/>
  <c r="BO48" i="44"/>
  <c r="BO44" i="44"/>
  <c r="BO26" i="44"/>
  <c r="BO37" i="44"/>
  <c r="BP46" i="44"/>
  <c r="BP36" i="44"/>
  <c r="BP20" i="44"/>
  <c r="BP48" i="44"/>
  <c r="BP34" i="44"/>
  <c r="BP50" i="44"/>
  <c r="BP23" i="44"/>
  <c r="BP21" i="44"/>
  <c r="BP18" i="44"/>
  <c r="BP25" i="44"/>
  <c r="BP51" i="44"/>
  <c r="BP35" i="44"/>
  <c r="BP19" i="44"/>
  <c r="BP45" i="44"/>
  <c r="BP32" i="44"/>
  <c r="BP47" i="44"/>
  <c r="BP31" i="44"/>
  <c r="BP42" i="44"/>
  <c r="BP14" i="44"/>
  <c r="BP16" i="44"/>
  <c r="BP27" i="44"/>
  <c r="BP37" i="44"/>
  <c r="BP33" i="44"/>
  <c r="BP29" i="44"/>
  <c r="BP26" i="44"/>
  <c r="BP24" i="44"/>
  <c r="BP44" i="44"/>
  <c r="BP28" i="44"/>
  <c r="BP12" i="44"/>
  <c r="BP39" i="44"/>
  <c r="BP22" i="44"/>
  <c r="BP38" i="44"/>
  <c r="BP30" i="44"/>
  <c r="BP41" i="44"/>
  <c r="BP13" i="44"/>
  <c r="BP15" i="44"/>
  <c r="BP49" i="44"/>
  <c r="BP43" i="44"/>
  <c r="BP17" i="44"/>
  <c r="BP40" i="44"/>
  <c r="BQ51" i="44"/>
  <c r="BQ37" i="44"/>
  <c r="BQ21" i="44"/>
  <c r="BQ48" i="44"/>
  <c r="BQ25" i="44"/>
  <c r="BQ41" i="44"/>
  <c r="BQ27" i="44"/>
  <c r="BQ16" i="44"/>
  <c r="BQ33" i="44"/>
  <c r="BQ38" i="44"/>
  <c r="BQ19" i="44"/>
  <c r="BQ50" i="44"/>
  <c r="BQ34" i="44"/>
  <c r="BQ18" i="44"/>
  <c r="BQ44" i="44"/>
  <c r="BQ24" i="44"/>
  <c r="BQ40" i="44"/>
  <c r="BQ35" i="44"/>
  <c r="BQ49" i="44"/>
  <c r="BQ23" i="44"/>
  <c r="BQ12" i="44"/>
  <c r="BQ42" i="44"/>
  <c r="BQ26" i="44"/>
  <c r="BQ28" i="44"/>
  <c r="BQ14" i="44"/>
  <c r="BQ30" i="44"/>
  <c r="BQ22" i="44"/>
  <c r="BQ36" i="44"/>
  <c r="BQ47" i="44"/>
  <c r="BQ17" i="44"/>
  <c r="BQ45" i="44"/>
  <c r="BQ29" i="44"/>
  <c r="BQ13" i="44"/>
  <c r="BQ43" i="44"/>
  <c r="BQ15" i="44"/>
  <c r="BQ31" i="44"/>
  <c r="BQ32" i="44"/>
  <c r="BQ39" i="44"/>
  <c r="BQ20" i="44"/>
  <c r="BQ46" i="44"/>
  <c r="BR47" i="44"/>
  <c r="BR31" i="44"/>
  <c r="BR15" i="44"/>
  <c r="BR33" i="44"/>
  <c r="BR13" i="44"/>
  <c r="BR36" i="44"/>
  <c r="BR46" i="44"/>
  <c r="BR17" i="44"/>
  <c r="BR34" i="44"/>
  <c r="BR18" i="44"/>
  <c r="BR40" i="44"/>
  <c r="BR24" i="44"/>
  <c r="BR51" i="44"/>
  <c r="BR26" i="44"/>
  <c r="BR35" i="44"/>
  <c r="BR37" i="44"/>
  <c r="BR12" i="44"/>
  <c r="BR27" i="44"/>
  <c r="BR14" i="44"/>
  <c r="BR50" i="44"/>
  <c r="BR39" i="44"/>
  <c r="BR23" i="44"/>
  <c r="BR43" i="44"/>
  <c r="BR20" i="44"/>
  <c r="BR49" i="44"/>
  <c r="BR29" i="44"/>
  <c r="BR28" i="44"/>
  <c r="BR45" i="44"/>
  <c r="BR21" i="44"/>
  <c r="BR30" i="44"/>
  <c r="BR48" i="44"/>
  <c r="BR32" i="44"/>
  <c r="BR16" i="44"/>
  <c r="BR38" i="44"/>
  <c r="BR19" i="44"/>
  <c r="BR42" i="44"/>
  <c r="BR22" i="44"/>
  <c r="BR25" i="44"/>
  <c r="BR44" i="44"/>
  <c r="BR41" i="44"/>
  <c r="BS46" i="44"/>
  <c r="BS30" i="44"/>
  <c r="BS14" i="44"/>
  <c r="BS23" i="44"/>
  <c r="BS12" i="44"/>
  <c r="BS34" i="44"/>
  <c r="BS15" i="44"/>
  <c r="BS24" i="44"/>
  <c r="BS42" i="44"/>
  <c r="BS31" i="44"/>
  <c r="BS27" i="44"/>
  <c r="BS36" i="44"/>
  <c r="BS48" i="44"/>
  <c r="BS41" i="44"/>
  <c r="BS25" i="44"/>
  <c r="BS50" i="44"/>
  <c r="BS21" i="44"/>
  <c r="BS44" i="44"/>
  <c r="BS32" i="44"/>
  <c r="BS19" i="44"/>
  <c r="BS40" i="44"/>
  <c r="BS29" i="44"/>
  <c r="BS33" i="44"/>
  <c r="BS26" i="44"/>
  <c r="BS47" i="44"/>
  <c r="BS38" i="44"/>
  <c r="BS22" i="44"/>
  <c r="BS45" i="44"/>
  <c r="BS18" i="44"/>
  <c r="BS39" i="44"/>
  <c r="BS28" i="44"/>
  <c r="BS43" i="44"/>
  <c r="BS13" i="44"/>
  <c r="BS35" i="44"/>
  <c r="BS49" i="44"/>
  <c r="BS17" i="44"/>
  <c r="BS16" i="44"/>
  <c r="BS37" i="44"/>
  <c r="BS20" i="44"/>
  <c r="BS51" i="44"/>
  <c r="BT46" i="44"/>
  <c r="BT36" i="44"/>
  <c r="BT20" i="44"/>
  <c r="BT47" i="44"/>
  <c r="BT31" i="44"/>
  <c r="BT26" i="44"/>
  <c r="BT23" i="44"/>
  <c r="BT38" i="44"/>
  <c r="BT22" i="44"/>
  <c r="BT50" i="44"/>
  <c r="BT28" i="44"/>
  <c r="BT24" i="44"/>
  <c r="BT13" i="44"/>
  <c r="BT51" i="44"/>
  <c r="BT35" i="44"/>
  <c r="BT19" i="44"/>
  <c r="BT42" i="44"/>
  <c r="BT30" i="44"/>
  <c r="BT25" i="44"/>
  <c r="BT18" i="44"/>
  <c r="BT21" i="44"/>
  <c r="BT17" i="44"/>
  <c r="BT39" i="44"/>
  <c r="BT12" i="44"/>
  <c r="BT29" i="44"/>
  <c r="BT14" i="44"/>
  <c r="BT16" i="44"/>
  <c r="BT49" i="44"/>
  <c r="BT43" i="44"/>
  <c r="BT27" i="44"/>
  <c r="BT40" i="44"/>
  <c r="BT45" i="44"/>
  <c r="BT33" i="44"/>
  <c r="BT48" i="44"/>
  <c r="BT32" i="44"/>
  <c r="BT15" i="44"/>
  <c r="BT37" i="44"/>
  <c r="BT44" i="44"/>
  <c r="BT41" i="44"/>
  <c r="BT34" i="44"/>
  <c r="BU50" i="44"/>
  <c r="BU34" i="44"/>
  <c r="BU18" i="44"/>
  <c r="BU47" i="44"/>
  <c r="BU32" i="44"/>
  <c r="BU46" i="44"/>
  <c r="BU23" i="44"/>
  <c r="BU31" i="44"/>
  <c r="BU12" i="44"/>
  <c r="BU24" i="44"/>
  <c r="BU35" i="44"/>
  <c r="BU14" i="44"/>
  <c r="BU45" i="44"/>
  <c r="BU29" i="44"/>
  <c r="BU13" i="44"/>
  <c r="BU39" i="44"/>
  <c r="BU22" i="44"/>
  <c r="BU43" i="44"/>
  <c r="BU41" i="44"/>
  <c r="BU30" i="44"/>
  <c r="BU19" i="44"/>
  <c r="BU48" i="44"/>
  <c r="BU27" i="44"/>
  <c r="BU20" i="44"/>
  <c r="BU42" i="44"/>
  <c r="BU26" i="44"/>
  <c r="BU49" i="44"/>
  <c r="BU36" i="44"/>
  <c r="BU17" i="44"/>
  <c r="BU38" i="44"/>
  <c r="BU40" i="44"/>
  <c r="BU16" i="44"/>
  <c r="BU25" i="44"/>
  <c r="BU28" i="44"/>
  <c r="BU51" i="44"/>
  <c r="BU37" i="44"/>
  <c r="BU21" i="44"/>
  <c r="BU44" i="44"/>
  <c r="BU33" i="44"/>
  <c r="BU15" i="44"/>
  <c r="BV50" i="44"/>
  <c r="BV39" i="44"/>
  <c r="BV23" i="44"/>
  <c r="BV37" i="44"/>
  <c r="BV14" i="44"/>
  <c r="BV42" i="44"/>
  <c r="BV35" i="44"/>
  <c r="BV17" i="44"/>
  <c r="BV44" i="44"/>
  <c r="BV33" i="44"/>
  <c r="BV46" i="44"/>
  <c r="BV48" i="44"/>
  <c r="BV32" i="44"/>
  <c r="BV16" i="44"/>
  <c r="BV34" i="44"/>
  <c r="BV41" i="44"/>
  <c r="BV36" i="44"/>
  <c r="BV29" i="44"/>
  <c r="BV12" i="44"/>
  <c r="BV38" i="44"/>
  <c r="BV18" i="44"/>
  <c r="BV43" i="44"/>
  <c r="BV47" i="44"/>
  <c r="BV31" i="44"/>
  <c r="BV15" i="44"/>
  <c r="BV28" i="44"/>
  <c r="BV30" i="44"/>
  <c r="BV19" i="44"/>
  <c r="BV22" i="44"/>
  <c r="BV26" i="44"/>
  <c r="BV45" i="44"/>
  <c r="BV40" i="44"/>
  <c r="BV24" i="44"/>
  <c r="BV51" i="44"/>
  <c r="BV25" i="44"/>
  <c r="BV27" i="44"/>
  <c r="BV13" i="44"/>
  <c r="BV20" i="44"/>
  <c r="BV49" i="44"/>
  <c r="BV21" i="44"/>
  <c r="BW47" i="44"/>
  <c r="BW38" i="44"/>
  <c r="BW22" i="44"/>
  <c r="BW50" i="44"/>
  <c r="BW24" i="44"/>
  <c r="BW13" i="44"/>
  <c r="BW36" i="44"/>
  <c r="BW51" i="44"/>
  <c r="BW37" i="44"/>
  <c r="BW16" i="44"/>
  <c r="BW25" i="44"/>
  <c r="BW49" i="44"/>
  <c r="BW33" i="44"/>
  <c r="BW17" i="44"/>
  <c r="BW45" i="44"/>
  <c r="BW20" i="44"/>
  <c r="BW35" i="44"/>
  <c r="BW39" i="44"/>
  <c r="BW32" i="44"/>
  <c r="BW27" i="44"/>
  <c r="BW41" i="44"/>
  <c r="BW43" i="44"/>
  <c r="BW15" i="44"/>
  <c r="BW40" i="44"/>
  <c r="BW21" i="44"/>
  <c r="BW18" i="44"/>
  <c r="BW46" i="44"/>
  <c r="BW30" i="44"/>
  <c r="BW14" i="44"/>
  <c r="BW44" i="44"/>
  <c r="BW19" i="44"/>
  <c r="BW42" i="44"/>
  <c r="BW31" i="44"/>
  <c r="BW34" i="44"/>
  <c r="BW28" i="44"/>
  <c r="BW12" i="44"/>
  <c r="BW48" i="44"/>
  <c r="BW26" i="44"/>
  <c r="BW29" i="44"/>
  <c r="BW23" i="44"/>
  <c r="BX51" i="44"/>
  <c r="BX35" i="44"/>
  <c r="BX19" i="44"/>
  <c r="BX45" i="44"/>
  <c r="BX21" i="44"/>
  <c r="BX37" i="44"/>
  <c r="BX50" i="44"/>
  <c r="BX25" i="44"/>
  <c r="BX41" i="44"/>
  <c r="BX29" i="44"/>
  <c r="BX16" i="44"/>
  <c r="BX46" i="44"/>
  <c r="BX48" i="44"/>
  <c r="BX22" i="44"/>
  <c r="BX30" i="44"/>
  <c r="BX44" i="44"/>
  <c r="BX28" i="44"/>
  <c r="BX12" i="44"/>
  <c r="BX38" i="44"/>
  <c r="BX18" i="44"/>
  <c r="BX34" i="44"/>
  <c r="BX26" i="44"/>
  <c r="BX14" i="44"/>
  <c r="BX13" i="44"/>
  <c r="BX42" i="44"/>
  <c r="BX49" i="44"/>
  <c r="BX43" i="44"/>
  <c r="BX27" i="44"/>
  <c r="BX33" i="44"/>
  <c r="BX32" i="44"/>
  <c r="BX24" i="44"/>
  <c r="BX17" i="44"/>
  <c r="BX31" i="44"/>
  <c r="BX40" i="44"/>
  <c r="BX36" i="44"/>
  <c r="BX20" i="44"/>
  <c r="BX23" i="44"/>
  <c r="BX39" i="44"/>
  <c r="BX47" i="44"/>
  <c r="BX15" i="44"/>
  <c r="BY42" i="44"/>
  <c r="BY26" i="44"/>
  <c r="BY46" i="44"/>
  <c r="BY40" i="44"/>
  <c r="BY12" i="44"/>
  <c r="BY24" i="44"/>
  <c r="BY16" i="44"/>
  <c r="BY35" i="44"/>
  <c r="BY36" i="44"/>
  <c r="BY20" i="44"/>
  <c r="BY29" i="44"/>
  <c r="BY39" i="44"/>
  <c r="BY51" i="44"/>
  <c r="BY37" i="44"/>
  <c r="BY21" i="44"/>
  <c r="BY49" i="44"/>
  <c r="BY31" i="44"/>
  <c r="BY47" i="44"/>
  <c r="BY44" i="44"/>
  <c r="BY15" i="44"/>
  <c r="BY22" i="44"/>
  <c r="BY19" i="44"/>
  <c r="BY41" i="44"/>
  <c r="BY17" i="44"/>
  <c r="BY32" i="44"/>
  <c r="BY50" i="44"/>
  <c r="BY34" i="44"/>
  <c r="BY18" i="44"/>
  <c r="BY43" i="44"/>
  <c r="BY30" i="44"/>
  <c r="BY28" i="44"/>
  <c r="BY38" i="44"/>
  <c r="BY33" i="44"/>
  <c r="BY14" i="44"/>
  <c r="BY48" i="44"/>
  <c r="BY45" i="44"/>
  <c r="BY13" i="44"/>
  <c r="BY27" i="44"/>
  <c r="BY25" i="44"/>
  <c r="BY23" i="44"/>
  <c r="BZ48" i="44"/>
  <c r="BZ32" i="44"/>
  <c r="BZ16" i="44"/>
  <c r="BZ46" i="44"/>
  <c r="BZ29" i="44"/>
  <c r="BZ33" i="44"/>
  <c r="BZ43" i="44"/>
  <c r="BZ12" i="44"/>
  <c r="BZ19" i="44"/>
  <c r="BZ21" i="44"/>
  <c r="BZ24" i="44"/>
  <c r="BZ17" i="44"/>
  <c r="BZ41" i="44"/>
  <c r="BZ23" i="44"/>
  <c r="BZ45" i="44"/>
  <c r="BZ27" i="44"/>
  <c r="BZ47" i="44"/>
  <c r="BZ31" i="44"/>
  <c r="BZ15" i="44"/>
  <c r="BZ42" i="44"/>
  <c r="BZ22" i="44"/>
  <c r="BZ26" i="44"/>
  <c r="BZ30" i="44"/>
  <c r="BZ13" i="44"/>
  <c r="BZ37" i="44"/>
  <c r="BZ40" i="44"/>
  <c r="BZ51" i="44"/>
  <c r="BZ36" i="44"/>
  <c r="BZ49" i="44"/>
  <c r="BZ20" i="44"/>
  <c r="BZ25" i="44"/>
  <c r="BZ28" i="44"/>
  <c r="BZ50" i="44"/>
  <c r="BZ39" i="44"/>
  <c r="BZ44" i="44"/>
  <c r="BZ35" i="44"/>
  <c r="BZ38" i="44"/>
  <c r="BZ14" i="44"/>
  <c r="BZ18" i="44"/>
  <c r="BZ34" i="44"/>
  <c r="CA49" i="44"/>
  <c r="CA33" i="44"/>
  <c r="CA17" i="44"/>
  <c r="CA37" i="44"/>
  <c r="CA51" i="44"/>
  <c r="CA27" i="44"/>
  <c r="CA29" i="44"/>
  <c r="CA36" i="44"/>
  <c r="CA24" i="44"/>
  <c r="CA26" i="44"/>
  <c r="CA30" i="44"/>
  <c r="CA34" i="44"/>
  <c r="CA18" i="44"/>
  <c r="CA20" i="44"/>
  <c r="CA48" i="44"/>
  <c r="CA41" i="44"/>
  <c r="CA25" i="44"/>
  <c r="CA50" i="44"/>
  <c r="CA32" i="44"/>
  <c r="CA44" i="44"/>
  <c r="CA35" i="44"/>
  <c r="CA42" i="44"/>
  <c r="CA19" i="44"/>
  <c r="CA12" i="44"/>
  <c r="CA15" i="44"/>
  <c r="CA14" i="44"/>
  <c r="CA23" i="44"/>
  <c r="CA16" i="44"/>
  <c r="CA47" i="44"/>
  <c r="CA38" i="44"/>
  <c r="CA22" i="44"/>
  <c r="CA39" i="44"/>
  <c r="CA28" i="44"/>
  <c r="CA43" i="44"/>
  <c r="CA31" i="44"/>
  <c r="CA40" i="44"/>
  <c r="CA13" i="44"/>
  <c r="CA46" i="44"/>
  <c r="CA45" i="44"/>
  <c r="CA21" i="44"/>
  <c r="CB49" i="44"/>
  <c r="CB43" i="44"/>
  <c r="CB27" i="44"/>
  <c r="CB25" i="44"/>
  <c r="CB13" i="44"/>
  <c r="CB40" i="44"/>
  <c r="CB37" i="44"/>
  <c r="CB34" i="44"/>
  <c r="CB23" i="44"/>
  <c r="CB17" i="44"/>
  <c r="CB46" i="44"/>
  <c r="CB47" i="44"/>
  <c r="CB24" i="44"/>
  <c r="CB50" i="44"/>
  <c r="CB31" i="44"/>
  <c r="CB32" i="44"/>
  <c r="CB16" i="44"/>
  <c r="CB51" i="44"/>
  <c r="CB35" i="44"/>
  <c r="CB19" i="44"/>
  <c r="CB48" i="44"/>
  <c r="CB15" i="44"/>
  <c r="CB42" i="44"/>
  <c r="CB30" i="44"/>
  <c r="CB22" i="44"/>
  <c r="CB45" i="44"/>
  <c r="CB38" i="44"/>
  <c r="CB20" i="44"/>
  <c r="CB44" i="44"/>
  <c r="CB28" i="44"/>
  <c r="CB12" i="44"/>
  <c r="CB26" i="44"/>
  <c r="CB14" i="44"/>
  <c r="CB41" i="44"/>
  <c r="CB29" i="44"/>
  <c r="CB39" i="44"/>
  <c r="CB33" i="44"/>
  <c r="CB18" i="44"/>
  <c r="CB36" i="44"/>
  <c r="CB21" i="44"/>
  <c r="CC42" i="44"/>
  <c r="CC26" i="44"/>
  <c r="CC49" i="44"/>
  <c r="CC23" i="44"/>
  <c r="CC32" i="44"/>
  <c r="CC25" i="44"/>
  <c r="CC15" i="44"/>
  <c r="CC31" i="44"/>
  <c r="CC44" i="44"/>
  <c r="CC29" i="44"/>
  <c r="CC35" i="44"/>
  <c r="CC27" i="44"/>
  <c r="CC51" i="44"/>
  <c r="CC37" i="44"/>
  <c r="CC21" i="44"/>
  <c r="CC43" i="44"/>
  <c r="CC20" i="44"/>
  <c r="CC39" i="44"/>
  <c r="CC22" i="44"/>
  <c r="CC46" i="44"/>
  <c r="CC12" i="44"/>
  <c r="CC30" i="44"/>
  <c r="CC14" i="44"/>
  <c r="CC50" i="44"/>
  <c r="CC18" i="44"/>
  <c r="CC38" i="44"/>
  <c r="CC19" i="44"/>
  <c r="CC36" i="44"/>
  <c r="CC48" i="44"/>
  <c r="CC24" i="44"/>
  <c r="CC40" i="44"/>
  <c r="CC13" i="44"/>
  <c r="CC16" i="44"/>
  <c r="CC17" i="44"/>
  <c r="CC34" i="44"/>
  <c r="CC47" i="44"/>
  <c r="CC45" i="44"/>
  <c r="CC33" i="44"/>
  <c r="CC28" i="44"/>
  <c r="CC41" i="44"/>
  <c r="CD50" i="44"/>
  <c r="CD40" i="44"/>
  <c r="CD24" i="44"/>
  <c r="CD44" i="44"/>
  <c r="CD21" i="44"/>
  <c r="CD46" i="44"/>
  <c r="CD25" i="44"/>
  <c r="CD38" i="44"/>
  <c r="CD43" i="44"/>
  <c r="CD35" i="44"/>
  <c r="CD36" i="44"/>
  <c r="CD28" i="44"/>
  <c r="CD17" i="44"/>
  <c r="CD45" i="44"/>
  <c r="CD39" i="44"/>
  <c r="CD23" i="44"/>
  <c r="CD41" i="44"/>
  <c r="CD18" i="44"/>
  <c r="CD37" i="44"/>
  <c r="CD33" i="44"/>
  <c r="CD26" i="44"/>
  <c r="CD29" i="44"/>
  <c r="CD47" i="44"/>
  <c r="CD15" i="44"/>
  <c r="CD27" i="44"/>
  <c r="CD13" i="44"/>
  <c r="CD22" i="44"/>
  <c r="CD48" i="44"/>
  <c r="CD32" i="44"/>
  <c r="CD16" i="44"/>
  <c r="CD30" i="44"/>
  <c r="CD12" i="44"/>
  <c r="CD34" i="44"/>
  <c r="CD19" i="44"/>
  <c r="CD20" i="44"/>
  <c r="CD51" i="44"/>
  <c r="CD42" i="44"/>
  <c r="CD31" i="44"/>
  <c r="CD49" i="44"/>
  <c r="CD14" i="44"/>
  <c r="CE47" i="44"/>
  <c r="CE38" i="44"/>
  <c r="CE22" i="44"/>
  <c r="CE44" i="44"/>
  <c r="CE40" i="44"/>
  <c r="CE29" i="44"/>
  <c r="CE23" i="44"/>
  <c r="CE20" i="44"/>
  <c r="CE28" i="44"/>
  <c r="CE16" i="44"/>
  <c r="CE41" i="44"/>
  <c r="CE32" i="44"/>
  <c r="CE49" i="44"/>
  <c r="CE33" i="44"/>
  <c r="CE17" i="44"/>
  <c r="CE51" i="44"/>
  <c r="CE36" i="44"/>
  <c r="CE26" i="44"/>
  <c r="CE21" i="44"/>
  <c r="CE50" i="44"/>
  <c r="CE12" i="44"/>
  <c r="CE15" i="44"/>
  <c r="CE25" i="44"/>
  <c r="CE27" i="44"/>
  <c r="CE34" i="44"/>
  <c r="CE46" i="44"/>
  <c r="CE30" i="44"/>
  <c r="CE14" i="44"/>
  <c r="CE43" i="44"/>
  <c r="CE35" i="44"/>
  <c r="CE24" i="44"/>
  <c r="CE18" i="44"/>
  <c r="CE37" i="44"/>
  <c r="CE19" i="44"/>
  <c r="CE48" i="44"/>
  <c r="CE45" i="44"/>
  <c r="CE42" i="44"/>
  <c r="CE31" i="44"/>
  <c r="CE39" i="44"/>
  <c r="CE13" i="44"/>
  <c r="CF46" i="44"/>
  <c r="CF36" i="44"/>
  <c r="CF20" i="44"/>
  <c r="CF48" i="44"/>
  <c r="CF39" i="44"/>
  <c r="CF22" i="44"/>
  <c r="CF23" i="44"/>
  <c r="CF16" i="44"/>
  <c r="CF29" i="44"/>
  <c r="CF26" i="44"/>
  <c r="CF12" i="44"/>
  <c r="CF31" i="44"/>
  <c r="CF51" i="44"/>
  <c r="CF35" i="44"/>
  <c r="CF19" i="44"/>
  <c r="CF50" i="44"/>
  <c r="CF37" i="44"/>
  <c r="CF17" i="44"/>
  <c r="CF42" i="44"/>
  <c r="CF15" i="44"/>
  <c r="CF13" i="44"/>
  <c r="CF18" i="44"/>
  <c r="CF28" i="44"/>
  <c r="CF34" i="44"/>
  <c r="CF41" i="44"/>
  <c r="CF14" i="44"/>
  <c r="CF49" i="44"/>
  <c r="CF43" i="44"/>
  <c r="CF27" i="44"/>
  <c r="CF45" i="44"/>
  <c r="CF32" i="44"/>
  <c r="CF33" i="44"/>
  <c r="CF40" i="44"/>
  <c r="CF30" i="44"/>
  <c r="CF21" i="44"/>
  <c r="CF25" i="44"/>
  <c r="CF44" i="44"/>
  <c r="CF47" i="44"/>
  <c r="CF38" i="44"/>
  <c r="CF24" i="44"/>
  <c r="CG42" i="44"/>
  <c r="CG26" i="44"/>
  <c r="CG46" i="44"/>
  <c r="CG15" i="44"/>
  <c r="CG40" i="44"/>
  <c r="CG47" i="44"/>
  <c r="CG17" i="44"/>
  <c r="CG43" i="44"/>
  <c r="CG19" i="44"/>
  <c r="CG16" i="44"/>
  <c r="CG18" i="44"/>
  <c r="CG36" i="44"/>
  <c r="CG51" i="44"/>
  <c r="CG37" i="44"/>
  <c r="CG21" i="44"/>
  <c r="CG28" i="44"/>
  <c r="CG14" i="44"/>
  <c r="CG31" i="44"/>
  <c r="CG39" i="44"/>
  <c r="CG12" i="44"/>
  <c r="CG35" i="44"/>
  <c r="CG49" i="44"/>
  <c r="CG38" i="44"/>
  <c r="CG50" i="44"/>
  <c r="CG25" i="44"/>
  <c r="CG30" i="44"/>
  <c r="CG32" i="44"/>
  <c r="CG33" i="44"/>
  <c r="CG45" i="44"/>
  <c r="CG29" i="44"/>
  <c r="CG13" i="44"/>
  <c r="CG24" i="44"/>
  <c r="CG41" i="44"/>
  <c r="CG27" i="44"/>
  <c r="CG20" i="44"/>
  <c r="CG44" i="44"/>
  <c r="CG22" i="44"/>
  <c r="CG23" i="44"/>
  <c r="CG34" i="44"/>
  <c r="CG48" i="44"/>
  <c r="CH50" i="44"/>
  <c r="CH40" i="44"/>
  <c r="CH24" i="44"/>
  <c r="CH51" i="44"/>
  <c r="CH33" i="44"/>
  <c r="CH13" i="44"/>
  <c r="CH36" i="44"/>
  <c r="CH34" i="44"/>
  <c r="CH28" i="44"/>
  <c r="CH12" i="44"/>
  <c r="CH41" i="44"/>
  <c r="CH38" i="44"/>
  <c r="CH46" i="44"/>
  <c r="CH45" i="44"/>
  <c r="CH39" i="44"/>
  <c r="CH23" i="44"/>
  <c r="CH43" i="44"/>
  <c r="CH26" i="44"/>
  <c r="CH35" i="44"/>
  <c r="CH18" i="44"/>
  <c r="CH25" i="44"/>
  <c r="CH27" i="44"/>
  <c r="CH19" i="44"/>
  <c r="CH48" i="44"/>
  <c r="CH32" i="44"/>
  <c r="CH16" i="44"/>
  <c r="CH49" i="44"/>
  <c r="CH20" i="44"/>
  <c r="CH44" i="44"/>
  <c r="CH29" i="44"/>
  <c r="CH14" i="44"/>
  <c r="CH21" i="44"/>
  <c r="CH17" i="44"/>
  <c r="CH47" i="44"/>
  <c r="CH31" i="44"/>
  <c r="CH15" i="44"/>
  <c r="CH42" i="44"/>
  <c r="CH22" i="44"/>
  <c r="CH37" i="44"/>
  <c r="CH30" i="44"/>
  <c r="CI48" i="44"/>
  <c r="CI41" i="44"/>
  <c r="CI25" i="44"/>
  <c r="CI50" i="44"/>
  <c r="CI18" i="44"/>
  <c r="CI39" i="44"/>
  <c r="CI28" i="44"/>
  <c r="CI45" i="44"/>
  <c r="CI20" i="44"/>
  <c r="CI44" i="44"/>
  <c r="CI36" i="44"/>
  <c r="CI47" i="44"/>
  <c r="CI38" i="44"/>
  <c r="CI22" i="44"/>
  <c r="CI27" i="44"/>
  <c r="CI16" i="44"/>
  <c r="CI37" i="44"/>
  <c r="CI26" i="44"/>
  <c r="CI31" i="44"/>
  <c r="CI42" i="44"/>
  <c r="CI35" i="44"/>
  <c r="CI32" i="44"/>
  <c r="CI15" i="44"/>
  <c r="CI13" i="44"/>
  <c r="CI49" i="44"/>
  <c r="CI33" i="44"/>
  <c r="CI17" i="44"/>
  <c r="CI23" i="44"/>
  <c r="CI12" i="44"/>
  <c r="CI34" i="44"/>
  <c r="CI24" i="44"/>
  <c r="CI29" i="44"/>
  <c r="CI40" i="44"/>
  <c r="CI19" i="44"/>
  <c r="CI46" i="44"/>
  <c r="CI30" i="44"/>
  <c r="CI14" i="44"/>
  <c r="CI21" i="44"/>
  <c r="CI43" i="44"/>
  <c r="CI51" i="44"/>
  <c r="CJ44" i="44"/>
  <c r="CJ28" i="44"/>
  <c r="CJ12" i="44"/>
  <c r="CJ41" i="44"/>
  <c r="CJ29" i="44"/>
  <c r="CJ24" i="44"/>
  <c r="CJ33" i="44"/>
  <c r="CJ15" i="44"/>
  <c r="CJ48" i="44"/>
  <c r="CJ22" i="44"/>
  <c r="CJ14" i="44"/>
  <c r="CJ49" i="44"/>
  <c r="CJ43" i="44"/>
  <c r="CJ27" i="44"/>
  <c r="CJ40" i="44"/>
  <c r="CJ45" i="44"/>
  <c r="CJ38" i="44"/>
  <c r="CJ23" i="44"/>
  <c r="CJ37" i="44"/>
  <c r="CJ34" i="44"/>
  <c r="CJ39" i="44"/>
  <c r="CJ51" i="44"/>
  <c r="CJ19" i="44"/>
  <c r="CJ42" i="44"/>
  <c r="CJ25" i="44"/>
  <c r="CJ16" i="44"/>
  <c r="CJ46" i="44"/>
  <c r="CJ36" i="44"/>
  <c r="CJ20" i="44"/>
  <c r="CJ47" i="44"/>
  <c r="CJ31" i="44"/>
  <c r="CJ26" i="44"/>
  <c r="CJ13" i="44"/>
  <c r="CJ17" i="44"/>
  <c r="CJ32" i="44"/>
  <c r="CJ18" i="44"/>
  <c r="CJ35" i="44"/>
  <c r="CJ30" i="44"/>
  <c r="CJ50" i="44"/>
  <c r="CJ21" i="44"/>
  <c r="CK45" i="44"/>
  <c r="CK29" i="44"/>
  <c r="CK13" i="44"/>
  <c r="CK46" i="44"/>
  <c r="CK32" i="44"/>
  <c r="CK38" i="44"/>
  <c r="CK30" i="44"/>
  <c r="CK27" i="44"/>
  <c r="CK15" i="44"/>
  <c r="CK37" i="44"/>
  <c r="CK23" i="44"/>
  <c r="CK24" i="44"/>
  <c r="CK42" i="44"/>
  <c r="CK26" i="44"/>
  <c r="CK49" i="44"/>
  <c r="CK39" i="44"/>
  <c r="CK22" i="44"/>
  <c r="CK33" i="44"/>
  <c r="CK19" i="44"/>
  <c r="CK20" i="44"/>
  <c r="CK43" i="44"/>
  <c r="CK25" i="44"/>
  <c r="CK51" i="44"/>
  <c r="CK44" i="44"/>
  <c r="CK36" i="44"/>
  <c r="CK41" i="44"/>
  <c r="CK50" i="44"/>
  <c r="CK34" i="44"/>
  <c r="CK18" i="44"/>
  <c r="CK48" i="44"/>
  <c r="CK35" i="44"/>
  <c r="CK47" i="44"/>
  <c r="CK31" i="44"/>
  <c r="CK40" i="44"/>
  <c r="CK12" i="44"/>
  <c r="CK16" i="44"/>
  <c r="CK21" i="44"/>
  <c r="CK17" i="44"/>
  <c r="CK14" i="44"/>
  <c r="CK28" i="44"/>
  <c r="CL50" i="44"/>
  <c r="CL40" i="44"/>
  <c r="CL24" i="44"/>
  <c r="CL44" i="44"/>
  <c r="CL28" i="44"/>
  <c r="CL41" i="44"/>
  <c r="CL35" i="44"/>
  <c r="CL49" i="44"/>
  <c r="CL33" i="44"/>
  <c r="CL38" i="44"/>
  <c r="CL20" i="44"/>
  <c r="CL31" i="44"/>
  <c r="CL46" i="44"/>
  <c r="CL45" i="44"/>
  <c r="CL39" i="44"/>
  <c r="CL23" i="44"/>
  <c r="CL43" i="44"/>
  <c r="CL25" i="44"/>
  <c r="CL30" i="44"/>
  <c r="CL29" i="44"/>
  <c r="CL42" i="44"/>
  <c r="CL17" i="44"/>
  <c r="CL26" i="44"/>
  <c r="CL47" i="44"/>
  <c r="CL34" i="44"/>
  <c r="CL51" i="44"/>
  <c r="CL18" i="44"/>
  <c r="CL13" i="44"/>
  <c r="CL48" i="44"/>
  <c r="CL32" i="44"/>
  <c r="CL16" i="44"/>
  <c r="CL37" i="44"/>
  <c r="CL14" i="44"/>
  <c r="CL27" i="44"/>
  <c r="CL22" i="44"/>
  <c r="CL36" i="44"/>
  <c r="CL12" i="44"/>
  <c r="CL19" i="44"/>
  <c r="CL15" i="44"/>
  <c r="CL21" i="44"/>
  <c r="CM48" i="44"/>
  <c r="CM41" i="44"/>
  <c r="CM25" i="44"/>
  <c r="CM45" i="44"/>
  <c r="CM20" i="44"/>
  <c r="CM36" i="44"/>
  <c r="CM44" i="44"/>
  <c r="CM16" i="44"/>
  <c r="CM27" i="44"/>
  <c r="CM21" i="44"/>
  <c r="CM47" i="44"/>
  <c r="CM38" i="44"/>
  <c r="CM22" i="44"/>
  <c r="CM43" i="44"/>
  <c r="CM19" i="44"/>
  <c r="CM50" i="44"/>
  <c r="CM35" i="44"/>
  <c r="CM37" i="44"/>
  <c r="CM12" i="44"/>
  <c r="CM23" i="44"/>
  <c r="CM49" i="44"/>
  <c r="CM33" i="44"/>
  <c r="CM17" i="44"/>
  <c r="CM26" i="44"/>
  <c r="CM15" i="44"/>
  <c r="CM42" i="44"/>
  <c r="CM31" i="44"/>
  <c r="CM32" i="44"/>
  <c r="CM39" i="44"/>
  <c r="CM18" i="44"/>
  <c r="CM46" i="44"/>
  <c r="CM30" i="44"/>
  <c r="CM14" i="44"/>
  <c r="CM24" i="44"/>
  <c r="CM13" i="44"/>
  <c r="CM40" i="44"/>
  <c r="CM29" i="44"/>
  <c r="CM28" i="44"/>
  <c r="CM34" i="44"/>
  <c r="CM51" i="44"/>
  <c r="CN44" i="44"/>
  <c r="CN28" i="44"/>
  <c r="CN12" i="44"/>
  <c r="CN33" i="44"/>
  <c r="CN16" i="44"/>
  <c r="CN32" i="44"/>
  <c r="CN15" i="44"/>
  <c r="CN50" i="44"/>
  <c r="CN14" i="44"/>
  <c r="CN41" i="44"/>
  <c r="CN38" i="44"/>
  <c r="CN13" i="44"/>
  <c r="CN49" i="44"/>
  <c r="CN43" i="44"/>
  <c r="CN27" i="44"/>
  <c r="CN23" i="44"/>
  <c r="CN39" i="44"/>
  <c r="CN22" i="44"/>
  <c r="CN26" i="44"/>
  <c r="CN45" i="44"/>
  <c r="CN47" i="44"/>
  <c r="CN29" i="44"/>
  <c r="CN46" i="44"/>
  <c r="CN36" i="44"/>
  <c r="CN20" i="44"/>
  <c r="CN21" i="44"/>
  <c r="CN37" i="44"/>
  <c r="CN25" i="44"/>
  <c r="CN24" i="44"/>
  <c r="CN42" i="44"/>
  <c r="CN31" i="44"/>
  <c r="CN51" i="44"/>
  <c r="CN19" i="44"/>
  <c r="CN34" i="44"/>
  <c r="CN40" i="44"/>
  <c r="CN48" i="44"/>
  <c r="CN35" i="44"/>
  <c r="CN18" i="44"/>
  <c r="CN17" i="44"/>
  <c r="CN30" i="44"/>
  <c r="CO51" i="44"/>
  <c r="CO37" i="44"/>
  <c r="CO21" i="44"/>
  <c r="CO47" i="44"/>
  <c r="CO30" i="44"/>
  <c r="CO44" i="44"/>
  <c r="CO43" i="44"/>
  <c r="CO14" i="44"/>
  <c r="CO19" i="44"/>
  <c r="CO39" i="44"/>
  <c r="CO16" i="44"/>
  <c r="CO46" i="44"/>
  <c r="CO24" i="44"/>
  <c r="CO17" i="44"/>
  <c r="CO50" i="44"/>
  <c r="CO34" i="44"/>
  <c r="CO18" i="44"/>
  <c r="CO41" i="44"/>
  <c r="CO27" i="44"/>
  <c r="CO28" i="44"/>
  <c r="CO33" i="44"/>
  <c r="CO15" i="44"/>
  <c r="CO36" i="44"/>
  <c r="CO42" i="44"/>
  <c r="CO31" i="44"/>
  <c r="CO20" i="44"/>
  <c r="CO22" i="44"/>
  <c r="CO45" i="44"/>
  <c r="CO29" i="44"/>
  <c r="CO13" i="44"/>
  <c r="CO40" i="44"/>
  <c r="CO12" i="44"/>
  <c r="CO25" i="44"/>
  <c r="CO23" i="44"/>
  <c r="CO48" i="44"/>
  <c r="CO35" i="44"/>
  <c r="CO32" i="44"/>
  <c r="CO26" i="44"/>
  <c r="CO49" i="44"/>
  <c r="CO38" i="44"/>
  <c r="CP50" i="44"/>
  <c r="CP40" i="44"/>
  <c r="CP24" i="44"/>
  <c r="CP51" i="44"/>
  <c r="CP35" i="44"/>
  <c r="CP46" i="44"/>
  <c r="CP26" i="44"/>
  <c r="CP30" i="44"/>
  <c r="CP13" i="44"/>
  <c r="CP12" i="44"/>
  <c r="CP14" i="44"/>
  <c r="CP45" i="44"/>
  <c r="CP39" i="44"/>
  <c r="CP23" i="44"/>
  <c r="CP44" i="44"/>
  <c r="CP29" i="44"/>
  <c r="CP43" i="44"/>
  <c r="CP41" i="44"/>
  <c r="CP21" i="44"/>
  <c r="CP25" i="44"/>
  <c r="CP28" i="44"/>
  <c r="CP48" i="44"/>
  <c r="CP32" i="44"/>
  <c r="CP16" i="44"/>
  <c r="CP42" i="44"/>
  <c r="CP22" i="44"/>
  <c r="CP38" i="44"/>
  <c r="CP27" i="44"/>
  <c r="CP34" i="44"/>
  <c r="CP20" i="44"/>
  <c r="CP37" i="44"/>
  <c r="CP47" i="44"/>
  <c r="CP31" i="44"/>
  <c r="CP15" i="44"/>
  <c r="CP36" i="44"/>
  <c r="CP17" i="44"/>
  <c r="CP33" i="44"/>
  <c r="CP18" i="44"/>
  <c r="CP19" i="44"/>
  <c r="CP49" i="44"/>
  <c r="CQ47" i="44"/>
  <c r="CQ38" i="44"/>
  <c r="CQ22" i="44"/>
  <c r="CQ51" i="44"/>
  <c r="CQ34" i="44"/>
  <c r="CQ23" i="44"/>
  <c r="CQ36" i="44"/>
  <c r="CQ31" i="44"/>
  <c r="CQ15" i="44"/>
  <c r="CQ44" i="44"/>
  <c r="CQ25" i="44"/>
  <c r="CQ40" i="44"/>
  <c r="CQ18" i="44"/>
  <c r="CQ49" i="44"/>
  <c r="CQ33" i="44"/>
  <c r="CQ17" i="44"/>
  <c r="CQ45" i="44"/>
  <c r="CQ32" i="44"/>
  <c r="CQ21" i="44"/>
  <c r="CQ19" i="44"/>
  <c r="CQ29" i="44"/>
  <c r="CQ12" i="44"/>
  <c r="CQ24" i="44"/>
  <c r="CQ46" i="44"/>
  <c r="CQ14" i="44"/>
  <c r="CQ39" i="44"/>
  <c r="CQ28" i="44"/>
  <c r="CQ42" i="44"/>
  <c r="CQ13" i="44"/>
  <c r="CQ20" i="44"/>
  <c r="CQ43" i="44"/>
  <c r="CQ48" i="44"/>
  <c r="CQ50" i="44"/>
  <c r="CQ27" i="44"/>
  <c r="CQ35" i="44"/>
  <c r="CQ26" i="44"/>
  <c r="CQ30" i="44"/>
  <c r="CQ41" i="44"/>
  <c r="CQ37" i="44"/>
  <c r="CQ16" i="44"/>
  <c r="CR49" i="44"/>
  <c r="CR43" i="44"/>
  <c r="CR27" i="44"/>
  <c r="CR25" i="44"/>
  <c r="CR13" i="44"/>
  <c r="CR40" i="44"/>
  <c r="CR45" i="44"/>
  <c r="CR32" i="44"/>
  <c r="CR38" i="44"/>
  <c r="CR23" i="44"/>
  <c r="CR35" i="44"/>
  <c r="CR15" i="44"/>
  <c r="CR18" i="44"/>
  <c r="CR46" i="44"/>
  <c r="CR36" i="44"/>
  <c r="CR20" i="44"/>
  <c r="CR47" i="44"/>
  <c r="CR24" i="44"/>
  <c r="CR48" i="44"/>
  <c r="CR31" i="44"/>
  <c r="CR39" i="44"/>
  <c r="CR22" i="44"/>
  <c r="CR21" i="44"/>
  <c r="CR19" i="44"/>
  <c r="CR42" i="44"/>
  <c r="CR34" i="44"/>
  <c r="CR16" i="44"/>
  <c r="CR44" i="44"/>
  <c r="CR28" i="44"/>
  <c r="CR12" i="44"/>
  <c r="CR26" i="44"/>
  <c r="CR14" i="44"/>
  <c r="CR41" i="44"/>
  <c r="CR29" i="44"/>
  <c r="CR37" i="44"/>
  <c r="CR17" i="44"/>
  <c r="CR33" i="44"/>
  <c r="CR51" i="44"/>
  <c r="CR50" i="44"/>
  <c r="CR30" i="44"/>
  <c r="CS42" i="44"/>
  <c r="CS26" i="44"/>
  <c r="CS49" i="44"/>
  <c r="CS33" i="44"/>
  <c r="CS16" i="44"/>
  <c r="CS35" i="44"/>
  <c r="CS47" i="44"/>
  <c r="CS48" i="44"/>
  <c r="CS12" i="44"/>
  <c r="CS15" i="44"/>
  <c r="CS27" i="44"/>
  <c r="CS29" i="44"/>
  <c r="CS14" i="44"/>
  <c r="CS51" i="44"/>
  <c r="CS37" i="44"/>
  <c r="CS21" i="44"/>
  <c r="CS43" i="44"/>
  <c r="CS23" i="44"/>
  <c r="CS32" i="44"/>
  <c r="CS28" i="44"/>
  <c r="CS40" i="44"/>
  <c r="CS31" i="44"/>
  <c r="CS13" i="44"/>
  <c r="CS19" i="44"/>
  <c r="CS24" i="44"/>
  <c r="CS41" i="44"/>
  <c r="CS50" i="44"/>
  <c r="CS34" i="44"/>
  <c r="CS18" i="44"/>
  <c r="CS44" i="44"/>
  <c r="CS20" i="44"/>
  <c r="CS39" i="44"/>
  <c r="CS22" i="44"/>
  <c r="CS25" i="44"/>
  <c r="CS46" i="44"/>
  <c r="CS30" i="44"/>
  <c r="CS45" i="44"/>
  <c r="CS38" i="44"/>
  <c r="CS36" i="44"/>
  <c r="CS17" i="44"/>
  <c r="CT45" i="44"/>
  <c r="CT39" i="44"/>
  <c r="CT23" i="44"/>
  <c r="CT46" i="44"/>
  <c r="CT27" i="44"/>
  <c r="CT37" i="44"/>
  <c r="CT51" i="44"/>
  <c r="CT44" i="44"/>
  <c r="CT20" i="44"/>
  <c r="CT29" i="44"/>
  <c r="CT12" i="44"/>
  <c r="CT48" i="44"/>
  <c r="CT32" i="44"/>
  <c r="CT16" i="44"/>
  <c r="CT43" i="44"/>
  <c r="CT21" i="44"/>
  <c r="CT34" i="44"/>
  <c r="CT38" i="44"/>
  <c r="CT33" i="44"/>
  <c r="CT19" i="44"/>
  <c r="CT14" i="44"/>
  <c r="CT49" i="44"/>
  <c r="CT25" i="44"/>
  <c r="CT22" i="44"/>
  <c r="CT47" i="44"/>
  <c r="CT31" i="44"/>
  <c r="CT15" i="44"/>
  <c r="CT41" i="44"/>
  <c r="CT18" i="44"/>
  <c r="CT28" i="44"/>
  <c r="CT26" i="44"/>
  <c r="CT35" i="44"/>
  <c r="CT36" i="44"/>
  <c r="CT42" i="44"/>
  <c r="CT50" i="44"/>
  <c r="CT40" i="44"/>
  <c r="CT24" i="44"/>
  <c r="CT30" i="44"/>
  <c r="CT17" i="44"/>
  <c r="CT13" i="44"/>
  <c r="CU46" i="44"/>
  <c r="CU30" i="44"/>
  <c r="CU14" i="44"/>
  <c r="CU40" i="44"/>
  <c r="CU29" i="44"/>
  <c r="CU50" i="44"/>
  <c r="CU15" i="44"/>
  <c r="CU27" i="44"/>
  <c r="CU39" i="44"/>
  <c r="CU18" i="44"/>
  <c r="CU48" i="44"/>
  <c r="CU25" i="44"/>
  <c r="CU36" i="44"/>
  <c r="CU51" i="44"/>
  <c r="CU12" i="44"/>
  <c r="CU23" i="44"/>
  <c r="CU34" i="44"/>
  <c r="CU33" i="44"/>
  <c r="CU24" i="44"/>
  <c r="CU41" i="44"/>
  <c r="CU45" i="44"/>
  <c r="CU21" i="44"/>
  <c r="CU37" i="44"/>
  <c r="CU17" i="44"/>
  <c r="CU31" i="44"/>
  <c r="CU43" i="44"/>
  <c r="CU28" i="44"/>
  <c r="CU47" i="44"/>
  <c r="CU38" i="44"/>
  <c r="CU22" i="44"/>
  <c r="CU44" i="44"/>
  <c r="CU35" i="44"/>
  <c r="CU26" i="44"/>
  <c r="CU20" i="44"/>
  <c r="CU19" i="44"/>
  <c r="CU32" i="44"/>
  <c r="CU49" i="44"/>
  <c r="CU42" i="44"/>
  <c r="CU16" i="44"/>
  <c r="CU13" i="44"/>
  <c r="CV49" i="44"/>
  <c r="CV43" i="44"/>
  <c r="CV27" i="44"/>
  <c r="CV34" i="44"/>
  <c r="CV50" i="44"/>
  <c r="CV33" i="44"/>
  <c r="CV30" i="44"/>
  <c r="CV42" i="44"/>
  <c r="CV26" i="44"/>
  <c r="CV13" i="44"/>
  <c r="CV46" i="44"/>
  <c r="CV36" i="44"/>
  <c r="CV20" i="44"/>
  <c r="CV48" i="44"/>
  <c r="CV32" i="44"/>
  <c r="CV47" i="44"/>
  <c r="CV23" i="44"/>
  <c r="CV29" i="44"/>
  <c r="CV41" i="44"/>
  <c r="CV24" i="44"/>
  <c r="CV51" i="44"/>
  <c r="CV35" i="44"/>
  <c r="CV19" i="44"/>
  <c r="CV39" i="44"/>
  <c r="CV22" i="44"/>
  <c r="CV45" i="44"/>
  <c r="CV21" i="44"/>
  <c r="CV18" i="44"/>
  <c r="CV40" i="44"/>
  <c r="CV16" i="44"/>
  <c r="CV44" i="44"/>
  <c r="CV28" i="44"/>
  <c r="CV12" i="44"/>
  <c r="CV37" i="44"/>
  <c r="CV17" i="44"/>
  <c r="CV38" i="44"/>
  <c r="CV31" i="44"/>
  <c r="CV14" i="44"/>
  <c r="CV25" i="44"/>
  <c r="CV15" i="44"/>
  <c r="CW42" i="44"/>
  <c r="CW26" i="44"/>
  <c r="CW46" i="44"/>
  <c r="CW24" i="44"/>
  <c r="CW43" i="44"/>
  <c r="CW30" i="44"/>
  <c r="CW32" i="44"/>
  <c r="CW16" i="44"/>
  <c r="CW17" i="44"/>
  <c r="CW19" i="44"/>
  <c r="CW25" i="44"/>
  <c r="CW36" i="44"/>
  <c r="CW51" i="44"/>
  <c r="CW37" i="44"/>
  <c r="CW21" i="44"/>
  <c r="CW48" i="44"/>
  <c r="CW15" i="44"/>
  <c r="CW41" i="44"/>
  <c r="CW27" i="44"/>
  <c r="CW22" i="44"/>
  <c r="CW12" i="44"/>
  <c r="CW47" i="44"/>
  <c r="CW20" i="44"/>
  <c r="CW50" i="44"/>
  <c r="CW18" i="44"/>
  <c r="CW28" i="44"/>
  <c r="CW14" i="44"/>
  <c r="CW40" i="44"/>
  <c r="CW49" i="44"/>
  <c r="CW33" i="44"/>
  <c r="CW45" i="44"/>
  <c r="CW29" i="44"/>
  <c r="CW44" i="44"/>
  <c r="CW35" i="44"/>
  <c r="CW23" i="44"/>
  <c r="CW34" i="44"/>
  <c r="CW39" i="44"/>
  <c r="CW13" i="44"/>
  <c r="CW31" i="44"/>
  <c r="CW38" i="44"/>
  <c r="CX50" i="44"/>
  <c r="CX40" i="44"/>
  <c r="CX24" i="44"/>
  <c r="CX51" i="44"/>
  <c r="CX26" i="44"/>
  <c r="CX35" i="44"/>
  <c r="CX28" i="44"/>
  <c r="CX17" i="44"/>
  <c r="CX30" i="44"/>
  <c r="CX27" i="44"/>
  <c r="CX47" i="44"/>
  <c r="CX13" i="44"/>
  <c r="CX34" i="44"/>
  <c r="CX45" i="44"/>
  <c r="CX39" i="44"/>
  <c r="CX23" i="44"/>
  <c r="CX43" i="44"/>
  <c r="CX20" i="44"/>
  <c r="CX49" i="44"/>
  <c r="CX29" i="44"/>
  <c r="CX25" i="44"/>
  <c r="CX12" i="44"/>
  <c r="CX21" i="44"/>
  <c r="CX48" i="44"/>
  <c r="CX32" i="44"/>
  <c r="CX16" i="44"/>
  <c r="CX38" i="44"/>
  <c r="CX19" i="44"/>
  <c r="CX42" i="44"/>
  <c r="CX22" i="44"/>
  <c r="CX46" i="44"/>
  <c r="CX44" i="44"/>
  <c r="CX18" i="44"/>
  <c r="CX31" i="44"/>
  <c r="CX15" i="44"/>
  <c r="CX33" i="44"/>
  <c r="CX36" i="44"/>
  <c r="CX37" i="44"/>
  <c r="CX41" i="44"/>
  <c r="CX14" i="44"/>
  <c r="CY46" i="44"/>
  <c r="CY30" i="44"/>
  <c r="CY14" i="44"/>
  <c r="CY23" i="44"/>
  <c r="CY12" i="44"/>
  <c r="CY32" i="44"/>
  <c r="CY26" i="44"/>
  <c r="CY36" i="44"/>
  <c r="CY31" i="44"/>
  <c r="CY40" i="44"/>
  <c r="CY48" i="44"/>
  <c r="CY25" i="44"/>
  <c r="CY50" i="44"/>
  <c r="CY39" i="44"/>
  <c r="CY28" i="44"/>
  <c r="CY29" i="44"/>
  <c r="CY47" i="44"/>
  <c r="CY38" i="44"/>
  <c r="CY22" i="44"/>
  <c r="CY44" i="44"/>
  <c r="CY18" i="44"/>
  <c r="CY37" i="44"/>
  <c r="CY19" i="44"/>
  <c r="CY20" i="44"/>
  <c r="CY35" i="44"/>
  <c r="CY43" i="44"/>
  <c r="CY45" i="44"/>
  <c r="CY49" i="44"/>
  <c r="CY33" i="44"/>
  <c r="CY17" i="44"/>
  <c r="CY27" i="44"/>
  <c r="CY16" i="44"/>
  <c r="CY34" i="44"/>
  <c r="CY13" i="44"/>
  <c r="CY15" i="44"/>
  <c r="CY51" i="44"/>
  <c r="CY42" i="44"/>
  <c r="CY41" i="44"/>
  <c r="CY21" i="44"/>
  <c r="CY24" i="44"/>
  <c r="CZ48" i="46"/>
  <c r="CZ47" i="46"/>
  <c r="CZ40" i="46"/>
  <c r="CZ39" i="46"/>
  <c r="CZ51" i="46"/>
  <c r="CZ45" i="46"/>
  <c r="CZ38" i="46"/>
  <c r="CZ49" i="46"/>
  <c r="CZ42" i="46"/>
  <c r="CZ46" i="46"/>
  <c r="CZ35" i="46"/>
  <c r="CZ50" i="46"/>
  <c r="CZ44" i="46"/>
  <c r="CZ33" i="46"/>
  <c r="CZ41" i="46"/>
  <c r="CZ34" i="46"/>
  <c r="CZ37" i="46"/>
  <c r="CZ43" i="46"/>
  <c r="CZ32" i="46"/>
  <c r="CZ36" i="46"/>
  <c r="CZ51" i="45"/>
  <c r="CZ44" i="45"/>
  <c r="CZ43" i="45"/>
  <c r="CZ36" i="45"/>
  <c r="CZ35" i="45"/>
  <c r="CZ49" i="45"/>
  <c r="CZ47" i="45"/>
  <c r="CZ46" i="45"/>
  <c r="CZ45" i="45"/>
  <c r="CZ48" i="45"/>
  <c r="CZ42" i="45"/>
  <c r="CZ40" i="45"/>
  <c r="CZ34" i="45"/>
  <c r="CZ50" i="45"/>
  <c r="CZ41" i="45"/>
  <c r="CZ38" i="45"/>
  <c r="CZ32" i="45"/>
  <c r="CZ33" i="45"/>
  <c r="CZ39" i="45"/>
  <c r="CZ37" i="45"/>
  <c r="CZ48" i="43"/>
  <c r="CZ47" i="43"/>
  <c r="CZ40" i="43"/>
  <c r="CZ39" i="43"/>
  <c r="CZ32" i="43"/>
  <c r="CZ51" i="43"/>
  <c r="CZ44" i="43"/>
  <c r="CZ43" i="43"/>
  <c r="CZ36" i="43"/>
  <c r="CZ35" i="43"/>
  <c r="CZ45" i="43"/>
  <c r="CZ42" i="43"/>
  <c r="CZ38" i="43"/>
  <c r="CZ46" i="43"/>
  <c r="CZ41" i="43"/>
  <c r="CZ34" i="43"/>
  <c r="CZ50" i="43"/>
  <c r="CZ37" i="43"/>
  <c r="CZ33" i="43"/>
  <c r="CZ49" i="43"/>
  <c r="BN12" i="35"/>
  <c r="BR12" i="35"/>
  <c r="BV12" i="35"/>
  <c r="BZ12" i="35"/>
  <c r="CD12" i="35"/>
  <c r="BP13" i="35"/>
  <c r="BT13" i="35"/>
  <c r="BX13" i="35"/>
  <c r="CB13" i="35"/>
  <c r="BO14" i="35"/>
  <c r="BS14" i="35"/>
  <c r="BW14" i="35"/>
  <c r="CA14" i="35"/>
  <c r="BS15" i="35"/>
  <c r="BW15" i="35"/>
  <c r="CA15" i="35"/>
  <c r="BO12" i="35"/>
  <c r="BS12" i="35"/>
  <c r="BW12" i="35"/>
  <c r="CA12" i="35"/>
  <c r="BQ13" i="35"/>
  <c r="BU13" i="35"/>
  <c r="BY13" i="35"/>
  <c r="CC13" i="35"/>
  <c r="BT12" i="35"/>
  <c r="CB12" i="35"/>
  <c r="BN13" i="35"/>
  <c r="BV13" i="35"/>
  <c r="CD13" i="35"/>
  <c r="BR14" i="35"/>
  <c r="BX14" i="35"/>
  <c r="CC14" i="35"/>
  <c r="BQ15" i="35"/>
  <c r="BV15" i="35"/>
  <c r="CB15" i="35"/>
  <c r="BQ16" i="35"/>
  <c r="BU16" i="35"/>
  <c r="BY16" i="35"/>
  <c r="CC16" i="35"/>
  <c r="BS17" i="35"/>
  <c r="BW17" i="35"/>
  <c r="CA17" i="35"/>
  <c r="BV18" i="35"/>
  <c r="BZ18" i="35"/>
  <c r="CD18" i="35"/>
  <c r="BV19" i="35"/>
  <c r="BZ19" i="35"/>
  <c r="CD19" i="35"/>
  <c r="BW20" i="35"/>
  <c r="CA20" i="35"/>
  <c r="BY21" i="35"/>
  <c r="CC21" i="35"/>
  <c r="BP12" i="35"/>
  <c r="BY12" i="35"/>
  <c r="BW13" i="35"/>
  <c r="BU14" i="35"/>
  <c r="CB14" i="35"/>
  <c r="BP15" i="35"/>
  <c r="BX15" i="35"/>
  <c r="CD15" i="35"/>
  <c r="BV16" i="35"/>
  <c r="CA16" i="35"/>
  <c r="BV17" i="35"/>
  <c r="CB17" i="35"/>
  <c r="BS18" i="35"/>
  <c r="BX18" i="35"/>
  <c r="CC18" i="35"/>
  <c r="BU12" i="35"/>
  <c r="BR13" i="35"/>
  <c r="CA13" i="35"/>
  <c r="BQ14" i="35"/>
  <c r="BY14" i="35"/>
  <c r="BT15" i="35"/>
  <c r="BZ15" i="35"/>
  <c r="BS16" i="35"/>
  <c r="BX16" i="35"/>
  <c r="CD16" i="35"/>
  <c r="BT17" i="35"/>
  <c r="BY17" i="35"/>
  <c r="CD17" i="35"/>
  <c r="BU18" i="35"/>
  <c r="CA18" i="35"/>
  <c r="BX19" i="35"/>
  <c r="CC19" i="35"/>
  <c r="BV20" i="35"/>
  <c r="CB20" i="35"/>
  <c r="BV21" i="35"/>
  <c r="CA21" i="35"/>
  <c r="BZ22" i="35"/>
  <c r="CD22" i="35"/>
  <c r="BZ23" i="35"/>
  <c r="CD23" i="35"/>
  <c r="CA24" i="35"/>
  <c r="CC25" i="35"/>
  <c r="CB26" i="35"/>
  <c r="CB27" i="35"/>
  <c r="BQ12" i="35"/>
  <c r="BZ13" i="35"/>
  <c r="BV14" i="35"/>
  <c r="BR15" i="35"/>
  <c r="BR16" i="35"/>
  <c r="CB16" i="35"/>
  <c r="BR17" i="35"/>
  <c r="CC17" i="35"/>
  <c r="BT18" i="35"/>
  <c r="BW19" i="35"/>
  <c r="BX20" i="35"/>
  <c r="CD20" i="35"/>
  <c r="BX21" i="35"/>
  <c r="BY22" i="35"/>
  <c r="CA23" i="35"/>
  <c r="CC24" i="35"/>
  <c r="CA25" i="35"/>
  <c r="CC12" i="35"/>
  <c r="BO13" i="35"/>
  <c r="BP14" i="35"/>
  <c r="CD14" i="35"/>
  <c r="BY15" i="35"/>
  <c r="BW16" i="35"/>
  <c r="BX17" i="35"/>
  <c r="BY18" i="35"/>
  <c r="BT19" i="35"/>
  <c r="CA19" i="35"/>
  <c r="BZ20" i="35"/>
  <c r="CB21" i="35"/>
  <c r="BW22" i="35"/>
  <c r="CB22" i="35"/>
  <c r="BX23" i="35"/>
  <c r="CC23" i="35"/>
  <c r="BZ24" i="35"/>
  <c r="CD25" i="35"/>
  <c r="CC26" i="35"/>
  <c r="CC27" i="35"/>
  <c r="CC28" i="35"/>
  <c r="BZ14" i="35"/>
  <c r="BU17" i="35"/>
  <c r="CB23" i="35"/>
  <c r="BY24" i="35"/>
  <c r="CD29" i="35"/>
  <c r="BX12" i="35"/>
  <c r="BU15" i="35"/>
  <c r="BT16" i="35"/>
  <c r="BW18" i="35"/>
  <c r="BY19" i="35"/>
  <c r="BY20" i="35"/>
  <c r="BZ21" i="35"/>
  <c r="CA22" i="35"/>
  <c r="CD24" i="35"/>
  <c r="CB25" i="35"/>
  <c r="CA26" i="35"/>
  <c r="BT14" i="35"/>
  <c r="CC15" i="35"/>
  <c r="BZ16" i="35"/>
  <c r="BU19" i="35"/>
  <c r="BW21" i="35"/>
  <c r="CB24" i="35"/>
  <c r="BZ25" i="35"/>
  <c r="CD28" i="35"/>
  <c r="BM12" i="35"/>
  <c r="CB18" i="35"/>
  <c r="CB19" i="35"/>
  <c r="CD21" i="35"/>
  <c r="CD26" i="35"/>
  <c r="CD27" i="35"/>
  <c r="BZ17" i="35"/>
  <c r="BU20" i="35"/>
  <c r="BX22" i="35"/>
  <c r="BS13" i="35"/>
  <c r="CC20" i="35"/>
  <c r="CC22" i="35"/>
  <c r="BY23" i="35"/>
  <c r="CZ51" i="35"/>
  <c r="CZ51" i="34"/>
  <c r="CZ51" i="33"/>
  <c r="CZ50" i="33"/>
  <c r="CZ50" i="35"/>
  <c r="CZ50" i="34"/>
  <c r="CZ49" i="33"/>
  <c r="CZ49" i="35"/>
  <c r="CZ49" i="34"/>
  <c r="CZ48" i="35"/>
  <c r="CZ48" i="34"/>
  <c r="CZ48" i="33"/>
  <c r="CZ47" i="35"/>
  <c r="CZ47" i="34"/>
  <c r="CZ47" i="33"/>
  <c r="CZ46" i="33"/>
  <c r="CZ46" i="35"/>
  <c r="CZ46" i="34"/>
  <c r="CZ45" i="33"/>
  <c r="CY45" i="33"/>
  <c r="CZ45" i="35"/>
  <c r="CY45" i="35"/>
  <c r="CY45" i="34"/>
  <c r="CZ45" i="34"/>
  <c r="CY44" i="35"/>
  <c r="CX44" i="35"/>
  <c r="CZ44" i="35"/>
  <c r="CZ44" i="34"/>
  <c r="CY44" i="34"/>
  <c r="CX44" i="34"/>
  <c r="CZ44" i="33"/>
  <c r="CY44" i="33"/>
  <c r="CX44" i="33"/>
  <c r="CZ43" i="33"/>
  <c r="CY43" i="33"/>
  <c r="CW43" i="33"/>
  <c r="CX43" i="33"/>
  <c r="CX43" i="35"/>
  <c r="CY43" i="35"/>
  <c r="CZ43" i="35"/>
  <c r="CW43" i="35"/>
  <c r="CZ43" i="34"/>
  <c r="CW43" i="34"/>
  <c r="CY43" i="34"/>
  <c r="CX43" i="34"/>
  <c r="CY42" i="33"/>
  <c r="CW42" i="33"/>
  <c r="CZ42" i="33"/>
  <c r="CX42" i="33"/>
  <c r="CV42" i="33"/>
  <c r="CW42" i="35"/>
  <c r="CY42" i="35"/>
  <c r="CZ42" i="35"/>
  <c r="CX42" i="35"/>
  <c r="CV42" i="35"/>
  <c r="CY42" i="34"/>
  <c r="CW42" i="34"/>
  <c r="CZ42" i="34"/>
  <c r="CX42" i="34"/>
  <c r="CV42" i="34"/>
  <c r="CX41" i="33"/>
  <c r="CZ41" i="33"/>
  <c r="CV41" i="33"/>
  <c r="CY41" i="33"/>
  <c r="CW41" i="33"/>
  <c r="CU41" i="33"/>
  <c r="CZ41" i="35"/>
  <c r="CV41" i="35"/>
  <c r="CX41" i="35"/>
  <c r="CY41" i="35"/>
  <c r="CW41" i="35"/>
  <c r="CU41" i="35"/>
  <c r="CX41" i="34"/>
  <c r="CZ41" i="34"/>
  <c r="CV41" i="34"/>
  <c r="CY41" i="34"/>
  <c r="CW41" i="34"/>
  <c r="CU41" i="34"/>
  <c r="CW40" i="33"/>
  <c r="CY40" i="33"/>
  <c r="CZ40" i="33"/>
  <c r="CV40" i="33"/>
  <c r="CU40" i="33"/>
  <c r="CX40" i="33"/>
  <c r="CT40" i="33"/>
  <c r="CY40" i="35"/>
  <c r="CU40" i="35"/>
  <c r="CX40" i="35"/>
  <c r="CT40" i="35"/>
  <c r="CW40" i="35"/>
  <c r="CV40" i="35"/>
  <c r="CZ40" i="35"/>
  <c r="CW40" i="34"/>
  <c r="CZ40" i="34"/>
  <c r="CV40" i="34"/>
  <c r="CY40" i="34"/>
  <c r="CU40" i="34"/>
  <c r="CX40" i="34"/>
  <c r="CT40" i="34"/>
  <c r="CZ39" i="35"/>
  <c r="CV39" i="35"/>
  <c r="CY39" i="35"/>
  <c r="CT39" i="35"/>
  <c r="CW39" i="35"/>
  <c r="CX39" i="35"/>
  <c r="CS39" i="35"/>
  <c r="CU39" i="35"/>
  <c r="CX39" i="34"/>
  <c r="CT39" i="34"/>
  <c r="CV39" i="34"/>
  <c r="CS39" i="34"/>
  <c r="CZ39" i="34"/>
  <c r="CU39" i="34"/>
  <c r="CY39" i="34"/>
  <c r="CW39" i="34"/>
  <c r="CX39" i="33"/>
  <c r="CT39" i="33"/>
  <c r="CW39" i="33"/>
  <c r="CY39" i="33"/>
  <c r="CV39" i="33"/>
  <c r="CU39" i="33"/>
  <c r="CZ39" i="33"/>
  <c r="CS39" i="33"/>
  <c r="CY38" i="33"/>
  <c r="CU38" i="33"/>
  <c r="CX38" i="33"/>
  <c r="CW38" i="33"/>
  <c r="CS38" i="33"/>
  <c r="CZ38" i="33"/>
  <c r="CV38" i="33"/>
  <c r="CT38" i="33"/>
  <c r="CR38" i="33"/>
  <c r="CW38" i="35"/>
  <c r="CS38" i="35"/>
  <c r="CY38" i="35"/>
  <c r="CU38" i="35"/>
  <c r="CX38" i="35"/>
  <c r="CV38" i="35"/>
  <c r="CT38" i="35"/>
  <c r="CZ38" i="35"/>
  <c r="CR38" i="35"/>
  <c r="CY38" i="34"/>
  <c r="CU38" i="34"/>
  <c r="CW38" i="34"/>
  <c r="CS38" i="34"/>
  <c r="CZ38" i="34"/>
  <c r="CR38" i="34"/>
  <c r="CX38" i="34"/>
  <c r="CV38" i="34"/>
  <c r="CT38" i="34"/>
  <c r="CZ37" i="35"/>
  <c r="CV37" i="35"/>
  <c r="CR37" i="35"/>
  <c r="CY37" i="35"/>
  <c r="CU37" i="35"/>
  <c r="CQ37" i="35"/>
  <c r="CX37" i="35"/>
  <c r="CT37" i="35"/>
  <c r="CS37" i="35"/>
  <c r="CW37" i="35"/>
  <c r="CX37" i="34"/>
  <c r="CT37" i="34"/>
  <c r="CW37" i="34"/>
  <c r="CS37" i="34"/>
  <c r="CZ37" i="34"/>
  <c r="CV37" i="34"/>
  <c r="CR37" i="34"/>
  <c r="CU37" i="34"/>
  <c r="CQ37" i="34"/>
  <c r="CY37" i="34"/>
  <c r="CX37" i="33"/>
  <c r="CT37" i="33"/>
  <c r="CY37" i="33"/>
  <c r="CW37" i="33"/>
  <c r="CS37" i="33"/>
  <c r="CU37" i="33"/>
  <c r="CZ37" i="33"/>
  <c r="CV37" i="33"/>
  <c r="CR37" i="33"/>
  <c r="CQ37" i="33"/>
  <c r="CW36" i="33"/>
  <c r="CS36" i="33"/>
  <c r="CZ36" i="33"/>
  <c r="CY36" i="33"/>
  <c r="CU36" i="33"/>
  <c r="CQ36" i="33"/>
  <c r="CX36" i="33"/>
  <c r="CT36" i="33"/>
  <c r="CV36" i="33"/>
  <c r="CR36" i="33"/>
  <c r="CP36" i="33"/>
  <c r="CY36" i="35"/>
  <c r="CU36" i="35"/>
  <c r="CQ36" i="35"/>
  <c r="CW36" i="35"/>
  <c r="CS36" i="35"/>
  <c r="CV36" i="35"/>
  <c r="CR36" i="35"/>
  <c r="CX36" i="35"/>
  <c r="CP36" i="35"/>
  <c r="CT36" i="35"/>
  <c r="CZ36" i="35"/>
  <c r="CW36" i="34"/>
  <c r="CS36" i="34"/>
  <c r="CY36" i="34"/>
  <c r="CU36" i="34"/>
  <c r="CQ36" i="34"/>
  <c r="CX36" i="34"/>
  <c r="CP36" i="34"/>
  <c r="CT36" i="34"/>
  <c r="CZ36" i="34"/>
  <c r="CR36" i="34"/>
  <c r="CV36" i="34"/>
  <c r="CZ35" i="33"/>
  <c r="CV35" i="33"/>
  <c r="CR35" i="33"/>
  <c r="CU35" i="33"/>
  <c r="CW35" i="33"/>
  <c r="CS35" i="33"/>
  <c r="CO35" i="33"/>
  <c r="CY35" i="33"/>
  <c r="CQ35" i="33"/>
  <c r="CX35" i="33"/>
  <c r="CT35" i="33"/>
  <c r="CP35" i="33"/>
  <c r="CX35" i="35"/>
  <c r="CT35" i="35"/>
  <c r="CP35" i="35"/>
  <c r="CY35" i="35"/>
  <c r="CU35" i="35"/>
  <c r="CQ35" i="35"/>
  <c r="CS35" i="35"/>
  <c r="CZ35" i="35"/>
  <c r="CR35" i="35"/>
  <c r="CW35" i="35"/>
  <c r="CO35" i="35"/>
  <c r="CV35" i="35"/>
  <c r="CZ35" i="34"/>
  <c r="CV35" i="34"/>
  <c r="CR35" i="34"/>
  <c r="CW35" i="34"/>
  <c r="CS35" i="34"/>
  <c r="CO35" i="34"/>
  <c r="CU35" i="34"/>
  <c r="CT35" i="34"/>
  <c r="CY35" i="34"/>
  <c r="CQ35" i="34"/>
  <c r="CX35" i="34"/>
  <c r="CP35" i="34"/>
  <c r="CY34" i="33"/>
  <c r="CU34" i="33"/>
  <c r="CQ34" i="33"/>
  <c r="CX34" i="33"/>
  <c r="CT34" i="33"/>
  <c r="CS34" i="33"/>
  <c r="CN34" i="33"/>
  <c r="CZ34" i="33"/>
  <c r="CR34" i="33"/>
  <c r="CW34" i="33"/>
  <c r="CP34" i="33"/>
  <c r="CV34" i="33"/>
  <c r="CO34" i="33"/>
  <c r="CW34" i="35"/>
  <c r="CS34" i="35"/>
  <c r="CO34" i="35"/>
  <c r="CZ34" i="35"/>
  <c r="CU34" i="35"/>
  <c r="CP34" i="35"/>
  <c r="CY34" i="35"/>
  <c r="CT34" i="35"/>
  <c r="CN34" i="35"/>
  <c r="CX34" i="35"/>
  <c r="CR34" i="35"/>
  <c r="CQ34" i="35"/>
  <c r="CV34" i="35"/>
  <c r="CY34" i="34"/>
  <c r="CU34" i="34"/>
  <c r="CQ34" i="34"/>
  <c r="CW34" i="34"/>
  <c r="CR34" i="34"/>
  <c r="CV34" i="34"/>
  <c r="CP34" i="34"/>
  <c r="CZ34" i="34"/>
  <c r="CT34" i="34"/>
  <c r="CO34" i="34"/>
  <c r="CN34" i="34"/>
  <c r="CX34" i="34"/>
  <c r="CS34" i="34"/>
  <c r="CW33" i="33"/>
  <c r="CS33" i="33"/>
  <c r="CO33" i="33"/>
  <c r="CZ33" i="33"/>
  <c r="CV33" i="33"/>
  <c r="CR33" i="33"/>
  <c r="CY33" i="33"/>
  <c r="CQ33" i="33"/>
  <c r="CX33" i="33"/>
  <c r="CP33" i="33"/>
  <c r="CU33" i="33"/>
  <c r="CN33" i="33"/>
  <c r="CT33" i="33"/>
  <c r="CM33" i="33"/>
  <c r="CY33" i="35"/>
  <c r="CU33" i="35"/>
  <c r="CQ33" i="35"/>
  <c r="CM33" i="35"/>
  <c r="CX33" i="35"/>
  <c r="CS33" i="35"/>
  <c r="CN33" i="35"/>
  <c r="CW33" i="35"/>
  <c r="CR33" i="35"/>
  <c r="CV33" i="35"/>
  <c r="CP33" i="35"/>
  <c r="CO33" i="35"/>
  <c r="CZ33" i="35"/>
  <c r="CT33" i="35"/>
  <c r="CW33" i="34"/>
  <c r="CS33" i="34"/>
  <c r="CO33" i="34"/>
  <c r="CZ33" i="34"/>
  <c r="CU33" i="34"/>
  <c r="CP33" i="34"/>
  <c r="CY33" i="34"/>
  <c r="CT33" i="34"/>
  <c r="CN33" i="34"/>
  <c r="CX33" i="34"/>
  <c r="CR33" i="34"/>
  <c r="CM33" i="34"/>
  <c r="CV33" i="34"/>
  <c r="CQ33" i="34"/>
  <c r="CY32" i="35"/>
  <c r="CU32" i="35"/>
  <c r="CQ32" i="35"/>
  <c r="CM32" i="35"/>
  <c r="CX32" i="35"/>
  <c r="CS32" i="35"/>
  <c r="CN32" i="35"/>
  <c r="CW32" i="35"/>
  <c r="CR32" i="35"/>
  <c r="CL32" i="35"/>
  <c r="CV32" i="35"/>
  <c r="CP32" i="35"/>
  <c r="CO32" i="35"/>
  <c r="CZ32" i="35"/>
  <c r="CT32" i="35"/>
  <c r="CW32" i="34"/>
  <c r="CS32" i="34"/>
  <c r="CO32" i="34"/>
  <c r="CZ32" i="34"/>
  <c r="CU32" i="34"/>
  <c r="CP32" i="34"/>
  <c r="CY32" i="34"/>
  <c r="CT32" i="34"/>
  <c r="CN32" i="34"/>
  <c r="CX32" i="34"/>
  <c r="CR32" i="34"/>
  <c r="CM32" i="34"/>
  <c r="CL32" i="34"/>
  <c r="CV32" i="34"/>
  <c r="CQ32" i="34"/>
  <c r="CW32" i="33"/>
  <c r="CS32" i="33"/>
  <c r="CO32" i="33"/>
  <c r="CZ32" i="33"/>
  <c r="CV32" i="33"/>
  <c r="CR32" i="33"/>
  <c r="CY32" i="33"/>
  <c r="CQ32" i="33"/>
  <c r="CL32" i="33"/>
  <c r="CX32" i="33"/>
  <c r="CP32" i="33"/>
  <c r="CU32" i="33"/>
  <c r="CN32" i="33"/>
  <c r="CT32" i="33"/>
  <c r="CM32" i="33"/>
  <c r="CM19" i="34"/>
  <c r="CT25" i="34"/>
  <c r="CE15" i="34"/>
  <c r="CW13" i="34"/>
  <c r="CI21" i="34"/>
  <c r="CQ23" i="34"/>
  <c r="CB21" i="34"/>
  <c r="CY18" i="34"/>
  <c r="CV20" i="34"/>
  <c r="CP12" i="34"/>
  <c r="CH19" i="34"/>
  <c r="CD17" i="34"/>
  <c r="CA13" i="34"/>
  <c r="CY16" i="34"/>
  <c r="CV21" i="34"/>
  <c r="CS16" i="34"/>
  <c r="CO29" i="34"/>
  <c r="CK25" i="34"/>
  <c r="CG22" i="34"/>
  <c r="CC18" i="34"/>
  <c r="BZ14" i="34"/>
  <c r="CT31" i="34"/>
  <c r="CL27" i="34"/>
  <c r="CX28" i="34"/>
  <c r="CU16" i="34"/>
  <c r="CR22" i="34"/>
  <c r="CN25" i="34"/>
  <c r="CJ15" i="34"/>
  <c r="BY14" i="34"/>
  <c r="CY31" i="34"/>
  <c r="CW25" i="34"/>
  <c r="CV22" i="34"/>
  <c r="CT26" i="34"/>
  <c r="CR20" i="34"/>
  <c r="CQ13" i="34"/>
  <c r="CO26" i="34"/>
  <c r="CM24" i="34"/>
  <c r="CK24" i="34"/>
  <c r="CI27" i="34"/>
  <c r="CG12" i="34"/>
  <c r="CE25" i="34"/>
  <c r="CC15" i="34"/>
  <c r="CA16" i="34"/>
  <c r="BU15" i="34"/>
  <c r="CY20" i="34"/>
  <c r="CX25" i="34"/>
  <c r="CX30" i="34"/>
  <c r="CW28" i="34"/>
  <c r="CV28" i="34"/>
  <c r="CU12" i="34"/>
  <c r="CU17" i="34"/>
  <c r="CT17" i="34"/>
  <c r="CS27" i="34"/>
  <c r="CR29" i="34"/>
  <c r="CQ19" i="34"/>
  <c r="CP26" i="34"/>
  <c r="CO12" i="34"/>
  <c r="CN15" i="34"/>
  <c r="CM23" i="34"/>
  <c r="CL19" i="34"/>
  <c r="CL30" i="34"/>
  <c r="CK31" i="34"/>
  <c r="CJ22" i="34"/>
  <c r="CH18" i="34"/>
  <c r="CG26" i="34"/>
  <c r="CF19" i="34"/>
  <c r="CD14" i="34"/>
  <c r="CA12" i="34"/>
  <c r="BZ16" i="34"/>
  <c r="BX16" i="34"/>
  <c r="CY17" i="34"/>
  <c r="CX19" i="34"/>
  <c r="CV23" i="34"/>
  <c r="CU31" i="34"/>
  <c r="CS19" i="34"/>
  <c r="CR31" i="34"/>
  <c r="CP14" i="34"/>
  <c r="CN16" i="34"/>
  <c r="CL31" i="34"/>
  <c r="CJ24" i="34"/>
  <c r="CH13" i="34"/>
  <c r="CF13" i="34"/>
  <c r="CD23" i="34"/>
  <c r="CB15" i="34"/>
  <c r="CY25" i="34"/>
  <c r="CX24" i="34"/>
  <c r="CW23" i="34"/>
  <c r="CW15" i="34"/>
  <c r="CV16" i="34"/>
  <c r="CU22" i="34"/>
  <c r="CU13" i="34"/>
  <c r="CT30" i="34"/>
  <c r="CS18" i="34"/>
  <c r="CR21" i="34"/>
  <c r="CQ31" i="34"/>
  <c r="CP28" i="34"/>
  <c r="CO13" i="34"/>
  <c r="CN21" i="34"/>
  <c r="CM15" i="34"/>
  <c r="CL29" i="34"/>
  <c r="CK28" i="34"/>
  <c r="CJ25" i="34"/>
  <c r="CI28" i="34"/>
  <c r="CH14" i="34"/>
  <c r="CG14" i="34"/>
  <c r="CF14" i="34"/>
  <c r="CE14" i="34"/>
  <c r="CD13" i="34"/>
  <c r="CC19" i="34"/>
  <c r="BY13" i="34"/>
  <c r="CY22" i="34"/>
  <c r="CY12" i="34"/>
  <c r="CY24" i="34"/>
  <c r="CX12" i="34"/>
  <c r="CX21" i="34"/>
  <c r="CX20" i="34"/>
  <c r="CW12" i="34"/>
  <c r="CW26" i="34"/>
  <c r="CW27" i="34"/>
  <c r="CV15" i="34"/>
  <c r="CV31" i="34"/>
  <c r="CV30" i="34"/>
  <c r="CU28" i="34"/>
  <c r="CU26" i="34"/>
  <c r="CU29" i="34"/>
  <c r="CT29" i="34"/>
  <c r="CT12" i="34"/>
  <c r="CS15" i="34"/>
  <c r="CS22" i="34"/>
  <c r="CR18" i="34"/>
  <c r="CR26" i="34"/>
  <c r="CQ16" i="34"/>
  <c r="CQ27" i="34"/>
  <c r="CQ29" i="34"/>
  <c r="CP27" i="34"/>
  <c r="CP30" i="34"/>
  <c r="CO21" i="34"/>
  <c r="CO31" i="34"/>
  <c r="CN30" i="34"/>
  <c r="CN29" i="34"/>
  <c r="CM14" i="34"/>
  <c r="CM25" i="34"/>
  <c r="CL26" i="34"/>
  <c r="CL12" i="34"/>
  <c r="CK22" i="34"/>
  <c r="CK13" i="34"/>
  <c r="CJ14" i="34"/>
  <c r="CJ20" i="34"/>
  <c r="CI23" i="34"/>
  <c r="CI15" i="34"/>
  <c r="CH12" i="34"/>
  <c r="CG13" i="34"/>
  <c r="CG27" i="34"/>
  <c r="CF24" i="34"/>
  <c r="CE13" i="34"/>
  <c r="CD19" i="34"/>
  <c r="CD20" i="34"/>
  <c r="CC23" i="34"/>
  <c r="CC22" i="34"/>
  <c r="CB17" i="34"/>
  <c r="BY16" i="34"/>
  <c r="BY12" i="34"/>
  <c r="CY15" i="34"/>
  <c r="CY23" i="34"/>
  <c r="CY19" i="34"/>
  <c r="CX13" i="34"/>
  <c r="CX27" i="34"/>
  <c r="CX14" i="34"/>
  <c r="CW24" i="34"/>
  <c r="CW19" i="34"/>
  <c r="CW31" i="34"/>
  <c r="CV24" i="34"/>
  <c r="CV26" i="34"/>
  <c r="CU30" i="34"/>
  <c r="CU23" i="34"/>
  <c r="CU24" i="34"/>
  <c r="CT21" i="34"/>
  <c r="CT22" i="34"/>
  <c r="CT27" i="34"/>
  <c r="CS26" i="34"/>
  <c r="CS30" i="34"/>
  <c r="CR24" i="34"/>
  <c r="CR30" i="34"/>
  <c r="CQ24" i="34"/>
  <c r="CQ22" i="34"/>
  <c r="CP18" i="34"/>
  <c r="CP29" i="34"/>
  <c r="CO30" i="34"/>
  <c r="CO23" i="34"/>
  <c r="CN17" i="34"/>
  <c r="CN28" i="34"/>
  <c r="CM18" i="34"/>
  <c r="CM22" i="34"/>
  <c r="CM13" i="34"/>
  <c r="CL21" i="34"/>
  <c r="CL14" i="34"/>
  <c r="CK20" i="34"/>
  <c r="CK27" i="34"/>
  <c r="CJ19" i="34"/>
  <c r="CJ30" i="34"/>
  <c r="CI29" i="34"/>
  <c r="CI12" i="34"/>
  <c r="CH25" i="34"/>
  <c r="CH23" i="34"/>
  <c r="CE18" i="34"/>
  <c r="CE17" i="34"/>
  <c r="CD22" i="34"/>
  <c r="CC12" i="34"/>
  <c r="CB14" i="34"/>
  <c r="CB12" i="34"/>
  <c r="CA14" i="34"/>
  <c r="BZ18" i="34"/>
  <c r="BW12" i="34"/>
  <c r="BT13" i="34"/>
  <c r="BS12" i="34"/>
  <c r="BR12" i="34"/>
  <c r="BU14" i="34"/>
  <c r="BV13" i="34"/>
  <c r="BV16" i="34"/>
  <c r="BV15" i="34"/>
  <c r="BW17" i="34"/>
  <c r="BW15" i="34"/>
  <c r="BV14" i="34"/>
  <c r="BW13" i="34"/>
  <c r="BX18" i="34"/>
  <c r="BX15" i="34"/>
  <c r="BX13" i="34"/>
  <c r="BY19" i="34"/>
  <c r="BZ13" i="34"/>
  <c r="BZ15" i="34"/>
  <c r="CA20" i="34"/>
  <c r="CA21" i="34"/>
  <c r="CA18" i="34"/>
  <c r="CB19" i="34"/>
  <c r="CC13" i="34"/>
  <c r="CD15" i="34"/>
  <c r="CD21" i="34"/>
  <c r="CE19" i="34"/>
  <c r="CE22" i="34"/>
  <c r="CE23" i="34"/>
  <c r="CF22" i="34"/>
  <c r="CF20" i="34"/>
  <c r="CF15" i="34"/>
  <c r="CG25" i="34"/>
  <c r="CH21" i="34"/>
  <c r="CI16" i="34"/>
  <c r="CI22" i="34"/>
  <c r="CI20" i="34"/>
  <c r="CJ13" i="34"/>
  <c r="CJ23" i="34"/>
  <c r="CJ12" i="34"/>
  <c r="CK21" i="34"/>
  <c r="CK16" i="34"/>
  <c r="CK15" i="34"/>
  <c r="CL17" i="34"/>
  <c r="CL20" i="34"/>
  <c r="CM29" i="34"/>
  <c r="CM12" i="34"/>
  <c r="CM21" i="34"/>
  <c r="CN18" i="34"/>
  <c r="CN13" i="34"/>
  <c r="CN24" i="34"/>
  <c r="CO16" i="34"/>
  <c r="CO25" i="34"/>
  <c r="CO27" i="34"/>
  <c r="CP13" i="34"/>
  <c r="CP15" i="34"/>
  <c r="CP25" i="34"/>
  <c r="CQ14" i="34"/>
  <c r="CQ18" i="34"/>
  <c r="CQ15" i="34"/>
  <c r="CR15" i="34"/>
  <c r="CR19" i="34"/>
  <c r="CS31" i="34"/>
  <c r="CS21" i="34"/>
  <c r="CS24" i="34"/>
  <c r="CT15" i="34"/>
  <c r="CT20" i="34"/>
  <c r="CT16" i="34"/>
  <c r="CT28" i="34"/>
  <c r="CU27" i="34"/>
  <c r="CU25" i="34"/>
  <c r="CU14" i="34"/>
  <c r="CV27" i="34"/>
  <c r="CV14" i="34"/>
  <c r="CV17" i="34"/>
  <c r="CV18" i="34"/>
  <c r="CW17" i="34"/>
  <c r="CW21" i="34"/>
  <c r="CW29" i="34"/>
  <c r="CW14" i="34"/>
  <c r="CX29" i="34"/>
  <c r="CX23" i="34"/>
  <c r="CX17" i="34"/>
  <c r="CX31" i="34"/>
  <c r="CY26" i="34"/>
  <c r="CY21" i="34"/>
  <c r="CY29" i="34"/>
  <c r="CY27" i="34"/>
  <c r="CY13" i="34"/>
  <c r="CY30" i="34"/>
  <c r="CY14" i="34"/>
  <c r="CY28" i="34"/>
  <c r="CX16" i="34"/>
  <c r="CX15" i="34"/>
  <c r="CX22" i="34"/>
  <c r="CX18" i="34"/>
  <c r="CX26" i="34"/>
  <c r="CW18" i="34"/>
  <c r="CW20" i="34"/>
  <c r="CW16" i="34"/>
  <c r="CW30" i="34"/>
  <c r="CW22" i="34"/>
  <c r="CV12" i="34"/>
  <c r="CV13" i="34"/>
  <c r="CV19" i="34"/>
  <c r="CV29" i="34"/>
  <c r="CV25" i="34"/>
  <c r="CU19" i="34"/>
  <c r="CU21" i="34"/>
  <c r="CU20" i="34"/>
  <c r="CU15" i="34"/>
  <c r="CU18" i="34"/>
  <c r="CT13" i="34"/>
  <c r="CT23" i="34"/>
  <c r="CT19" i="34"/>
  <c r="CT14" i="34"/>
  <c r="CT24" i="34"/>
  <c r="CS20" i="34"/>
  <c r="CS13" i="34"/>
  <c r="CS12" i="34"/>
  <c r="CS17" i="34"/>
  <c r="CR28" i="34"/>
  <c r="CR12" i="34"/>
  <c r="CR13" i="34"/>
  <c r="CR27" i="34"/>
  <c r="CQ12" i="34"/>
  <c r="CQ21" i="34"/>
  <c r="CQ20" i="34"/>
  <c r="CP19" i="34"/>
  <c r="CP24" i="34"/>
  <c r="CP31" i="34"/>
  <c r="CP16" i="34"/>
  <c r="CO20" i="34"/>
  <c r="CO18" i="34"/>
  <c r="CO14" i="34"/>
  <c r="CO17" i="34"/>
  <c r="CN12" i="34"/>
  <c r="CN19" i="34"/>
  <c r="CN20" i="34"/>
  <c r="CN31" i="34"/>
  <c r="CM30" i="34"/>
  <c r="CM31" i="34"/>
  <c r="CM17" i="34"/>
  <c r="CL13" i="34"/>
  <c r="CL22" i="34"/>
  <c r="CL25" i="34"/>
  <c r="CL18" i="34"/>
  <c r="CK18" i="34"/>
  <c r="CK23" i="34"/>
  <c r="CK19" i="34"/>
  <c r="CK17" i="34"/>
  <c r="CJ21" i="34"/>
  <c r="CJ18" i="34"/>
  <c r="CJ16" i="34"/>
  <c r="CJ27" i="34"/>
  <c r="CI14" i="34"/>
  <c r="CI24" i="34"/>
  <c r="CI26" i="34"/>
  <c r="CH17" i="34"/>
  <c r="CH22" i="34"/>
  <c r="CH28" i="34"/>
  <c r="CH16" i="34"/>
  <c r="CG19" i="34"/>
  <c r="CG15" i="34"/>
  <c r="CG23" i="34"/>
  <c r="CG17" i="34"/>
  <c r="CF12" i="34"/>
  <c r="CF18" i="34"/>
  <c r="CF21" i="34"/>
  <c r="CE12" i="34"/>
  <c r="CD24" i="34"/>
  <c r="CD12" i="34"/>
  <c r="CD16" i="34"/>
  <c r="CC20" i="34"/>
  <c r="CC21" i="34"/>
  <c r="CC17" i="34"/>
  <c r="CB22" i="34"/>
  <c r="CB13" i="34"/>
  <c r="CA17" i="34"/>
  <c r="BZ19" i="34"/>
  <c r="BZ12" i="34"/>
  <c r="BY17" i="34"/>
  <c r="BX17" i="34"/>
  <c r="BX12" i="34"/>
  <c r="BV12" i="34"/>
  <c r="BU13" i="34"/>
  <c r="BT14" i="34"/>
  <c r="BS13" i="34"/>
  <c r="BT12" i="34"/>
  <c r="BU12" i="34"/>
  <c r="BW14" i="34"/>
  <c r="BW16" i="34"/>
  <c r="BX14" i="34"/>
  <c r="BY15" i="34"/>
  <c r="BY18" i="34"/>
  <c r="BZ17" i="34"/>
  <c r="BZ20" i="34"/>
  <c r="CA19" i="34"/>
  <c r="CA15" i="34"/>
  <c r="CB16" i="34"/>
  <c r="CB18" i="34"/>
  <c r="CB20" i="34"/>
  <c r="CC14" i="34"/>
  <c r="CC16" i="34"/>
  <c r="CD18" i="34"/>
  <c r="CE20" i="34"/>
  <c r="CE24" i="34"/>
  <c r="CE21" i="34"/>
  <c r="CE16" i="34"/>
  <c r="CF23" i="34"/>
  <c r="CF25" i="34"/>
  <c r="CF16" i="34"/>
  <c r="CF26" i="34"/>
  <c r="CF17" i="34"/>
  <c r="CG18" i="34"/>
  <c r="CG21" i="34"/>
  <c r="CG20" i="34"/>
  <c r="CG16" i="34"/>
  <c r="CG24" i="34"/>
  <c r="CH26" i="34"/>
  <c r="CH27" i="34"/>
  <c r="CH15" i="34"/>
  <c r="CH24" i="34"/>
  <c r="CH20" i="34"/>
  <c r="CI19" i="34"/>
  <c r="CI13" i="34"/>
  <c r="CI25" i="34"/>
  <c r="CI18" i="34"/>
  <c r="CI17" i="34"/>
  <c r="CJ28" i="34"/>
  <c r="CJ26" i="34"/>
  <c r="CJ29" i="34"/>
  <c r="CJ17" i="34"/>
  <c r="CK12" i="34"/>
  <c r="CK30" i="34"/>
  <c r="CK29" i="34"/>
  <c r="CK14" i="34"/>
  <c r="CK26" i="34"/>
  <c r="CL16" i="34"/>
  <c r="CL23" i="34"/>
  <c r="CL15" i="34"/>
  <c r="CL28" i="34"/>
  <c r="CL24" i="34"/>
  <c r="CM20" i="34"/>
  <c r="CM27" i="34"/>
  <c r="CM16" i="34"/>
  <c r="CM26" i="34"/>
  <c r="CM28" i="34"/>
  <c r="CN14" i="34"/>
  <c r="CN27" i="34"/>
  <c r="CN22" i="34"/>
  <c r="CN26" i="34"/>
  <c r="CN23" i="34"/>
  <c r="CO15" i="34"/>
  <c r="CO22" i="34"/>
  <c r="CO19" i="34"/>
  <c r="CO28" i="34"/>
  <c r="CO24" i="34"/>
  <c r="CP17" i="34"/>
  <c r="CP23" i="34"/>
  <c r="CP21" i="34"/>
  <c r="CP22" i="34"/>
  <c r="CP20" i="34"/>
  <c r="CQ17" i="34"/>
  <c r="CQ30" i="34"/>
  <c r="CQ28" i="34"/>
  <c r="CQ25" i="34"/>
  <c r="CQ26" i="34"/>
  <c r="CR14" i="34"/>
  <c r="CR25" i="34"/>
  <c r="CR17" i="34"/>
  <c r="CR16" i="34"/>
  <c r="CR23" i="34"/>
  <c r="CS14" i="34"/>
  <c r="CS25" i="34"/>
  <c r="CS28" i="34"/>
  <c r="CS29" i="34"/>
  <c r="CS23" i="34"/>
  <c r="CT18" i="34"/>
  <c r="CE21" i="35"/>
  <c r="CE12" i="35"/>
  <c r="CE18" i="35"/>
  <c r="CE15" i="35"/>
  <c r="CE16" i="35"/>
  <c r="CE20" i="35"/>
  <c r="CE22" i="35"/>
  <c r="CE14" i="35"/>
  <c r="CE25" i="35"/>
  <c r="CE24" i="35"/>
  <c r="CE17" i="35"/>
  <c r="CE23" i="35"/>
  <c r="CE19" i="35"/>
  <c r="CE13" i="35"/>
  <c r="CF21" i="35"/>
  <c r="CF24" i="35"/>
  <c r="CF15" i="35"/>
  <c r="CF17" i="35"/>
  <c r="CF12" i="35"/>
  <c r="CF25" i="35"/>
  <c r="CF16" i="35"/>
  <c r="CF23" i="35"/>
  <c r="CF20" i="35"/>
  <c r="CF13" i="35"/>
  <c r="CF19" i="35"/>
  <c r="CF26" i="35"/>
  <c r="CF18" i="35"/>
  <c r="CF22" i="35"/>
  <c r="CF14" i="35"/>
  <c r="CG27" i="35"/>
  <c r="CG25" i="35"/>
  <c r="CG14" i="35"/>
  <c r="CG15" i="35"/>
  <c r="CG24" i="35"/>
  <c r="CG17" i="35"/>
  <c r="CG21" i="35"/>
  <c r="CG13" i="35"/>
  <c r="CG23" i="35"/>
  <c r="CG19" i="35"/>
  <c r="CG12" i="35"/>
  <c r="CG22" i="35"/>
  <c r="CG18" i="35"/>
  <c r="CG20" i="35"/>
  <c r="CG26" i="35"/>
  <c r="CG16" i="35"/>
  <c r="CH23" i="35"/>
  <c r="CH26" i="35"/>
  <c r="CH28" i="35"/>
  <c r="CH18" i="35"/>
  <c r="CH15" i="35"/>
  <c r="CH24" i="35"/>
  <c r="CH17" i="35"/>
  <c r="CH22" i="35"/>
  <c r="CH14" i="35"/>
  <c r="CH21" i="35"/>
  <c r="CH12" i="35"/>
  <c r="CH20" i="35"/>
  <c r="CH27" i="35"/>
  <c r="CH13" i="35"/>
  <c r="CH25" i="35"/>
  <c r="CH19" i="35"/>
  <c r="CH16" i="35"/>
  <c r="CI27" i="35"/>
  <c r="CI15" i="35"/>
  <c r="CI28" i="35"/>
  <c r="CI19" i="35"/>
  <c r="CI24" i="35"/>
  <c r="CI23" i="35"/>
  <c r="CI26" i="35"/>
  <c r="CI14" i="35"/>
  <c r="CI16" i="35"/>
  <c r="CI18" i="35"/>
  <c r="CI17" i="35"/>
  <c r="CI22" i="35"/>
  <c r="CI13" i="35"/>
  <c r="CI12" i="35"/>
  <c r="CI20" i="35"/>
  <c r="CI29" i="35"/>
  <c r="CI21" i="35"/>
  <c r="CI25" i="35"/>
  <c r="CJ28" i="35"/>
  <c r="CJ29" i="35"/>
  <c r="CJ27" i="35"/>
  <c r="CJ12" i="35"/>
  <c r="CJ25" i="35"/>
  <c r="CJ26" i="35"/>
  <c r="CJ21" i="35"/>
  <c r="CJ24" i="35"/>
  <c r="CJ22" i="35"/>
  <c r="CJ20" i="35"/>
  <c r="CJ16" i="35"/>
  <c r="CJ19" i="35"/>
  <c r="CJ17" i="35"/>
  <c r="CJ15" i="35"/>
  <c r="CJ30" i="35"/>
  <c r="CJ13" i="35"/>
  <c r="CJ18" i="35"/>
  <c r="CJ14" i="35"/>
  <c r="CJ23" i="35"/>
  <c r="CK31" i="35"/>
  <c r="CK28" i="35"/>
  <c r="CK27" i="35"/>
  <c r="CK15" i="35"/>
  <c r="CK12" i="35"/>
  <c r="CK30" i="35"/>
  <c r="CK21" i="35"/>
  <c r="CK24" i="35"/>
  <c r="CK26" i="35"/>
  <c r="CK20" i="35"/>
  <c r="CK23" i="35"/>
  <c r="CK19" i="35"/>
  <c r="CK17" i="35"/>
  <c r="CK16" i="35"/>
  <c r="CK14" i="35"/>
  <c r="CK22" i="35"/>
  <c r="CK18" i="35"/>
  <c r="CK29" i="35"/>
  <c r="CK25" i="35"/>
  <c r="CK13" i="35"/>
  <c r="CL29" i="35"/>
  <c r="CL27" i="35"/>
  <c r="CL25" i="35"/>
  <c r="CL28" i="35"/>
  <c r="CL14" i="35"/>
  <c r="CL15" i="35"/>
  <c r="CL24" i="35"/>
  <c r="CL17" i="35"/>
  <c r="CL23" i="35"/>
  <c r="CL22" i="35"/>
  <c r="CL13" i="35"/>
  <c r="CL21" i="35"/>
  <c r="CL12" i="35"/>
  <c r="CL26" i="35"/>
  <c r="CL16" i="35"/>
  <c r="CL19" i="35"/>
  <c r="CL31" i="35"/>
  <c r="CL30" i="35"/>
  <c r="CL20" i="35"/>
  <c r="CL18" i="35"/>
  <c r="CM25" i="35"/>
  <c r="CM14" i="35"/>
  <c r="CM31" i="35"/>
  <c r="CM18" i="35"/>
  <c r="CM28" i="35"/>
  <c r="CM24" i="35"/>
  <c r="CM22" i="35"/>
  <c r="CM13" i="35"/>
  <c r="CM12" i="35"/>
  <c r="CM21" i="35"/>
  <c r="CM27" i="35"/>
  <c r="CM23" i="35"/>
  <c r="CM20" i="35"/>
  <c r="CM30" i="35"/>
  <c r="CM17" i="35"/>
  <c r="CM26" i="35"/>
  <c r="CM15" i="35"/>
  <c r="CM16" i="35"/>
  <c r="CM19" i="35"/>
  <c r="CM29" i="35"/>
  <c r="CN28" i="35"/>
  <c r="CN16" i="35"/>
  <c r="CN26" i="35"/>
  <c r="CN27" i="35"/>
  <c r="CN12" i="35"/>
  <c r="CN24" i="35"/>
  <c r="CN25" i="35"/>
  <c r="CN13" i="35"/>
  <c r="CN19" i="35"/>
  <c r="CN21" i="35"/>
  <c r="CN20" i="35"/>
  <c r="CN30" i="35"/>
  <c r="CN18" i="35"/>
  <c r="CN23" i="35"/>
  <c r="CN17" i="35"/>
  <c r="CN22" i="35"/>
  <c r="CN29" i="35"/>
  <c r="CN31" i="35"/>
  <c r="CN14" i="35"/>
  <c r="CN15" i="35"/>
  <c r="CO31" i="35"/>
  <c r="CO23" i="35"/>
  <c r="CO20" i="35"/>
  <c r="CO21" i="35"/>
  <c r="CO12" i="35"/>
  <c r="CO27" i="35"/>
  <c r="CO22" i="35"/>
  <c r="CO19" i="35"/>
  <c r="CO17" i="35"/>
  <c r="CO25" i="35"/>
  <c r="CO16" i="35"/>
  <c r="CO29" i="35"/>
  <c r="CO18" i="35"/>
  <c r="CO14" i="35"/>
  <c r="CO15" i="35"/>
  <c r="CO30" i="35"/>
  <c r="CO26" i="35"/>
  <c r="CO28" i="35"/>
  <c r="CO13" i="35"/>
  <c r="CO24" i="35"/>
  <c r="CP29" i="35"/>
  <c r="CP28" i="35"/>
  <c r="CP31" i="35"/>
  <c r="CP23" i="35"/>
  <c r="CP18" i="35"/>
  <c r="CP13" i="35"/>
  <c r="CP24" i="35"/>
  <c r="CP17" i="35"/>
  <c r="CP27" i="35"/>
  <c r="CP15" i="35"/>
  <c r="CP16" i="35"/>
  <c r="CP21" i="35"/>
  <c r="CP12" i="35"/>
  <c r="CP25" i="35"/>
  <c r="CP20" i="35"/>
  <c r="CP22" i="35"/>
  <c r="CP30" i="35"/>
  <c r="CP26" i="35"/>
  <c r="CP19" i="35"/>
  <c r="CP14" i="35"/>
  <c r="CQ27" i="35"/>
  <c r="CQ15" i="35"/>
  <c r="CQ23" i="35"/>
  <c r="CQ18" i="35"/>
  <c r="CQ28" i="35"/>
  <c r="CQ12" i="35"/>
  <c r="CQ26" i="35"/>
  <c r="CQ14" i="35"/>
  <c r="CQ16" i="35"/>
  <c r="CQ17" i="35"/>
  <c r="CQ22" i="35"/>
  <c r="CQ31" i="35"/>
  <c r="CQ25" i="35"/>
  <c r="CQ20" i="35"/>
  <c r="CQ30" i="35"/>
  <c r="CQ13" i="35"/>
  <c r="CQ21" i="35"/>
  <c r="CQ24" i="35"/>
  <c r="CQ19" i="35"/>
  <c r="CQ29" i="35"/>
  <c r="CR28" i="35"/>
  <c r="CR24" i="35"/>
  <c r="CR22" i="35"/>
  <c r="CR29" i="35"/>
  <c r="CR14" i="35"/>
  <c r="CR15" i="35"/>
  <c r="CR25" i="35"/>
  <c r="CR23" i="35"/>
  <c r="CR19" i="35"/>
  <c r="CR17" i="35"/>
  <c r="CR12" i="35"/>
  <c r="CR20" i="35"/>
  <c r="CR16" i="35"/>
  <c r="CR18" i="35"/>
  <c r="CR21" i="35"/>
  <c r="CR31" i="35"/>
  <c r="CR27" i="35"/>
  <c r="CR13" i="35"/>
  <c r="CR30" i="35"/>
  <c r="CR26" i="35"/>
  <c r="CS31" i="35"/>
  <c r="CS25" i="35"/>
  <c r="CS26" i="35"/>
  <c r="CS21" i="35"/>
  <c r="CS14" i="35"/>
  <c r="CS15" i="35"/>
  <c r="CS30" i="35"/>
  <c r="CS19" i="35"/>
  <c r="CS20" i="35"/>
  <c r="CS13" i="35"/>
  <c r="CS23" i="35"/>
  <c r="CS18" i="35"/>
  <c r="CS17" i="35"/>
  <c r="CS24" i="35"/>
  <c r="CS12" i="35"/>
  <c r="CS22" i="35"/>
  <c r="CS29" i="35"/>
  <c r="CS28" i="35"/>
  <c r="CS16" i="35"/>
  <c r="CS27" i="35"/>
  <c r="CT29" i="35"/>
  <c r="CT22" i="35"/>
  <c r="CT27" i="35"/>
  <c r="CT13" i="35"/>
  <c r="CT18" i="35"/>
  <c r="CT24" i="35"/>
  <c r="CT20" i="35"/>
  <c r="CT30" i="35"/>
  <c r="CT25" i="35"/>
  <c r="CT15" i="35"/>
  <c r="CT21" i="35"/>
  <c r="CT17" i="35"/>
  <c r="CT28" i="35"/>
  <c r="CT16" i="35"/>
  <c r="CT23" i="35"/>
  <c r="CT26" i="35"/>
  <c r="CT12" i="35"/>
  <c r="CT31" i="35"/>
  <c r="CT14" i="35"/>
  <c r="CT19" i="35"/>
  <c r="CU27" i="35"/>
  <c r="CU29" i="35"/>
  <c r="CU31" i="35"/>
  <c r="CU12" i="35"/>
  <c r="CU25" i="35"/>
  <c r="CU26" i="35"/>
  <c r="CU28" i="35"/>
  <c r="CU21" i="35"/>
  <c r="CU22" i="35"/>
  <c r="CU20" i="35"/>
  <c r="CU19" i="35"/>
  <c r="CU15" i="35"/>
  <c r="CU16" i="35"/>
  <c r="CU23" i="35"/>
  <c r="CU17" i="35"/>
  <c r="CU30" i="35"/>
  <c r="CU14" i="35"/>
  <c r="CU24" i="35"/>
  <c r="CU18" i="35"/>
  <c r="CU13" i="35"/>
  <c r="CV28" i="35"/>
  <c r="CV21" i="35"/>
  <c r="CV24" i="35"/>
  <c r="CV15" i="35"/>
  <c r="CV19" i="35"/>
  <c r="CV12" i="35"/>
  <c r="CV25" i="35"/>
  <c r="CV16" i="35"/>
  <c r="CV23" i="35"/>
  <c r="CV30" i="35"/>
  <c r="CV17" i="35"/>
  <c r="CV20" i="35"/>
  <c r="CV13" i="35"/>
  <c r="CV18" i="35"/>
  <c r="CV29" i="35"/>
  <c r="CV31" i="35"/>
  <c r="CV27" i="35"/>
  <c r="CV22" i="35"/>
  <c r="CV26" i="35"/>
  <c r="CV14" i="35"/>
  <c r="CW19" i="35"/>
  <c r="CW23" i="35"/>
  <c r="CW18" i="35"/>
  <c r="CW26" i="35"/>
  <c r="CW20" i="35"/>
  <c r="CW21" i="35"/>
  <c r="CW22" i="35"/>
  <c r="CW25" i="35"/>
  <c r="CW29" i="35"/>
  <c r="CW14" i="35"/>
  <c r="CW16" i="35"/>
  <c r="CW31" i="35"/>
  <c r="CW27" i="35"/>
  <c r="CW28" i="35"/>
  <c r="CW13" i="35"/>
  <c r="CW15" i="35"/>
  <c r="CW30" i="35"/>
  <c r="CW24" i="35"/>
  <c r="CW17" i="35"/>
  <c r="CW12" i="35"/>
  <c r="CX29" i="35"/>
  <c r="CX23" i="35"/>
  <c r="CX31" i="35"/>
  <c r="CX18" i="35"/>
  <c r="CX15" i="35"/>
  <c r="CX24" i="35"/>
  <c r="CX19" i="35"/>
  <c r="CX26" i="35"/>
  <c r="CX30" i="35"/>
  <c r="CX14" i="35"/>
  <c r="CX21" i="35"/>
  <c r="CX17" i="35"/>
  <c r="CX22" i="35"/>
  <c r="CX28" i="35"/>
  <c r="CX13" i="35"/>
  <c r="CX25" i="35"/>
  <c r="CX12" i="35"/>
  <c r="CX20" i="35"/>
  <c r="CX27" i="35"/>
  <c r="CX16" i="35"/>
  <c r="CY27" i="35"/>
  <c r="CY20" i="35"/>
  <c r="CY29" i="35"/>
  <c r="CY18" i="35"/>
  <c r="CY12" i="35"/>
  <c r="CY26" i="35"/>
  <c r="CY15" i="35"/>
  <c r="CY28" i="35"/>
  <c r="CY13" i="35"/>
  <c r="CY31" i="35"/>
  <c r="CY19" i="35"/>
  <c r="CY14" i="35"/>
  <c r="CY16" i="35"/>
  <c r="CY23" i="35"/>
  <c r="CY25" i="35"/>
  <c r="CY22" i="35"/>
  <c r="CY30" i="35"/>
  <c r="CY24" i="35"/>
  <c r="CY17" i="35"/>
  <c r="CY21" i="35"/>
  <c r="BR12" i="33"/>
  <c r="BS13" i="33"/>
  <c r="BS12" i="33"/>
  <c r="BT13" i="33"/>
  <c r="BT14" i="33"/>
  <c r="BT12" i="33"/>
  <c r="BU13" i="33"/>
  <c r="BU12" i="33"/>
  <c r="BU14" i="33"/>
  <c r="BU15" i="33"/>
  <c r="BV12" i="33"/>
  <c r="BV16" i="33"/>
  <c r="BV15" i="33"/>
  <c r="BV13" i="33"/>
  <c r="BV14" i="33"/>
  <c r="BW14" i="33"/>
  <c r="BW17" i="33"/>
  <c r="BW12" i="33"/>
  <c r="BW16" i="33"/>
  <c r="BW13" i="33"/>
  <c r="BW15" i="33"/>
  <c r="BX13" i="33"/>
  <c r="BX12" i="33"/>
  <c r="BX18" i="33"/>
  <c r="BX16" i="33"/>
  <c r="BX17" i="33"/>
  <c r="BX15" i="33"/>
  <c r="BX14" i="33"/>
  <c r="BY18" i="33"/>
  <c r="BY14" i="33"/>
  <c r="BY12" i="33"/>
  <c r="BY13" i="33"/>
  <c r="BY15" i="33"/>
  <c r="BY19" i="33"/>
  <c r="BY17" i="33"/>
  <c r="BY16" i="33"/>
  <c r="BZ17" i="33"/>
  <c r="BZ15" i="33"/>
  <c r="BZ14" i="33"/>
  <c r="BZ13" i="33"/>
  <c r="BZ12" i="33"/>
  <c r="BZ20" i="33"/>
  <c r="BZ18" i="33"/>
  <c r="BZ19" i="33"/>
  <c r="BZ16" i="33"/>
  <c r="CA14" i="33"/>
  <c r="CA17" i="33"/>
  <c r="CA19" i="33"/>
  <c r="CA16" i="33"/>
  <c r="CA21" i="33"/>
  <c r="CA13" i="33"/>
  <c r="CA20" i="33"/>
  <c r="CA18" i="33"/>
  <c r="CA15" i="33"/>
  <c r="CA12" i="33"/>
  <c r="CB13" i="33"/>
  <c r="CB22" i="33"/>
  <c r="CB15" i="33"/>
  <c r="CB18" i="33"/>
  <c r="CB14" i="33"/>
  <c r="CB12" i="33"/>
  <c r="CB16" i="33"/>
  <c r="CB21" i="33"/>
  <c r="CB20" i="33"/>
  <c r="CB19" i="33"/>
  <c r="CB17" i="33"/>
  <c r="CC21" i="33"/>
  <c r="CC14" i="33"/>
  <c r="CC16" i="33"/>
  <c r="CC20" i="33"/>
  <c r="CC12" i="33"/>
  <c r="CC18" i="33"/>
  <c r="CC22" i="33"/>
  <c r="CC15" i="33"/>
  <c r="CC19" i="33"/>
  <c r="CC23" i="33"/>
  <c r="CC17" i="33"/>
  <c r="CC13" i="33"/>
  <c r="CD17" i="33"/>
  <c r="CD14" i="33"/>
  <c r="CD19" i="33"/>
  <c r="CD15" i="33"/>
  <c r="CD21" i="33"/>
  <c r="CD16" i="33"/>
  <c r="CD24" i="33"/>
  <c r="CD12" i="33"/>
  <c r="CD22" i="33"/>
  <c r="CD23" i="33"/>
  <c r="CD13" i="33"/>
  <c r="CD18" i="33"/>
  <c r="CD20" i="33"/>
  <c r="CE15" i="33"/>
  <c r="CE18" i="33"/>
  <c r="CE13" i="33"/>
  <c r="CE16" i="33"/>
  <c r="CE14" i="33"/>
  <c r="CE12" i="33"/>
  <c r="CE21" i="33"/>
  <c r="CE22" i="33"/>
  <c r="CE20" i="33"/>
  <c r="CE23" i="33"/>
  <c r="CE25" i="33"/>
  <c r="CE24" i="33"/>
  <c r="CE19" i="33"/>
  <c r="CE17" i="33"/>
  <c r="CF13" i="33"/>
  <c r="CF20" i="33"/>
  <c r="CF18" i="33"/>
  <c r="CF14" i="33"/>
  <c r="CF21" i="33"/>
  <c r="CF26" i="33"/>
  <c r="CF15" i="33"/>
  <c r="CF12" i="33"/>
  <c r="CF22" i="33"/>
  <c r="CF23" i="33"/>
  <c r="CF24" i="33"/>
  <c r="CF17" i="33"/>
  <c r="CF19" i="33"/>
  <c r="CF16" i="33"/>
  <c r="CF25" i="33"/>
  <c r="CG27" i="33"/>
  <c r="CG15" i="33"/>
  <c r="CG23" i="33"/>
  <c r="CG24" i="33"/>
  <c r="CG14" i="33"/>
  <c r="CG26" i="33"/>
  <c r="CG22" i="33"/>
  <c r="CG20" i="33"/>
  <c r="CG18" i="33"/>
  <c r="CG25" i="33"/>
  <c r="CG19" i="33"/>
  <c r="CG17" i="33"/>
  <c r="CG21" i="33"/>
  <c r="CG12" i="33"/>
  <c r="CG13" i="33"/>
  <c r="CG16" i="33"/>
  <c r="CH17" i="33"/>
  <c r="CH24" i="33"/>
  <c r="CH15" i="33"/>
  <c r="CH22" i="33"/>
  <c r="CH27" i="33"/>
  <c r="CH14" i="33"/>
  <c r="CH25" i="33"/>
  <c r="CH16" i="33"/>
  <c r="CH20" i="33"/>
  <c r="CH26" i="33"/>
  <c r="CH23" i="33"/>
  <c r="CH28" i="33"/>
  <c r="CH21" i="33"/>
  <c r="CH18" i="33"/>
  <c r="CH19" i="33"/>
  <c r="CH13" i="33"/>
  <c r="CH12" i="33"/>
  <c r="CI14" i="33"/>
  <c r="CI29" i="33"/>
  <c r="CI25" i="33"/>
  <c r="CI23" i="33"/>
  <c r="CI27" i="33"/>
  <c r="CI17" i="33"/>
  <c r="CI20" i="33"/>
  <c r="CI19" i="33"/>
  <c r="CI15" i="33"/>
  <c r="CI13" i="33"/>
  <c r="CI28" i="33"/>
  <c r="CI22" i="33"/>
  <c r="CI24" i="33"/>
  <c r="CI26" i="33"/>
  <c r="CI12" i="33"/>
  <c r="CI16" i="33"/>
  <c r="CI21" i="33"/>
  <c r="CI18" i="33"/>
  <c r="CJ16" i="33"/>
  <c r="CJ19" i="33"/>
  <c r="CJ22" i="33"/>
  <c r="CJ15" i="33"/>
  <c r="CJ12" i="33"/>
  <c r="CJ13" i="33"/>
  <c r="CJ18" i="33"/>
  <c r="CJ27" i="33"/>
  <c r="CJ24" i="33"/>
  <c r="CJ25" i="33"/>
  <c r="CJ14" i="33"/>
  <c r="CJ30" i="33"/>
  <c r="CJ21" i="33"/>
  <c r="CJ26" i="33"/>
  <c r="CJ20" i="33"/>
  <c r="CJ29" i="33"/>
  <c r="CJ17" i="33"/>
  <c r="CJ23" i="33"/>
  <c r="CJ28" i="33"/>
  <c r="CK27" i="33"/>
  <c r="CK22" i="33"/>
  <c r="CK23" i="33"/>
  <c r="CK25" i="33"/>
  <c r="CK13" i="33"/>
  <c r="CK24" i="33"/>
  <c r="CK26" i="33"/>
  <c r="CK20" i="33"/>
  <c r="CK21" i="33"/>
  <c r="CK16" i="33"/>
  <c r="CK18" i="33"/>
  <c r="CK15" i="33"/>
  <c r="CK31" i="33"/>
  <c r="CK19" i="33"/>
  <c r="CK17" i="33"/>
  <c r="CK12" i="33"/>
  <c r="CK14" i="33"/>
  <c r="CK30" i="33"/>
  <c r="CK28" i="33"/>
  <c r="CK29" i="33"/>
  <c r="CL31" i="33"/>
  <c r="CL17" i="33"/>
  <c r="CL12" i="33"/>
  <c r="CL16" i="33"/>
  <c r="CL13" i="33"/>
  <c r="CL15" i="33"/>
  <c r="CL28" i="33"/>
  <c r="CL30" i="33"/>
  <c r="CL14" i="33"/>
  <c r="CL23" i="33"/>
  <c r="CL20" i="33"/>
  <c r="CL26" i="33"/>
  <c r="CL19" i="33"/>
  <c r="CL25" i="33"/>
  <c r="CL29" i="33"/>
  <c r="CL24" i="33"/>
  <c r="CL27" i="33"/>
  <c r="CL22" i="33"/>
  <c r="CL18" i="33"/>
  <c r="CL21" i="33"/>
  <c r="CM30" i="33"/>
  <c r="CM14" i="33"/>
  <c r="CM16" i="33"/>
  <c r="CM25" i="33"/>
  <c r="CM24" i="33"/>
  <c r="CM13" i="33"/>
  <c r="CM23" i="33"/>
  <c r="CM31" i="33"/>
  <c r="CM29" i="33"/>
  <c r="CM17" i="33"/>
  <c r="CM18" i="33"/>
  <c r="CM12" i="33"/>
  <c r="CM15" i="33"/>
  <c r="CM21" i="33"/>
  <c r="CM27" i="33"/>
  <c r="CM19" i="33"/>
  <c r="CM22" i="33"/>
  <c r="CM28" i="33"/>
  <c r="CM20" i="33"/>
  <c r="CM26" i="33"/>
  <c r="CN29" i="33"/>
  <c r="CN13" i="33"/>
  <c r="CN25" i="33"/>
  <c r="CN23" i="33"/>
  <c r="CN20" i="33"/>
  <c r="CN15" i="33"/>
  <c r="CN22" i="33"/>
  <c r="CN21" i="33"/>
  <c r="CN30" i="33"/>
  <c r="CN31" i="33"/>
  <c r="CN18" i="33"/>
  <c r="CN16" i="33"/>
  <c r="CN26" i="33"/>
  <c r="CN17" i="33"/>
  <c r="CN24" i="33"/>
  <c r="CN27" i="33"/>
  <c r="CN19" i="33"/>
  <c r="CN14" i="33"/>
  <c r="CN28" i="33"/>
  <c r="CN12" i="33"/>
  <c r="CO31" i="33"/>
  <c r="CO18" i="33"/>
  <c r="CO14" i="33"/>
  <c r="CO12" i="33"/>
  <c r="CO29" i="33"/>
  <c r="CO27" i="33"/>
  <c r="CO25" i="33"/>
  <c r="CO13" i="33"/>
  <c r="CO21" i="33"/>
  <c r="CO28" i="33"/>
  <c r="CO19" i="33"/>
  <c r="CO23" i="33"/>
  <c r="CO22" i="33"/>
  <c r="CO16" i="33"/>
  <c r="CO26" i="33"/>
  <c r="CO24" i="33"/>
  <c r="CO17" i="33"/>
  <c r="CO20" i="33"/>
  <c r="CO15" i="33"/>
  <c r="CO30" i="33"/>
  <c r="CP31" i="33"/>
  <c r="CP17" i="33"/>
  <c r="CP15" i="33"/>
  <c r="CP13" i="33"/>
  <c r="CP24" i="33"/>
  <c r="CP21" i="33"/>
  <c r="CP22" i="33"/>
  <c r="CP23" i="33"/>
  <c r="CP16" i="33"/>
  <c r="CP25" i="33"/>
  <c r="CP19" i="33"/>
  <c r="CP20" i="33"/>
  <c r="CP27" i="33"/>
  <c r="CP26" i="33"/>
  <c r="CP28" i="33"/>
  <c r="CP12" i="33"/>
  <c r="CP30" i="33"/>
  <c r="CP14" i="33"/>
  <c r="CP18" i="33"/>
  <c r="CP29" i="33"/>
  <c r="CQ30" i="33"/>
  <c r="CQ14" i="33"/>
  <c r="CQ17" i="33"/>
  <c r="CQ28" i="33"/>
  <c r="CQ19" i="33"/>
  <c r="CQ31" i="33"/>
  <c r="CQ23" i="33"/>
  <c r="CQ29" i="33"/>
  <c r="CQ21" i="33"/>
  <c r="CQ16" i="33"/>
  <c r="CQ13" i="33"/>
  <c r="CQ15" i="33"/>
  <c r="CQ18" i="33"/>
  <c r="CQ12" i="33"/>
  <c r="CQ22" i="33"/>
  <c r="CQ26" i="33"/>
  <c r="CQ24" i="33"/>
  <c r="CQ27" i="33"/>
  <c r="CQ20" i="33"/>
  <c r="CQ25" i="33"/>
  <c r="CR29" i="33"/>
  <c r="CR13" i="33"/>
  <c r="CR26" i="33"/>
  <c r="CR20" i="33"/>
  <c r="CR15" i="33"/>
  <c r="CR12" i="33"/>
  <c r="CR30" i="33"/>
  <c r="CR23" i="33"/>
  <c r="CR14" i="33"/>
  <c r="CR21" i="33"/>
  <c r="CR28" i="33"/>
  <c r="CR22" i="33"/>
  <c r="CR25" i="33"/>
  <c r="CR16" i="33"/>
  <c r="CR18" i="33"/>
  <c r="CR19" i="33"/>
  <c r="CR24" i="33"/>
  <c r="CR27" i="33"/>
  <c r="CR31" i="33"/>
  <c r="CR17" i="33"/>
  <c r="CS27" i="33"/>
  <c r="CS31" i="33"/>
  <c r="CS20" i="33"/>
  <c r="CS13" i="33"/>
  <c r="CS30" i="33"/>
  <c r="CS26" i="33"/>
  <c r="CS21" i="33"/>
  <c r="CS29" i="33"/>
  <c r="CS12" i="33"/>
  <c r="CS25" i="33"/>
  <c r="CS18" i="33"/>
  <c r="CS24" i="33"/>
  <c r="CS17" i="33"/>
  <c r="CS22" i="33"/>
  <c r="CS14" i="33"/>
  <c r="CS19" i="33"/>
  <c r="CS16" i="33"/>
  <c r="CS28" i="33"/>
  <c r="CS23" i="33"/>
  <c r="CS15" i="33"/>
  <c r="CT31" i="33"/>
  <c r="CT17" i="33"/>
  <c r="CT14" i="33"/>
  <c r="CT30" i="33"/>
  <c r="CT22" i="33"/>
  <c r="CT19" i="33"/>
  <c r="CT28" i="33"/>
  <c r="CT27" i="33"/>
  <c r="CT13" i="33"/>
  <c r="CT29" i="33"/>
  <c r="CT26" i="33"/>
  <c r="CT25" i="33"/>
  <c r="CT24" i="33"/>
  <c r="CT12" i="33"/>
  <c r="CT15" i="33"/>
  <c r="CT21" i="33"/>
  <c r="CT20" i="33"/>
  <c r="CT23" i="33"/>
  <c r="CT16" i="33"/>
  <c r="CT18" i="33"/>
  <c r="CU31" i="33"/>
  <c r="CU15" i="33"/>
  <c r="CU18" i="33"/>
  <c r="CU27" i="33"/>
  <c r="CU21" i="33"/>
  <c r="CU13" i="33"/>
  <c r="CU30" i="33"/>
  <c r="CU14" i="33"/>
  <c r="CU28" i="33"/>
  <c r="CU17" i="33"/>
  <c r="CU29" i="33"/>
  <c r="CU23" i="33"/>
  <c r="CU25" i="33"/>
  <c r="CU16" i="33"/>
  <c r="CU12" i="33"/>
  <c r="CU24" i="33"/>
  <c r="CU22" i="33"/>
  <c r="CU19" i="33"/>
  <c r="CU26" i="33"/>
  <c r="CU20" i="33"/>
  <c r="CV29" i="33"/>
  <c r="CV13" i="33"/>
  <c r="CV17" i="33"/>
  <c r="CV19" i="33"/>
  <c r="CV31" i="33"/>
  <c r="CV14" i="33"/>
  <c r="CV24" i="33"/>
  <c r="CV26" i="33"/>
  <c r="CV15" i="33"/>
  <c r="CV12" i="33"/>
  <c r="CV30" i="33"/>
  <c r="CV21" i="33"/>
  <c r="CV22" i="33"/>
  <c r="CV27" i="33"/>
  <c r="CV23" i="33"/>
  <c r="CV28" i="33"/>
  <c r="CV16" i="33"/>
  <c r="CV20" i="33"/>
  <c r="CV25" i="33"/>
  <c r="CV18" i="33"/>
  <c r="CW27" i="33"/>
  <c r="CW30" i="33"/>
  <c r="CW23" i="33"/>
  <c r="CW24" i="33"/>
  <c r="CW16" i="33"/>
  <c r="CW13" i="33"/>
  <c r="CW26" i="33"/>
  <c r="CW29" i="33"/>
  <c r="CW22" i="33"/>
  <c r="CW20" i="33"/>
  <c r="CW15" i="33"/>
  <c r="CW19" i="33"/>
  <c r="CW28" i="33"/>
  <c r="CW21" i="33"/>
  <c r="CW14" i="33"/>
  <c r="CW18" i="33"/>
  <c r="CW17" i="33"/>
  <c r="CW31" i="33"/>
  <c r="CW25" i="33"/>
  <c r="CW12" i="33"/>
  <c r="CX31" i="33"/>
  <c r="CX17" i="33"/>
  <c r="CX30" i="33"/>
  <c r="CX27" i="33"/>
  <c r="CX24" i="33"/>
  <c r="CX28" i="33"/>
  <c r="CX21" i="33"/>
  <c r="CX23" i="33"/>
  <c r="CX29" i="33"/>
  <c r="CX19" i="33"/>
  <c r="CX25" i="33"/>
  <c r="CX16" i="33"/>
  <c r="CX22" i="33"/>
  <c r="CX15" i="33"/>
  <c r="CX13" i="33"/>
  <c r="CX20" i="33"/>
  <c r="CX12" i="33"/>
  <c r="CX18" i="33"/>
  <c r="CX14" i="33"/>
  <c r="CX26" i="33"/>
  <c r="CY30" i="33"/>
  <c r="CY14" i="33"/>
  <c r="CY26" i="33"/>
  <c r="CY28" i="33"/>
  <c r="CY12" i="33"/>
  <c r="CY23" i="33"/>
  <c r="CY27" i="33"/>
  <c r="CY21" i="33"/>
  <c r="CY25" i="33"/>
  <c r="CY17" i="33"/>
  <c r="CY15" i="33"/>
  <c r="CY13" i="33"/>
  <c r="CY31" i="33"/>
  <c r="CY20" i="33"/>
  <c r="CY22" i="33"/>
  <c r="CY24" i="33"/>
  <c r="CY18" i="33"/>
  <c r="CY19" i="33"/>
  <c r="CY29" i="33"/>
  <c r="CY16" i="33"/>
  <c r="H2" i="14"/>
  <c r="D4" i="31" l="1"/>
  <c r="C8" i="31" s="1"/>
  <c r="D4" i="30"/>
  <c r="C8" i="30" s="1"/>
  <c r="D4" i="29"/>
  <c r="C8" i="29" s="1"/>
  <c r="CU53" i="43"/>
  <c r="BS53" i="43"/>
  <c r="AR53" i="43"/>
  <c r="V53" i="43"/>
  <c r="K53" i="43"/>
  <c r="J53" i="43"/>
  <c r="F53" i="43"/>
  <c r="CM53" i="45"/>
  <c r="CY53" i="46"/>
  <c r="CM53" i="46"/>
  <c r="N53" i="44"/>
  <c r="AP53" i="43"/>
  <c r="X53" i="43"/>
  <c r="CO53" i="44"/>
  <c r="BH53" i="44"/>
  <c r="CS53" i="43"/>
  <c r="CK53" i="43"/>
  <c r="BV53" i="43"/>
  <c r="CZ23" i="43"/>
  <c r="CL53" i="45"/>
  <c r="BB53" i="44"/>
  <c r="BA53" i="44"/>
  <c r="AT53" i="44"/>
  <c r="AQ53" i="44"/>
  <c r="AI53" i="44"/>
  <c r="CG53" i="43"/>
  <c r="BO53" i="43"/>
  <c r="BK53" i="43"/>
  <c r="AF53" i="43"/>
  <c r="AA53" i="43"/>
  <c r="CZ31" i="43"/>
  <c r="CZ30" i="43"/>
  <c r="CZ27" i="43"/>
  <c r="CZ20" i="43"/>
  <c r="H53" i="43"/>
  <c r="CI53" i="45"/>
  <c r="CH53" i="45"/>
  <c r="CX53" i="46"/>
  <c r="CQ53" i="46"/>
  <c r="CO53" i="46"/>
  <c r="CN53" i="46"/>
  <c r="CL53" i="46"/>
  <c r="CJ53" i="46"/>
  <c r="CU53" i="44"/>
  <c r="CT53" i="44"/>
  <c r="CN53" i="44"/>
  <c r="CM53" i="44"/>
  <c r="CK53" i="44"/>
  <c r="CJ53" i="44"/>
  <c r="CF53" i="44"/>
  <c r="CB53" i="44"/>
  <c r="BV53" i="44"/>
  <c r="BL53" i="44"/>
  <c r="BC53" i="44"/>
  <c r="AZ53" i="44"/>
  <c r="AP53" i="44"/>
  <c r="AM53" i="44"/>
  <c r="AF53" i="44"/>
  <c r="AC53" i="44"/>
  <c r="AA53" i="44"/>
  <c r="Z53" i="44"/>
  <c r="Y53" i="44"/>
  <c r="CZ28" i="44"/>
  <c r="CZ24" i="44"/>
  <c r="CZ22" i="44"/>
  <c r="CZ14" i="44"/>
  <c r="CZ16" i="44"/>
  <c r="CZ12" i="44"/>
  <c r="D53" i="44"/>
  <c r="L53" i="44"/>
  <c r="K53" i="44"/>
  <c r="J53" i="44"/>
  <c r="CV53" i="43"/>
  <c r="CP53" i="43"/>
  <c r="CI53" i="43"/>
  <c r="BJ53" i="43"/>
  <c r="BF53" i="43"/>
  <c r="AN53" i="43"/>
  <c r="AC53" i="43"/>
  <c r="CU53" i="45"/>
  <c r="CO53" i="45"/>
  <c r="CF53" i="45"/>
  <c r="CE53" i="45"/>
  <c r="CV53" i="46"/>
  <c r="CH53" i="46"/>
  <c r="CG53" i="46"/>
  <c r="CG53" i="44"/>
  <c r="CD53" i="44"/>
  <c r="CA53" i="44"/>
  <c r="BZ53" i="44"/>
  <c r="BW53" i="44"/>
  <c r="BT53" i="44"/>
  <c r="BO53" i="44"/>
  <c r="BN53" i="44"/>
  <c r="BK53" i="44"/>
  <c r="BE53" i="44"/>
  <c r="AX53" i="44"/>
  <c r="AU53" i="44"/>
  <c r="AO53" i="44"/>
  <c r="AN53" i="44"/>
  <c r="AL53" i="44"/>
  <c r="AK53" i="44"/>
  <c r="AH53" i="44"/>
  <c r="AD53" i="44"/>
  <c r="CZ31" i="44"/>
  <c r="CZ30" i="44"/>
  <c r="W53" i="44"/>
  <c r="U53" i="44"/>
  <c r="CZ27" i="44"/>
  <c r="S53" i="44"/>
  <c r="CZ25" i="44"/>
  <c r="P53" i="44"/>
  <c r="O53" i="44"/>
  <c r="CZ17" i="44"/>
  <c r="CZ20" i="44"/>
  <c r="CY53" i="43"/>
  <c r="CO53" i="43"/>
  <c r="CN53" i="43"/>
  <c r="CJ53" i="43"/>
  <c r="CE53" i="43"/>
  <c r="BW53" i="43"/>
  <c r="BR53" i="43"/>
  <c r="BP53" i="43"/>
  <c r="BL53" i="43"/>
  <c r="BC53" i="43"/>
  <c r="BA53" i="43"/>
  <c r="AZ53" i="43"/>
  <c r="AT53" i="43"/>
  <c r="AJ53" i="43"/>
  <c r="AH53" i="43"/>
  <c r="AB53" i="43"/>
  <c r="Z53" i="43"/>
  <c r="CZ29" i="43"/>
  <c r="CZ28" i="43"/>
  <c r="T53" i="43"/>
  <c r="S53" i="43"/>
  <c r="N53" i="43"/>
  <c r="CZ16" i="43"/>
  <c r="I53" i="43"/>
  <c r="CZ15" i="43"/>
  <c r="G53" i="43"/>
  <c r="CN53" i="45"/>
  <c r="CW53" i="43"/>
  <c r="CT53" i="43"/>
  <c r="CM53" i="43"/>
  <c r="CF53" i="43"/>
  <c r="CD53" i="43"/>
  <c r="CC53" i="43"/>
  <c r="BZ53" i="43"/>
  <c r="BM53" i="43"/>
  <c r="BI53" i="43"/>
  <c r="BG53" i="43"/>
  <c r="BD53" i="43"/>
  <c r="AW53" i="43"/>
  <c r="AV53" i="43"/>
  <c r="AU53" i="43"/>
  <c r="AL53" i="43"/>
  <c r="AG53" i="43"/>
  <c r="CZ26" i="43"/>
  <c r="CZ24" i="43"/>
  <c r="CZ21" i="43"/>
  <c r="CZ19" i="43"/>
  <c r="CZ18" i="43"/>
  <c r="CZ17" i="43"/>
  <c r="D53" i="43"/>
  <c r="CZ12" i="43"/>
  <c r="CY53" i="45"/>
  <c r="CX53" i="45"/>
  <c r="CV53" i="45"/>
  <c r="CT53" i="45"/>
  <c r="CR53" i="45"/>
  <c r="CQ53" i="45"/>
  <c r="CK53" i="45"/>
  <c r="CJ53" i="45"/>
  <c r="CT53" i="46"/>
  <c r="CX53" i="44"/>
  <c r="CR53" i="44"/>
  <c r="CQ53" i="44"/>
  <c r="CP53" i="44"/>
  <c r="CH53" i="44"/>
  <c r="BX53" i="44"/>
  <c r="BJ53" i="44"/>
  <c r="AY53" i="44"/>
  <c r="AR53" i="44"/>
  <c r="X53" i="44"/>
  <c r="T53" i="44"/>
  <c r="R53" i="44"/>
  <c r="Q53" i="44"/>
  <c r="CZ13" i="44"/>
  <c r="CZ19" i="44"/>
  <c r="CZ15" i="44"/>
  <c r="CZ21" i="44"/>
  <c r="G53" i="44"/>
  <c r="F53" i="44"/>
  <c r="BX53" i="43"/>
  <c r="AI53" i="43"/>
  <c r="U53" i="43"/>
  <c r="O53" i="43"/>
  <c r="CX53" i="43"/>
  <c r="CR53" i="43"/>
  <c r="CQ53" i="43"/>
  <c r="CL53" i="43"/>
  <c r="CH53" i="43"/>
  <c r="CB53" i="43"/>
  <c r="CA53" i="43"/>
  <c r="BY53" i="43"/>
  <c r="BU53" i="43"/>
  <c r="BT53" i="43"/>
  <c r="BQ53" i="43"/>
  <c r="BN53" i="43"/>
  <c r="BH53" i="43"/>
  <c r="BE53" i="43"/>
  <c r="BB53" i="43"/>
  <c r="AY53" i="43"/>
  <c r="AX53" i="43"/>
  <c r="AS53" i="43"/>
  <c r="AQ53" i="43"/>
  <c r="AO53" i="43"/>
  <c r="AM53" i="43"/>
  <c r="AK53" i="43"/>
  <c r="AE53" i="43"/>
  <c r="AD53" i="43"/>
  <c r="Y53" i="43"/>
  <c r="W53" i="43"/>
  <c r="CZ25" i="43"/>
  <c r="R53" i="43"/>
  <c r="Q53" i="43"/>
  <c r="P53" i="43"/>
  <c r="CZ22" i="43"/>
  <c r="M53" i="43"/>
  <c r="L53" i="43"/>
  <c r="CZ14" i="43"/>
  <c r="CZ13" i="43"/>
  <c r="E53" i="43"/>
  <c r="CW53" i="45"/>
  <c r="CS53" i="45"/>
  <c r="CP53" i="45"/>
  <c r="CG53" i="45"/>
  <c r="CW53" i="46"/>
  <c r="CU53" i="46"/>
  <c r="CS53" i="46"/>
  <c r="CR53" i="46"/>
  <c r="CP53" i="46"/>
  <c r="CK53" i="46"/>
  <c r="CI53" i="46"/>
  <c r="CF53" i="46"/>
  <c r="CE53" i="46"/>
  <c r="CY53" i="44"/>
  <c r="CW53" i="44"/>
  <c r="CV53" i="44"/>
  <c r="CS53" i="44"/>
  <c r="CL53" i="44"/>
  <c r="CI53" i="44"/>
  <c r="CE53" i="44"/>
  <c r="CC53" i="44"/>
  <c r="BY53" i="44"/>
  <c r="BU53" i="44"/>
  <c r="BS53" i="44"/>
  <c r="BR53" i="44"/>
  <c r="BQ53" i="44"/>
  <c r="BP53" i="44"/>
  <c r="BM53" i="44"/>
  <c r="BI53" i="44"/>
  <c r="BG53" i="44"/>
  <c r="BF53" i="44"/>
  <c r="BD53" i="44"/>
  <c r="AW53" i="44"/>
  <c r="AV53" i="44"/>
  <c r="AS53" i="44"/>
  <c r="AJ53" i="44"/>
  <c r="AG53" i="44"/>
  <c r="AE53" i="44"/>
  <c r="AB53" i="44"/>
  <c r="V53" i="44"/>
  <c r="CZ29" i="44"/>
  <c r="CZ26" i="44"/>
  <c r="CZ23" i="44"/>
  <c r="CZ18" i="44"/>
  <c r="M53" i="44"/>
  <c r="I53" i="44"/>
  <c r="H53" i="44"/>
  <c r="E53" i="44"/>
  <c r="K21" i="32"/>
  <c r="E125" i="12"/>
  <c r="E4" i="31" l="1"/>
  <c r="D8" i="31" s="1"/>
  <c r="D18" i="31"/>
  <c r="D18" i="30"/>
  <c r="D18" i="29"/>
  <c r="E4" i="30"/>
  <c r="D8" i="30" s="1"/>
  <c r="E4" i="29"/>
  <c r="D8" i="29" s="1"/>
  <c r="C9" i="31"/>
  <c r="C9" i="30"/>
  <c r="CZ53" i="44"/>
  <c r="CZ53" i="43"/>
  <c r="E130" i="12"/>
  <c r="D9" i="31" l="1"/>
  <c r="D9" i="30"/>
  <c r="E18" i="31"/>
  <c r="F4" i="31"/>
  <c r="F18" i="31" s="1"/>
  <c r="E18" i="30"/>
  <c r="E18" i="29"/>
  <c r="F4" i="30"/>
  <c r="E8" i="30" s="1"/>
  <c r="F4" i="29"/>
  <c r="E8" i="31" l="1"/>
  <c r="G4" i="31"/>
  <c r="F8" i="31" s="1"/>
  <c r="E9" i="30"/>
  <c r="E8" i="29"/>
  <c r="F18" i="30"/>
  <c r="F18" i="29"/>
  <c r="G4" i="30"/>
  <c r="F8" i="30" s="1"/>
  <c r="G4" i="29"/>
  <c r="E9" i="31"/>
  <c r="D5" i="14"/>
  <c r="E29" i="12"/>
  <c r="H1" i="14"/>
  <c r="E11" i="14"/>
  <c r="F11" i="14" s="1"/>
  <c r="G11" i="14" s="1"/>
  <c r="H11" i="14" s="1"/>
  <c r="I11" i="14" s="1"/>
  <c r="J11" i="14" s="1"/>
  <c r="K11" i="14" s="1"/>
  <c r="L11" i="14" s="1"/>
  <c r="M11" i="14" s="1"/>
  <c r="N11" i="14" s="1"/>
  <c r="O11" i="14" s="1"/>
  <c r="P11" i="14" s="1"/>
  <c r="Q11" i="14" s="1"/>
  <c r="R11" i="14" s="1"/>
  <c r="S11" i="14" s="1"/>
  <c r="T11" i="14" s="1"/>
  <c r="U11" i="14" s="1"/>
  <c r="V11" i="14" s="1"/>
  <c r="W11" i="14" s="1"/>
  <c r="A13" i="14"/>
  <c r="A14" i="14" s="1"/>
  <c r="A15" i="14" s="1"/>
  <c r="A16" i="14" s="1"/>
  <c r="A17" i="14" s="1"/>
  <c r="A18" i="14" s="1"/>
  <c r="A19" i="14" s="1"/>
  <c r="A20" i="14" s="1"/>
  <c r="A21" i="14" s="1"/>
  <c r="A22" i="14" s="1"/>
  <c r="A23" i="14" s="1"/>
  <c r="A24" i="14" s="1"/>
  <c r="A25" i="14" s="1"/>
  <c r="A26" i="14" s="1"/>
  <c r="A27" i="14" s="1"/>
  <c r="A28" i="14" s="1"/>
  <c r="A29" i="14" s="1"/>
  <c r="A30" i="14" s="1"/>
  <c r="A31" i="14" s="1"/>
  <c r="A32" i="14" s="1"/>
  <c r="E57" i="14"/>
  <c r="F57" i="14" s="1"/>
  <c r="G57" i="14" s="1"/>
  <c r="H57" i="14" s="1"/>
  <c r="I57" i="14" s="1"/>
  <c r="J57" i="14" s="1"/>
  <c r="K57" i="14" s="1"/>
  <c r="L57" i="14" s="1"/>
  <c r="M57" i="14" s="1"/>
  <c r="N57" i="14" s="1"/>
  <c r="O57" i="14" s="1"/>
  <c r="P57" i="14" s="1"/>
  <c r="Q57" i="14" s="1"/>
  <c r="R57" i="14" s="1"/>
  <c r="S57" i="14" s="1"/>
  <c r="T57" i="14" s="1"/>
  <c r="U57" i="14" s="1"/>
  <c r="V57" i="14" s="1"/>
  <c r="W57" i="14" s="1"/>
  <c r="X57" i="14" s="1"/>
  <c r="Y57" i="14" s="1"/>
  <c r="A59" i="14"/>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B58" i="2"/>
  <c r="C58" i="2" s="1"/>
  <c r="D58" i="2" s="1"/>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AJ58" i="2" s="1"/>
  <c r="AK58" i="2" s="1"/>
  <c r="AL58" i="2" s="1"/>
  <c r="AM58" i="2" s="1"/>
  <c r="AN58" i="2" s="1"/>
  <c r="AO58" i="2" s="1"/>
  <c r="AP58" i="2" s="1"/>
  <c r="AQ58" i="2" s="1"/>
  <c r="AR58" i="2" s="1"/>
  <c r="AS58" i="2" s="1"/>
  <c r="AT58" i="2" s="1"/>
  <c r="AU58" i="2" s="1"/>
  <c r="AV58" i="2" s="1"/>
  <c r="AW58" i="2" s="1"/>
  <c r="AX58" i="2" s="1"/>
  <c r="AY58" i="2" s="1"/>
  <c r="AZ58" i="2" s="1"/>
  <c r="BA58" i="2" s="1"/>
  <c r="BB58" i="2" s="1"/>
  <c r="BC58" i="2" s="1"/>
  <c r="BD58" i="2" s="1"/>
  <c r="BE58" i="2" s="1"/>
  <c r="BF58" i="2" s="1"/>
  <c r="BG58" i="2" s="1"/>
  <c r="BH58" i="2" s="1"/>
  <c r="BI58" i="2" s="1"/>
  <c r="BJ58" i="2" s="1"/>
  <c r="BK58" i="2" s="1"/>
  <c r="BL58" i="2" s="1"/>
  <c r="BM58" i="2" s="1"/>
  <c r="BN58" i="2" s="1"/>
  <c r="BO58" i="2" s="1"/>
  <c r="BP58" i="2" s="1"/>
  <c r="BQ58" i="2" s="1"/>
  <c r="BR58" i="2" s="1"/>
  <c r="BS58" i="2" s="1"/>
  <c r="BT58" i="2" s="1"/>
  <c r="BU58" i="2" s="1"/>
  <c r="BV58" i="2" s="1"/>
  <c r="BW58" i="2" s="1"/>
  <c r="BX58" i="2" s="1"/>
  <c r="BY58" i="2" s="1"/>
  <c r="BZ58" i="2" s="1"/>
  <c r="CA58" i="2" s="1"/>
  <c r="CB58" i="2" s="1"/>
  <c r="CC58" i="2" s="1"/>
  <c r="CD58" i="2" s="1"/>
  <c r="CE58" i="2" s="1"/>
  <c r="CF58" i="2" s="1"/>
  <c r="CG58" i="2" s="1"/>
  <c r="CH58" i="2" s="1"/>
  <c r="CI58" i="2" s="1"/>
  <c r="CJ58" i="2" s="1"/>
  <c r="CK58" i="2" s="1"/>
  <c r="CL58" i="2" s="1"/>
  <c r="CM58" i="2" s="1"/>
  <c r="CN58" i="2" s="1"/>
  <c r="CO58" i="2" s="1"/>
  <c r="CP58" i="2" s="1"/>
  <c r="CQ58" i="2" s="1"/>
  <c r="CR58" i="2" s="1"/>
  <c r="CS58" i="2" s="1"/>
  <c r="CT58" i="2" s="1"/>
  <c r="CU58" i="2" s="1"/>
  <c r="CV58" i="2" s="1"/>
  <c r="CW58" i="2" s="1"/>
  <c r="CX58" i="2" s="1"/>
  <c r="CY58" i="2" s="1"/>
  <c r="H4" i="31" l="1"/>
  <c r="G8" i="31" s="1"/>
  <c r="G18" i="31"/>
  <c r="F8" i="29"/>
  <c r="H4" i="30"/>
  <c r="G9" i="30" s="1"/>
  <c r="G18" i="30"/>
  <c r="H4" i="29"/>
  <c r="G8" i="29" s="1"/>
  <c r="G18" i="29"/>
  <c r="C12" i="14"/>
  <c r="B12" i="14"/>
  <c r="D7" i="14"/>
  <c r="F51" i="12"/>
  <c r="F9" i="31"/>
  <c r="F9" i="30"/>
  <c r="A33" i="14"/>
  <c r="CZ32" i="14"/>
  <c r="DB12" i="14"/>
  <c r="DB13" i="14" s="1"/>
  <c r="DB14" i="14" s="1"/>
  <c r="X11" i="14"/>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E32" i="12"/>
  <c r="E120" i="12"/>
  <c r="E5" i="14"/>
  <c r="C13" i="14" s="1"/>
  <c r="F21" i="32"/>
  <c r="G21" i="32" s="1"/>
  <c r="H21" i="32" s="1"/>
  <c r="F29" i="12"/>
  <c r="Z57" i="14"/>
  <c r="H3" i="14"/>
  <c r="I4" i="31" l="1"/>
  <c r="I18" i="31" s="1"/>
  <c r="H18" i="31"/>
  <c r="H18" i="30"/>
  <c r="G8" i="30"/>
  <c r="I4" i="29"/>
  <c r="H8" i="29" s="1"/>
  <c r="I4" i="30"/>
  <c r="H9" i="30" s="1"/>
  <c r="H18" i="29"/>
  <c r="G51" i="12"/>
  <c r="H51" i="12" s="1"/>
  <c r="I51" i="12" s="1"/>
  <c r="J51" i="12" s="1"/>
  <c r="K51" i="12" s="1"/>
  <c r="L51" i="12" s="1"/>
  <c r="M51" i="12" s="1"/>
  <c r="N51" i="12" s="1"/>
  <c r="O51" i="12" s="1"/>
  <c r="P51" i="12" s="1"/>
  <c r="Q51" i="12" s="1"/>
  <c r="R51" i="12" s="1"/>
  <c r="B13" i="14"/>
  <c r="B58" i="14"/>
  <c r="E7" i="14"/>
  <c r="F97" i="12"/>
  <c r="G97" i="12" s="1"/>
  <c r="H97" i="12" s="1"/>
  <c r="I97" i="12" s="1"/>
  <c r="J97" i="12" s="1"/>
  <c r="K97" i="12" s="1"/>
  <c r="L97" i="12" s="1"/>
  <c r="M97" i="12" s="1"/>
  <c r="N97" i="12" s="1"/>
  <c r="O97" i="12" s="1"/>
  <c r="P97" i="12" s="1"/>
  <c r="Q97" i="12" s="1"/>
  <c r="R97" i="12" s="1"/>
  <c r="F74" i="12"/>
  <c r="H9" i="31"/>
  <c r="G9" i="31"/>
  <c r="A34" i="14"/>
  <c r="CZ33" i="14"/>
  <c r="F5" i="14"/>
  <c r="DB15" i="14"/>
  <c r="BI11" i="14"/>
  <c r="F32" i="12"/>
  <c r="F120" i="12"/>
  <c r="F22" i="32"/>
  <c r="E122" i="12"/>
  <c r="G29" i="12"/>
  <c r="I21" i="32"/>
  <c r="J21" i="32" s="1"/>
  <c r="E21" i="32" s="1"/>
  <c r="AA57" i="14"/>
  <c r="D2" i="14"/>
  <c r="J4" i="31" l="1"/>
  <c r="I8" i="31" s="1"/>
  <c r="H8" i="31"/>
  <c r="C14" i="14"/>
  <c r="F7" i="14"/>
  <c r="J4" i="29"/>
  <c r="I8" i="29" s="1"/>
  <c r="I18" i="29"/>
  <c r="H8" i="30"/>
  <c r="J4" i="30"/>
  <c r="I9" i="30" s="1"/>
  <c r="I18" i="30"/>
  <c r="G74" i="12"/>
  <c r="H74" i="12" s="1"/>
  <c r="I74" i="12" s="1"/>
  <c r="J74" i="12" s="1"/>
  <c r="K74" i="12" s="1"/>
  <c r="L74" i="12" s="1"/>
  <c r="M74" i="12" s="1"/>
  <c r="N74" i="12" s="1"/>
  <c r="O74" i="12" s="1"/>
  <c r="P74" i="12" s="1"/>
  <c r="Q74" i="12" s="1"/>
  <c r="R74" i="12" s="1"/>
  <c r="S74" i="12" s="1"/>
  <c r="B59" i="14"/>
  <c r="B14" i="14"/>
  <c r="I9" i="31"/>
  <c r="A35" i="14"/>
  <c r="CZ34" i="14"/>
  <c r="G5" i="14"/>
  <c r="DB16" i="14"/>
  <c r="BJ11" i="14"/>
  <c r="C2" i="42"/>
  <c r="B19" i="42" s="1"/>
  <c r="S97" i="12"/>
  <c r="S51" i="12"/>
  <c r="G32" i="12"/>
  <c r="G120" i="12"/>
  <c r="G22" i="32"/>
  <c r="F122" i="12"/>
  <c r="H29" i="12"/>
  <c r="AB57" i="14"/>
  <c r="J18" i="31" l="1"/>
  <c r="K4" i="31"/>
  <c r="L4" i="31" s="1"/>
  <c r="L18" i="31" s="1"/>
  <c r="C15" i="14"/>
  <c r="G7" i="14"/>
  <c r="K4" i="29"/>
  <c r="J8" i="29" s="1"/>
  <c r="J18" i="29"/>
  <c r="K4" i="30"/>
  <c r="K18" i="30" s="1"/>
  <c r="I8" i="30"/>
  <c r="J18" i="30"/>
  <c r="B15" i="14"/>
  <c r="B60" i="14"/>
  <c r="D19" i="42"/>
  <c r="T19" i="42"/>
  <c r="AJ19" i="42"/>
  <c r="AZ19" i="42"/>
  <c r="BP19" i="42"/>
  <c r="CF19" i="42"/>
  <c r="CV19" i="42"/>
  <c r="Z19" i="42"/>
  <c r="BF19" i="42"/>
  <c r="CL19" i="42"/>
  <c r="M19" i="42"/>
  <c r="AC19" i="42"/>
  <c r="AS19" i="42"/>
  <c r="BI19" i="42"/>
  <c r="BY19" i="42"/>
  <c r="CO19" i="42"/>
  <c r="N19" i="42"/>
  <c r="AT19" i="42"/>
  <c r="BZ19" i="42"/>
  <c r="O19" i="42"/>
  <c r="CA19" i="42"/>
  <c r="BW19" i="42"/>
  <c r="AY19" i="42"/>
  <c r="G19" i="42"/>
  <c r="BS19" i="42"/>
  <c r="BG19" i="42"/>
  <c r="V19" i="42"/>
  <c r="CH19" i="42"/>
  <c r="CQ19" i="42"/>
  <c r="BO19" i="42"/>
  <c r="W19" i="42"/>
  <c r="CM19" i="42"/>
  <c r="CE19" i="42"/>
  <c r="CY19" i="42"/>
  <c r="P19" i="42"/>
  <c r="AV19" i="42"/>
  <c r="CB19" i="42"/>
  <c r="CR19" i="42"/>
  <c r="AX19" i="42"/>
  <c r="CD19" i="42"/>
  <c r="Y19" i="42"/>
  <c r="AO19" i="42"/>
  <c r="BU19" i="42"/>
  <c r="F19" i="42"/>
  <c r="BR19" i="42"/>
  <c r="BK19" i="42"/>
  <c r="AQ19" i="42"/>
  <c r="BC19" i="42"/>
  <c r="H19" i="42"/>
  <c r="X19" i="42"/>
  <c r="AN19" i="42"/>
  <c r="BD19" i="42"/>
  <c r="BT19" i="42"/>
  <c r="CJ19" i="42"/>
  <c r="CZ19" i="42"/>
  <c r="AH19" i="42"/>
  <c r="BN19" i="42"/>
  <c r="CT19" i="42"/>
  <c r="Q19" i="42"/>
  <c r="AG19" i="42"/>
  <c r="AW19" i="42"/>
  <c r="BM19" i="42"/>
  <c r="CC19" i="42"/>
  <c r="CS19" i="42"/>
  <c r="BB19" i="42"/>
  <c r="AE19" i="42"/>
  <c r="C19" i="42"/>
  <c r="CI19" i="42"/>
  <c r="AL19" i="42"/>
  <c r="CU19" i="42"/>
  <c r="K19" i="42"/>
  <c r="L19" i="42"/>
  <c r="AB19" i="42"/>
  <c r="AR19" i="42"/>
  <c r="BH19" i="42"/>
  <c r="BX19" i="42"/>
  <c r="CN19" i="42"/>
  <c r="J19" i="42"/>
  <c r="AP19" i="42"/>
  <c r="BV19" i="42"/>
  <c r="E19" i="42"/>
  <c r="U19" i="42"/>
  <c r="AK19" i="42"/>
  <c r="BA19" i="42"/>
  <c r="BQ19" i="42"/>
  <c r="CG19" i="42"/>
  <c r="CW19" i="42"/>
  <c r="AD19" i="42"/>
  <c r="BJ19" i="42"/>
  <c r="CP19" i="42"/>
  <c r="AU19" i="42"/>
  <c r="AA19" i="42"/>
  <c r="S19" i="42"/>
  <c r="AM19" i="42"/>
  <c r="AF19" i="42"/>
  <c r="BL19" i="42"/>
  <c r="R19" i="42"/>
  <c r="I19" i="42"/>
  <c r="BE19" i="42"/>
  <c r="CK19" i="42"/>
  <c r="CX19" i="42"/>
  <c r="AI19" i="42"/>
  <c r="J9" i="31"/>
  <c r="A36" i="14"/>
  <c r="CZ35" i="14"/>
  <c r="DB17" i="14"/>
  <c r="DB18" i="14" s="1"/>
  <c r="DB19" i="14" s="1"/>
  <c r="DB20" i="14" s="1"/>
  <c r="DB21" i="14" s="1"/>
  <c r="DB22" i="14" s="1"/>
  <c r="DB23" i="14" s="1"/>
  <c r="DB24" i="14" s="1"/>
  <c r="DB25" i="14" s="1"/>
  <c r="DB26" i="14" s="1"/>
  <c r="DB27" i="14" s="1"/>
  <c r="DB28" i="14" s="1"/>
  <c r="DB29" i="14" s="1"/>
  <c r="DB30" i="14" s="1"/>
  <c r="DB31" i="14" s="1"/>
  <c r="DB32" i="14" s="1"/>
  <c r="DB33" i="14" s="1"/>
  <c r="DB34" i="14" s="1"/>
  <c r="DB35" i="14" s="1"/>
  <c r="DB36" i="14" s="1"/>
  <c r="DB37" i="14" s="1"/>
  <c r="DB38" i="14" s="1"/>
  <c r="DB39" i="14" s="1"/>
  <c r="DB40" i="14" s="1"/>
  <c r="DB41" i="14" s="1"/>
  <c r="DB42" i="14" s="1"/>
  <c r="DB43" i="14" s="1"/>
  <c r="DB44" i="14" s="1"/>
  <c r="DB45" i="14" s="1"/>
  <c r="DB46" i="14" s="1"/>
  <c r="DB47" i="14" s="1"/>
  <c r="DB48" i="14" s="1"/>
  <c r="DB49" i="14" s="1"/>
  <c r="DB50" i="14" s="1"/>
  <c r="DB51" i="14" s="1"/>
  <c r="H5" i="14"/>
  <c r="BK11" i="14"/>
  <c r="D2" i="42"/>
  <c r="E2" i="42" s="1"/>
  <c r="F2" i="42" s="1"/>
  <c r="T97" i="12"/>
  <c r="T74" i="12"/>
  <c r="T51" i="12"/>
  <c r="H32" i="12"/>
  <c r="H120" i="12"/>
  <c r="H22" i="32"/>
  <c r="G122" i="12"/>
  <c r="I29" i="12"/>
  <c r="AC57" i="14"/>
  <c r="J8" i="31" l="1"/>
  <c r="M4" i="31"/>
  <c r="L8" i="31" s="1"/>
  <c r="K18" i="31"/>
  <c r="K8" i="31"/>
  <c r="J9" i="30"/>
  <c r="C16" i="14"/>
  <c r="H7" i="14"/>
  <c r="L4" i="29"/>
  <c r="K8" i="29" s="1"/>
  <c r="K18" i="29"/>
  <c r="L4" i="30"/>
  <c r="K9" i="30" s="1"/>
  <c r="J8" i="30"/>
  <c r="B16" i="14"/>
  <c r="B61" i="14"/>
  <c r="K9" i="31"/>
  <c r="J29" i="12"/>
  <c r="K29" i="12" s="1"/>
  <c r="A37" i="14"/>
  <c r="CZ36" i="14"/>
  <c r="I5" i="14"/>
  <c r="I7" i="14" s="1"/>
  <c r="L61" i="42"/>
  <c r="AO25" i="42"/>
  <c r="AS25" i="42"/>
  <c r="AW25" i="42"/>
  <c r="BA25" i="42"/>
  <c r="BE25" i="42"/>
  <c r="BI25" i="42"/>
  <c r="BM25" i="42"/>
  <c r="BQ25" i="42"/>
  <c r="BU25" i="42"/>
  <c r="BY25" i="42"/>
  <c r="CC25" i="42"/>
  <c r="CG25" i="42"/>
  <c r="CK25" i="42"/>
  <c r="CO25" i="42"/>
  <c r="CS25" i="42"/>
  <c r="CW25" i="42"/>
  <c r="AM25" i="42"/>
  <c r="AR25" i="42"/>
  <c r="AX25" i="42"/>
  <c r="BC25" i="42"/>
  <c r="BH25" i="42"/>
  <c r="BN25" i="42"/>
  <c r="BS25" i="42"/>
  <c r="BX25" i="42"/>
  <c r="CD25" i="42"/>
  <c r="CI25" i="42"/>
  <c r="CN25" i="42"/>
  <c r="CT25" i="42"/>
  <c r="CY25" i="42"/>
  <c r="AM31" i="42"/>
  <c r="AQ31" i="42"/>
  <c r="AU31" i="42"/>
  <c r="AY31" i="42"/>
  <c r="BC31" i="42"/>
  <c r="BG31" i="42"/>
  <c r="BK31" i="42"/>
  <c r="BO31" i="42"/>
  <c r="BS31" i="42"/>
  <c r="BW31" i="42"/>
  <c r="CA31" i="42"/>
  <c r="CE31" i="42"/>
  <c r="CI31" i="42"/>
  <c r="CM31" i="42"/>
  <c r="CQ31" i="42"/>
  <c r="CU31" i="42"/>
  <c r="CY31" i="42"/>
  <c r="AM37" i="42"/>
  <c r="AQ37" i="42"/>
  <c r="AU37" i="42"/>
  <c r="AY37" i="42"/>
  <c r="BC37" i="42"/>
  <c r="BG37" i="42"/>
  <c r="BK37" i="42"/>
  <c r="BO37" i="42"/>
  <c r="BS37" i="42"/>
  <c r="BW37" i="42"/>
  <c r="CA37" i="42"/>
  <c r="CE37" i="42"/>
  <c r="CI37" i="42"/>
  <c r="CM37" i="42"/>
  <c r="CQ37" i="42"/>
  <c r="CU37" i="42"/>
  <c r="CY37" i="42"/>
  <c r="AM43" i="42"/>
  <c r="AQ43" i="42"/>
  <c r="AU43" i="42"/>
  <c r="AY43" i="42"/>
  <c r="BC43" i="42"/>
  <c r="BG43" i="42"/>
  <c r="BK43" i="42"/>
  <c r="BO43" i="42"/>
  <c r="BS43" i="42"/>
  <c r="BW43" i="42"/>
  <c r="CA43" i="42"/>
  <c r="CE43" i="42"/>
  <c r="CI43" i="42"/>
  <c r="CM43" i="42"/>
  <c r="CQ43" i="42"/>
  <c r="CU43" i="42"/>
  <c r="CY43" i="42"/>
  <c r="AM49" i="42"/>
  <c r="AQ49" i="42"/>
  <c r="AU49" i="42"/>
  <c r="AY49" i="42"/>
  <c r="BC49" i="42"/>
  <c r="BG49" i="42"/>
  <c r="BK49" i="42"/>
  <c r="BO49" i="42"/>
  <c r="BS49" i="42"/>
  <c r="BW49" i="42"/>
  <c r="CA49" i="42"/>
  <c r="CE49" i="42"/>
  <c r="CI49" i="42"/>
  <c r="CM49" i="42"/>
  <c r="CQ49" i="42"/>
  <c r="CU49" i="42"/>
  <c r="CY49" i="42"/>
  <c r="AM55" i="42"/>
  <c r="AQ55" i="42"/>
  <c r="AU55" i="42"/>
  <c r="AY55" i="42"/>
  <c r="BC55" i="42"/>
  <c r="BG55" i="42"/>
  <c r="BK55" i="42"/>
  <c r="BO55" i="42"/>
  <c r="BS55" i="42"/>
  <c r="BW55" i="42"/>
  <c r="CA55" i="42"/>
  <c r="CE55" i="42"/>
  <c r="CI55" i="42"/>
  <c r="CM55" i="42"/>
  <c r="CQ55" i="42"/>
  <c r="CU55" i="42"/>
  <c r="CY55" i="42"/>
  <c r="AN25" i="42"/>
  <c r="AU25" i="42"/>
  <c r="BB25" i="42"/>
  <c r="BJ25" i="42"/>
  <c r="BP25" i="42"/>
  <c r="BW25" i="42"/>
  <c r="CE25" i="42"/>
  <c r="CL25" i="42"/>
  <c r="CR25" i="42"/>
  <c r="CZ25" i="42"/>
  <c r="AL31" i="42"/>
  <c r="AR31" i="42"/>
  <c r="AW31" i="42"/>
  <c r="BB31" i="42"/>
  <c r="BH31" i="42"/>
  <c r="BM31" i="42"/>
  <c r="BR31" i="42"/>
  <c r="BX31" i="42"/>
  <c r="CC31" i="42"/>
  <c r="CH31" i="42"/>
  <c r="CN31" i="42"/>
  <c r="CS31" i="42"/>
  <c r="CX31" i="42"/>
  <c r="AL37" i="42"/>
  <c r="AR37" i="42"/>
  <c r="AW37" i="42"/>
  <c r="BB37" i="42"/>
  <c r="BH37" i="42"/>
  <c r="BM37" i="42"/>
  <c r="BR37" i="42"/>
  <c r="BX37" i="42"/>
  <c r="CC37" i="42"/>
  <c r="CH37" i="42"/>
  <c r="CN37" i="42"/>
  <c r="CS37" i="42"/>
  <c r="CX37" i="42"/>
  <c r="AL43" i="42"/>
  <c r="AR43" i="42"/>
  <c r="AW43" i="42"/>
  <c r="BB43" i="42"/>
  <c r="BH43" i="42"/>
  <c r="BM43" i="42"/>
  <c r="BR43" i="42"/>
  <c r="BX43" i="42"/>
  <c r="CC43" i="42"/>
  <c r="CH43" i="42"/>
  <c r="CN43" i="42"/>
  <c r="CS43" i="42"/>
  <c r="CX43" i="42"/>
  <c r="AL49" i="42"/>
  <c r="AR49" i="42"/>
  <c r="AW49" i="42"/>
  <c r="BB49" i="42"/>
  <c r="BH49" i="42"/>
  <c r="BM49" i="42"/>
  <c r="BR49" i="42"/>
  <c r="BX49" i="42"/>
  <c r="CC49" i="42"/>
  <c r="CH49" i="42"/>
  <c r="CN49" i="42"/>
  <c r="CS49" i="42"/>
  <c r="CX49" i="42"/>
  <c r="AL55" i="42"/>
  <c r="AR55" i="42"/>
  <c r="AW55" i="42"/>
  <c r="BB55" i="42"/>
  <c r="BH55" i="42"/>
  <c r="BM55" i="42"/>
  <c r="BR55" i="42"/>
  <c r="BX55" i="42"/>
  <c r="CC55" i="42"/>
  <c r="CH55" i="42"/>
  <c r="CN55" i="42"/>
  <c r="CS55" i="42"/>
  <c r="CX55" i="42"/>
  <c r="AN61" i="42"/>
  <c r="AR61" i="42"/>
  <c r="AV61" i="42"/>
  <c r="AZ61" i="42"/>
  <c r="BD61" i="42"/>
  <c r="BH61" i="42"/>
  <c r="BL61" i="42"/>
  <c r="BP61" i="42"/>
  <c r="BT61" i="42"/>
  <c r="BX61" i="42"/>
  <c r="CB61" i="42"/>
  <c r="CF61" i="42"/>
  <c r="CJ61" i="42"/>
  <c r="CN61" i="42"/>
  <c r="CR61" i="42"/>
  <c r="CV61" i="42"/>
  <c r="CZ61" i="42"/>
  <c r="AP25" i="42"/>
  <c r="AV25" i="42"/>
  <c r="BD25" i="42"/>
  <c r="BK25" i="42"/>
  <c r="BR25" i="42"/>
  <c r="BZ25" i="42"/>
  <c r="CF25" i="42"/>
  <c r="CM25" i="42"/>
  <c r="CU25" i="42"/>
  <c r="AN31" i="42"/>
  <c r="AS31" i="42"/>
  <c r="AX31" i="42"/>
  <c r="BD31" i="42"/>
  <c r="BI31" i="42"/>
  <c r="BN31" i="42"/>
  <c r="BT31" i="42"/>
  <c r="BY31" i="42"/>
  <c r="CD31" i="42"/>
  <c r="CJ31" i="42"/>
  <c r="CO31" i="42"/>
  <c r="CT31" i="42"/>
  <c r="CZ31" i="42"/>
  <c r="AN37" i="42"/>
  <c r="AS37" i="42"/>
  <c r="AX37" i="42"/>
  <c r="BD37" i="42"/>
  <c r="BI37" i="42"/>
  <c r="BN37" i="42"/>
  <c r="BT37" i="42"/>
  <c r="BY37" i="42"/>
  <c r="CD37" i="42"/>
  <c r="CJ37" i="42"/>
  <c r="CO37" i="42"/>
  <c r="CT37" i="42"/>
  <c r="CZ37" i="42"/>
  <c r="AN43" i="42"/>
  <c r="AS43" i="42"/>
  <c r="AX43" i="42"/>
  <c r="BD43" i="42"/>
  <c r="BI43" i="42"/>
  <c r="BN43" i="42"/>
  <c r="BT43" i="42"/>
  <c r="BY43" i="42"/>
  <c r="CD43" i="42"/>
  <c r="CJ43" i="42"/>
  <c r="CO43" i="42"/>
  <c r="CT43" i="42"/>
  <c r="CZ43" i="42"/>
  <c r="AN49" i="42"/>
  <c r="AS49" i="42"/>
  <c r="AX49" i="42"/>
  <c r="BD49" i="42"/>
  <c r="BI49" i="42"/>
  <c r="BN49" i="42"/>
  <c r="BT49" i="42"/>
  <c r="BY49" i="42"/>
  <c r="CD49" i="42"/>
  <c r="CJ49" i="42"/>
  <c r="CO49" i="42"/>
  <c r="CT49" i="42"/>
  <c r="CZ49" i="42"/>
  <c r="AN55" i="42"/>
  <c r="AS55" i="42"/>
  <c r="AX55" i="42"/>
  <c r="BD55" i="42"/>
  <c r="BI55" i="42"/>
  <c r="BN55" i="42"/>
  <c r="BT55" i="42"/>
  <c r="BY55" i="42"/>
  <c r="CD55" i="42"/>
  <c r="CJ55" i="42"/>
  <c r="CO55" i="42"/>
  <c r="CT55" i="42"/>
  <c r="CZ55" i="42"/>
  <c r="AO61" i="42"/>
  <c r="AS61" i="42"/>
  <c r="AW61" i="42"/>
  <c r="BA61" i="42"/>
  <c r="BE61" i="42"/>
  <c r="BI61" i="42"/>
  <c r="BM61" i="42"/>
  <c r="BQ61" i="42"/>
  <c r="BU61" i="42"/>
  <c r="BY61" i="42"/>
  <c r="CC61" i="42"/>
  <c r="CG61" i="42"/>
  <c r="CK61" i="42"/>
  <c r="CO61" i="42"/>
  <c r="CS61" i="42"/>
  <c r="CW61" i="42"/>
  <c r="AY25" i="42"/>
  <c r="BL25" i="42"/>
  <c r="CA25" i="42"/>
  <c r="CP25" i="42"/>
  <c r="AO31" i="42"/>
  <c r="AZ31" i="42"/>
  <c r="BJ31" i="42"/>
  <c r="BU31" i="42"/>
  <c r="CF31" i="42"/>
  <c r="CP31" i="42"/>
  <c r="AT37" i="42"/>
  <c r="BE37" i="42"/>
  <c r="BP37" i="42"/>
  <c r="BZ37" i="42"/>
  <c r="CK37" i="42"/>
  <c r="CV37" i="42"/>
  <c r="AO43" i="42"/>
  <c r="AZ43" i="42"/>
  <c r="BJ43" i="42"/>
  <c r="BU43" i="42"/>
  <c r="CF43" i="42"/>
  <c r="CP43" i="42"/>
  <c r="AT49" i="42"/>
  <c r="BE49" i="42"/>
  <c r="BP49" i="42"/>
  <c r="BZ49" i="42"/>
  <c r="CK49" i="42"/>
  <c r="CV49" i="42"/>
  <c r="AO55" i="42"/>
  <c r="AZ55" i="42"/>
  <c r="BJ55" i="42"/>
  <c r="BU55" i="42"/>
  <c r="CF55" i="42"/>
  <c r="CP55" i="42"/>
  <c r="AL61" i="42"/>
  <c r="AT61" i="42"/>
  <c r="BB61" i="42"/>
  <c r="BJ61" i="42"/>
  <c r="BR61" i="42"/>
  <c r="BZ61" i="42"/>
  <c r="CH61" i="42"/>
  <c r="CP61" i="42"/>
  <c r="CX61" i="42"/>
  <c r="AL25" i="42"/>
  <c r="AZ25" i="42"/>
  <c r="BO25" i="42"/>
  <c r="CB25" i="42"/>
  <c r="CQ25" i="42"/>
  <c r="AP31" i="42"/>
  <c r="BA31" i="42"/>
  <c r="BL31" i="42"/>
  <c r="BV31" i="42"/>
  <c r="CG31" i="42"/>
  <c r="CR31" i="42"/>
  <c r="AV37" i="42"/>
  <c r="BF37" i="42"/>
  <c r="BQ37" i="42"/>
  <c r="CB37" i="42"/>
  <c r="CL37" i="42"/>
  <c r="CW37" i="42"/>
  <c r="AP43" i="42"/>
  <c r="BA43" i="42"/>
  <c r="BL43" i="42"/>
  <c r="BV43" i="42"/>
  <c r="CG43" i="42"/>
  <c r="CR43" i="42"/>
  <c r="AV49" i="42"/>
  <c r="BF49" i="42"/>
  <c r="BQ49" i="42"/>
  <c r="CB49" i="42"/>
  <c r="CL49" i="42"/>
  <c r="CW49" i="42"/>
  <c r="AP55" i="42"/>
  <c r="BA55" i="42"/>
  <c r="BL55" i="42"/>
  <c r="BV55" i="42"/>
  <c r="CG55" i="42"/>
  <c r="CR55" i="42"/>
  <c r="AM61" i="42"/>
  <c r="AU61" i="42"/>
  <c r="BC61" i="42"/>
  <c r="BK61" i="42"/>
  <c r="BS61" i="42"/>
  <c r="CA61" i="42"/>
  <c r="CI61" i="42"/>
  <c r="CQ61" i="42"/>
  <c r="CY61" i="42"/>
  <c r="AQ25" i="42"/>
  <c r="BF25" i="42"/>
  <c r="BT25" i="42"/>
  <c r="CH25" i="42"/>
  <c r="CV25" i="42"/>
  <c r="AT31" i="42"/>
  <c r="BE31" i="42"/>
  <c r="BP31" i="42"/>
  <c r="BZ31" i="42"/>
  <c r="CK31" i="42"/>
  <c r="CV31" i="42"/>
  <c r="AO37" i="42"/>
  <c r="AZ37" i="42"/>
  <c r="BJ37" i="42"/>
  <c r="BU37" i="42"/>
  <c r="CF37" i="42"/>
  <c r="CP37" i="42"/>
  <c r="AT43" i="42"/>
  <c r="BE43" i="42"/>
  <c r="BP43" i="42"/>
  <c r="BZ43" i="42"/>
  <c r="CK43" i="42"/>
  <c r="CV43" i="42"/>
  <c r="AO49" i="42"/>
  <c r="AZ49" i="42"/>
  <c r="BJ49" i="42"/>
  <c r="BU49" i="42"/>
  <c r="CF49" i="42"/>
  <c r="CP49" i="42"/>
  <c r="AT55" i="42"/>
  <c r="BE55" i="42"/>
  <c r="BP55" i="42"/>
  <c r="BZ55" i="42"/>
  <c r="CK55" i="42"/>
  <c r="CV55" i="42"/>
  <c r="AP61" i="42"/>
  <c r="AX61" i="42"/>
  <c r="BF61" i="42"/>
  <c r="BN61" i="42"/>
  <c r="BV61" i="42"/>
  <c r="CD61" i="42"/>
  <c r="CL61" i="42"/>
  <c r="CT61" i="42"/>
  <c r="AT25" i="42"/>
  <c r="BG25" i="42"/>
  <c r="BV25" i="42"/>
  <c r="CJ25" i="42"/>
  <c r="CX25" i="42"/>
  <c r="AV31" i="42"/>
  <c r="BF31" i="42"/>
  <c r="BQ31" i="42"/>
  <c r="CB31" i="42"/>
  <c r="CL31" i="42"/>
  <c r="CW31" i="42"/>
  <c r="AP37" i="42"/>
  <c r="BA37" i="42"/>
  <c r="BL37" i="42"/>
  <c r="BV37" i="42"/>
  <c r="CG37" i="42"/>
  <c r="CR37" i="42"/>
  <c r="AV43" i="42"/>
  <c r="BF43" i="42"/>
  <c r="BQ43" i="42"/>
  <c r="CB43" i="42"/>
  <c r="CL43" i="42"/>
  <c r="CW43" i="42"/>
  <c r="AP49" i="42"/>
  <c r="BA49" i="42"/>
  <c r="BL49" i="42"/>
  <c r="BV49" i="42"/>
  <c r="CG49" i="42"/>
  <c r="CR49" i="42"/>
  <c r="AV55" i="42"/>
  <c r="BF55" i="42"/>
  <c r="BQ55" i="42"/>
  <c r="CB55" i="42"/>
  <c r="CL55" i="42"/>
  <c r="CW55" i="42"/>
  <c r="AQ61" i="42"/>
  <c r="AY61" i="42"/>
  <c r="BG61" i="42"/>
  <c r="BO61" i="42"/>
  <c r="BW61" i="42"/>
  <c r="CE61" i="42"/>
  <c r="CM61" i="42"/>
  <c r="CU61" i="42"/>
  <c r="BL11" i="14"/>
  <c r="BK12" i="14"/>
  <c r="M61" i="42"/>
  <c r="Q37" i="42"/>
  <c r="L31" i="42"/>
  <c r="F37" i="42"/>
  <c r="V31" i="42"/>
  <c r="Z25" i="42"/>
  <c r="L55" i="42"/>
  <c r="G25" i="42"/>
  <c r="F55" i="42"/>
  <c r="AJ49" i="42"/>
  <c r="Q25" i="42"/>
  <c r="AB49" i="42"/>
  <c r="AK49" i="42"/>
  <c r="V43" i="42"/>
  <c r="Q49" i="42"/>
  <c r="R61" i="42"/>
  <c r="AI25" i="42"/>
  <c r="L37" i="42"/>
  <c r="AH55" i="42"/>
  <c r="AE55" i="42"/>
  <c r="AI37" i="42"/>
  <c r="Z61" i="42"/>
  <c r="N31" i="42"/>
  <c r="AE61" i="42"/>
  <c r="D25" i="42"/>
  <c r="X43" i="42"/>
  <c r="AD61" i="42"/>
  <c r="M49" i="42"/>
  <c r="J25" i="42"/>
  <c r="V55" i="42"/>
  <c r="C55" i="42"/>
  <c r="J55" i="42"/>
  <c r="K31" i="42"/>
  <c r="AG43" i="42"/>
  <c r="AD55" i="42"/>
  <c r="C61" i="42"/>
  <c r="T43" i="42"/>
  <c r="G31" i="42"/>
  <c r="AD43" i="42"/>
  <c r="Y25" i="42"/>
  <c r="P61" i="42"/>
  <c r="Y55" i="42"/>
  <c r="X55" i="42"/>
  <c r="AI61" i="42"/>
  <c r="AB61" i="42"/>
  <c r="AC25" i="42"/>
  <c r="S25" i="42"/>
  <c r="Q31" i="42"/>
  <c r="Z31" i="42"/>
  <c r="W37" i="42"/>
  <c r="Y37" i="42"/>
  <c r="AE43" i="42"/>
  <c r="Q43" i="42"/>
  <c r="H43" i="42"/>
  <c r="U49" i="42"/>
  <c r="T49" i="42"/>
  <c r="AK55" i="42"/>
  <c r="AJ55" i="42"/>
  <c r="N61" i="42"/>
  <c r="AA61" i="42"/>
  <c r="E61" i="42"/>
  <c r="N55" i="42"/>
  <c r="L49" i="42"/>
  <c r="AG49" i="42"/>
  <c r="Z43" i="42"/>
  <c r="S43" i="42"/>
  <c r="AK37" i="42"/>
  <c r="H31" i="42"/>
  <c r="AE31" i="42"/>
  <c r="K25" i="42"/>
  <c r="R25" i="42"/>
  <c r="T61" i="42"/>
  <c r="P55" i="42"/>
  <c r="C49" i="42"/>
  <c r="J49" i="42"/>
  <c r="P37" i="42"/>
  <c r="AI31" i="42"/>
  <c r="U43" i="42"/>
  <c r="U61" i="42"/>
  <c r="L25" i="42"/>
  <c r="K37" i="42"/>
  <c r="AF61" i="42"/>
  <c r="I55" i="42"/>
  <c r="H55" i="42"/>
  <c r="AG61" i="42"/>
  <c r="H61" i="42"/>
  <c r="E25" i="42"/>
  <c r="AD25" i="42"/>
  <c r="AB31" i="42"/>
  <c r="J31" i="42"/>
  <c r="G37" i="42"/>
  <c r="I37" i="42"/>
  <c r="G43" i="42"/>
  <c r="AI43" i="42"/>
  <c r="AA49" i="42"/>
  <c r="E49" i="42"/>
  <c r="D49" i="42"/>
  <c r="U55" i="42"/>
  <c r="T55" i="42"/>
  <c r="S61" i="42"/>
  <c r="X61" i="42"/>
  <c r="AK61" i="42"/>
  <c r="M55" i="42"/>
  <c r="AF49" i="42"/>
  <c r="G49" i="42"/>
  <c r="I43" i="42"/>
  <c r="H37" i="42"/>
  <c r="Z37" i="42"/>
  <c r="AC31" i="42"/>
  <c r="E31" i="42"/>
  <c r="AE25" i="42"/>
  <c r="I61" i="42"/>
  <c r="Z55" i="42"/>
  <c r="P49" i="42"/>
  <c r="AB43" i="42"/>
  <c r="J37" i="42"/>
  <c r="I31" i="42"/>
  <c r="AJ61" i="42"/>
  <c r="AH43" i="42"/>
  <c r="G61" i="42"/>
  <c r="S31" i="42"/>
  <c r="W43" i="42"/>
  <c r="AI49" i="42"/>
  <c r="G55" i="42"/>
  <c r="O55" i="42"/>
  <c r="AH61" i="42"/>
  <c r="Q61" i="42"/>
  <c r="T25" i="42"/>
  <c r="AG25" i="42"/>
  <c r="AA31" i="42"/>
  <c r="M31" i="42"/>
  <c r="V37" i="42"/>
  <c r="AB37" i="42"/>
  <c r="R43" i="42"/>
  <c r="J43" i="42"/>
  <c r="AH49" i="42"/>
  <c r="AD49" i="42"/>
  <c r="AA55" i="42"/>
  <c r="E55" i="42"/>
  <c r="D55" i="42"/>
  <c r="AC61" i="42"/>
  <c r="D61" i="42"/>
  <c r="V61" i="42"/>
  <c r="R55" i="42"/>
  <c r="K49" i="42"/>
  <c r="C43" i="42"/>
  <c r="AC43" i="42"/>
  <c r="AF37" i="42"/>
  <c r="O37" i="42"/>
  <c r="R31" i="42"/>
  <c r="AG31" i="42"/>
  <c r="X25" i="42"/>
  <c r="O61" i="42"/>
  <c r="Q55" i="42"/>
  <c r="S49" i="42"/>
  <c r="K43" i="42"/>
  <c r="AD37" i="42"/>
  <c r="H25" i="42"/>
  <c r="F61" i="42"/>
  <c r="AF31" i="42"/>
  <c r="AG37" i="42"/>
  <c r="AK25" i="42"/>
  <c r="D43" i="42"/>
  <c r="AA43" i="42"/>
  <c r="P31" i="42"/>
  <c r="O25" i="42"/>
  <c r="Y49" i="42"/>
  <c r="AJ31" i="42"/>
  <c r="AE49" i="42"/>
  <c r="C31" i="42"/>
  <c r="P43" i="42"/>
  <c r="D37" i="42"/>
  <c r="S55" i="42"/>
  <c r="J61" i="42"/>
  <c r="X49" i="42"/>
  <c r="AB25" i="42"/>
  <c r="N49" i="42"/>
  <c r="AC37" i="42"/>
  <c r="AI55" i="42"/>
  <c r="AA37" i="42"/>
  <c r="Y43" i="42"/>
  <c r="X31" i="42"/>
  <c r="AE37" i="42"/>
  <c r="AG55" i="42"/>
  <c r="F31" i="42"/>
  <c r="F49" i="42"/>
  <c r="O49" i="42"/>
  <c r="M43" i="42"/>
  <c r="U37" i="42"/>
  <c r="AK31" i="42"/>
  <c r="AF25" i="42"/>
  <c r="AH25" i="42"/>
  <c r="AB55" i="42"/>
  <c r="AF43" i="42"/>
  <c r="AH37" i="42"/>
  <c r="AA25" i="42"/>
  <c r="K61" i="42"/>
  <c r="Z49" i="42"/>
  <c r="U31" i="42"/>
  <c r="L43" i="42"/>
  <c r="M25" i="42"/>
  <c r="AC49" i="42"/>
  <c r="T31" i="42"/>
  <c r="V49" i="42"/>
  <c r="V25" i="42"/>
  <c r="F25" i="42"/>
  <c r="C25" i="42"/>
  <c r="AJ43" i="42"/>
  <c r="AD31" i="42"/>
  <c r="AF55" i="42"/>
  <c r="X37" i="42"/>
  <c r="K55" i="42"/>
  <c r="O43" i="42"/>
  <c r="N43" i="42"/>
  <c r="W55" i="42"/>
  <c r="M37" i="42"/>
  <c r="W25" i="42"/>
  <c r="C37" i="42"/>
  <c r="AK43" i="42"/>
  <c r="AJ37" i="42"/>
  <c r="S37" i="42"/>
  <c r="O31" i="42"/>
  <c r="N25" i="42"/>
  <c r="U25" i="42"/>
  <c r="B25" i="42"/>
  <c r="AC55" i="42"/>
  <c r="W49" i="42"/>
  <c r="T37" i="42"/>
  <c r="AH31" i="42"/>
  <c r="I25" i="42"/>
  <c r="H49" i="42"/>
  <c r="F43" i="42"/>
  <c r="D31" i="42"/>
  <c r="AJ25" i="42"/>
  <c r="I49" i="42"/>
  <c r="R37" i="42"/>
  <c r="P25" i="42"/>
  <c r="Y61" i="42"/>
  <c r="W61" i="42"/>
  <c r="N37" i="42"/>
  <c r="E37" i="42"/>
  <c r="W31" i="42"/>
  <c r="E43" i="42"/>
  <c r="R49" i="42"/>
  <c r="Y31" i="42"/>
  <c r="U51" i="12"/>
  <c r="U97" i="12"/>
  <c r="U74" i="12"/>
  <c r="J32" i="12"/>
  <c r="J122" i="12" s="1"/>
  <c r="J120" i="12"/>
  <c r="I32" i="12"/>
  <c r="I120" i="12"/>
  <c r="I22" i="32"/>
  <c r="H122" i="12"/>
  <c r="AD57" i="14"/>
  <c r="N4" i="31" l="1"/>
  <c r="O4" i="31" s="1"/>
  <c r="N8" i="31" s="1"/>
  <c r="M18" i="31"/>
  <c r="L18" i="29"/>
  <c r="M4" i="29"/>
  <c r="L8" i="29" s="1"/>
  <c r="L18" i="30"/>
  <c r="M4" i="30"/>
  <c r="L8" i="30" s="1"/>
  <c r="K8" i="30"/>
  <c r="B17" i="14"/>
  <c r="B62" i="14"/>
  <c r="C8" i="14"/>
  <c r="L9" i="31"/>
  <c r="J53" i="46"/>
  <c r="AL53" i="46"/>
  <c r="O53" i="46"/>
  <c r="AP53" i="46"/>
  <c r="L53" i="46"/>
  <c r="K53" i="46"/>
  <c r="R53" i="46"/>
  <c r="Y53" i="46"/>
  <c r="V53" i="46"/>
  <c r="AJ53" i="46"/>
  <c r="N53" i="46"/>
  <c r="AN53" i="46"/>
  <c r="AO53" i="46"/>
  <c r="Z53" i="46"/>
  <c r="AD53" i="46"/>
  <c r="H53" i="46"/>
  <c r="Q53" i="46"/>
  <c r="AE53" i="46"/>
  <c r="P53" i="46"/>
  <c r="W53" i="46"/>
  <c r="AI53" i="46"/>
  <c r="AK53" i="46"/>
  <c r="T53" i="46"/>
  <c r="I53" i="46"/>
  <c r="AG53" i="46"/>
  <c r="U53" i="46"/>
  <c r="F53" i="46"/>
  <c r="CZ16" i="46"/>
  <c r="CZ13" i="46"/>
  <c r="CZ15" i="46"/>
  <c r="CZ14" i="46"/>
  <c r="D53" i="46"/>
  <c r="CZ12" i="46"/>
  <c r="CZ17" i="46"/>
  <c r="CZ18" i="46"/>
  <c r="CZ19" i="46"/>
  <c r="CZ20" i="46"/>
  <c r="CZ21" i="46"/>
  <c r="CZ22" i="46"/>
  <c r="CZ23" i="46"/>
  <c r="CZ24" i="46"/>
  <c r="CZ25" i="46"/>
  <c r="CZ26" i="46"/>
  <c r="CZ27" i="46"/>
  <c r="CZ28" i="46"/>
  <c r="CZ29" i="46"/>
  <c r="CZ30" i="46"/>
  <c r="CZ31" i="46"/>
  <c r="AA53" i="46"/>
  <c r="M53" i="46"/>
  <c r="G53" i="46"/>
  <c r="AC53" i="46"/>
  <c r="S53" i="46"/>
  <c r="X53" i="46"/>
  <c r="E53" i="46"/>
  <c r="AH53" i="46"/>
  <c r="AB53" i="46"/>
  <c r="AF53" i="46"/>
  <c r="AU53" i="46"/>
  <c r="AT53" i="46"/>
  <c r="AS53" i="46"/>
  <c r="AR53" i="46"/>
  <c r="AQ53" i="46"/>
  <c r="AV53" i="46"/>
  <c r="AW53" i="46"/>
  <c r="AX53" i="46"/>
  <c r="AY53" i="46"/>
  <c r="AZ53" i="46"/>
  <c r="BA53" i="46"/>
  <c r="BB53" i="46"/>
  <c r="BC53" i="46"/>
  <c r="BD53" i="46"/>
  <c r="BE53" i="46"/>
  <c r="BF53" i="46"/>
  <c r="BG53" i="46"/>
  <c r="BH53" i="46"/>
  <c r="BI53" i="46"/>
  <c r="BJ53" i="46"/>
  <c r="BK53" i="46"/>
  <c r="BL53" i="46"/>
  <c r="BM53" i="46"/>
  <c r="BN53" i="46"/>
  <c r="BO53" i="46"/>
  <c r="BP53" i="46"/>
  <c r="BQ53" i="46"/>
  <c r="BR53" i="46"/>
  <c r="BS53" i="46"/>
  <c r="BT53" i="46"/>
  <c r="BU53" i="46"/>
  <c r="BV53" i="46"/>
  <c r="BW53" i="46"/>
  <c r="BX53" i="46"/>
  <c r="BY53" i="46"/>
  <c r="BZ53" i="46"/>
  <c r="CA53" i="46"/>
  <c r="CB53" i="46"/>
  <c r="CC53" i="46"/>
  <c r="CD53" i="46"/>
  <c r="AM53" i="46"/>
  <c r="Z53" i="45"/>
  <c r="AD53" i="45"/>
  <c r="AL53" i="45"/>
  <c r="O53" i="45"/>
  <c r="AC53" i="45"/>
  <c r="AE53" i="45"/>
  <c r="AP53" i="45"/>
  <c r="Y53" i="45"/>
  <c r="AJ53" i="45"/>
  <c r="P53" i="45"/>
  <c r="W53" i="45"/>
  <c r="I53" i="45"/>
  <c r="U53" i="45"/>
  <c r="AA53" i="45"/>
  <c r="G53" i="45"/>
  <c r="H53" i="45"/>
  <c r="J53" i="45"/>
  <c r="Q53" i="45"/>
  <c r="S53" i="45"/>
  <c r="L53" i="45"/>
  <c r="K53" i="45"/>
  <c r="R53" i="45"/>
  <c r="V53" i="45"/>
  <c r="N53" i="45"/>
  <c r="AN53" i="45"/>
  <c r="AO53" i="45"/>
  <c r="AI53" i="45"/>
  <c r="AK53" i="45"/>
  <c r="T53" i="45"/>
  <c r="AG53" i="45"/>
  <c r="F53" i="45"/>
  <c r="CZ16" i="45"/>
  <c r="CZ15" i="45"/>
  <c r="CZ14" i="45"/>
  <c r="CZ13" i="45"/>
  <c r="D53" i="45"/>
  <c r="CZ12" i="45"/>
  <c r="CZ17" i="45"/>
  <c r="CZ18" i="45"/>
  <c r="CZ19" i="45"/>
  <c r="CZ20" i="45"/>
  <c r="CZ21" i="45"/>
  <c r="CZ22" i="45"/>
  <c r="CZ23" i="45"/>
  <c r="CZ24" i="45"/>
  <c r="CZ25" i="45"/>
  <c r="CZ26" i="45"/>
  <c r="CZ27" i="45"/>
  <c r="CZ28" i="45"/>
  <c r="CZ29" i="45"/>
  <c r="CZ30" i="45"/>
  <c r="CZ31" i="45"/>
  <c r="M53" i="45"/>
  <c r="X53" i="45"/>
  <c r="E53" i="45"/>
  <c r="AH53" i="45"/>
  <c r="AB53" i="45"/>
  <c r="AF53" i="45"/>
  <c r="AT53" i="45"/>
  <c r="AR53" i="45"/>
  <c r="AU53" i="45"/>
  <c r="AS53" i="45"/>
  <c r="AQ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AM53" i="45"/>
  <c r="A38" i="14"/>
  <c r="CZ37" i="14"/>
  <c r="J5" i="14"/>
  <c r="J7" i="14" s="1"/>
  <c r="B31" i="42"/>
  <c r="B37" i="42" s="1"/>
  <c r="B43" i="42" s="1"/>
  <c r="B49" i="42" s="1"/>
  <c r="B55" i="42" s="1"/>
  <c r="B61" i="42" s="1"/>
  <c r="BM11" i="14"/>
  <c r="BL12" i="14"/>
  <c r="V51" i="12"/>
  <c r="V97" i="12"/>
  <c r="V74" i="12"/>
  <c r="K32" i="12"/>
  <c r="K120" i="12"/>
  <c r="J22" i="32"/>
  <c r="E22" i="32" s="1"/>
  <c r="I122" i="12"/>
  <c r="L29" i="12"/>
  <c r="AE57" i="14"/>
  <c r="N18" i="31" l="1"/>
  <c r="M8" i="31"/>
  <c r="L9" i="30"/>
  <c r="N4" i="29"/>
  <c r="N18" i="29" s="1"/>
  <c r="M18" i="29"/>
  <c r="M18" i="30"/>
  <c r="M9" i="30"/>
  <c r="N4" i="30"/>
  <c r="P4" i="31"/>
  <c r="Q4" i="31" s="1"/>
  <c r="O18" i="31"/>
  <c r="B18" i="14"/>
  <c r="B63" i="14"/>
  <c r="M9" i="31"/>
  <c r="CZ53" i="46"/>
  <c r="CZ53" i="45"/>
  <c r="A39" i="14"/>
  <c r="CZ38" i="14"/>
  <c r="K5" i="14"/>
  <c r="K7" i="14" s="1"/>
  <c r="BN11" i="14"/>
  <c r="BM12" i="14"/>
  <c r="W51" i="12"/>
  <c r="X51" i="12" s="1"/>
  <c r="Y51" i="12" s="1"/>
  <c r="Z51" i="12" s="1"/>
  <c r="AA51" i="12" s="1"/>
  <c r="AB51" i="12" s="1"/>
  <c r="AC51" i="12" s="1"/>
  <c r="AD51" i="12" s="1"/>
  <c r="AE51" i="12" s="1"/>
  <c r="AF51" i="12" s="1"/>
  <c r="AG51" i="12" s="1"/>
  <c r="AH51" i="12" s="1"/>
  <c r="AI51" i="12" s="1"/>
  <c r="AJ51" i="12" s="1"/>
  <c r="AK51" i="12" s="1"/>
  <c r="AL51" i="12" s="1"/>
  <c r="AM51" i="12" s="1"/>
  <c r="AN51" i="12" s="1"/>
  <c r="AO51" i="12" s="1"/>
  <c r="AP51" i="12" s="1"/>
  <c r="AQ51" i="12" s="1"/>
  <c r="AR51" i="12" s="1"/>
  <c r="W97" i="12"/>
  <c r="X97" i="12" s="1"/>
  <c r="Y97" i="12" s="1"/>
  <c r="Z97" i="12" s="1"/>
  <c r="AA97" i="12" s="1"/>
  <c r="AB97" i="12" s="1"/>
  <c r="AC97" i="12" s="1"/>
  <c r="AD97" i="12" s="1"/>
  <c r="AE97" i="12" s="1"/>
  <c r="AF97" i="12" s="1"/>
  <c r="AG97" i="12" s="1"/>
  <c r="AH97" i="12" s="1"/>
  <c r="AI97" i="12" s="1"/>
  <c r="AJ97" i="12" s="1"/>
  <c r="AK97" i="12" s="1"/>
  <c r="AL97" i="12" s="1"/>
  <c r="AM97" i="12" s="1"/>
  <c r="AN97" i="12" s="1"/>
  <c r="AO97" i="12" s="1"/>
  <c r="AP97" i="12" s="1"/>
  <c r="AQ97" i="12" s="1"/>
  <c r="AR97" i="12" s="1"/>
  <c r="W74" i="12"/>
  <c r="X74" i="12" s="1"/>
  <c r="Y74" i="12" s="1"/>
  <c r="Z74" i="12" s="1"/>
  <c r="AA74" i="12" s="1"/>
  <c r="AB74" i="12" s="1"/>
  <c r="AC74" i="12" s="1"/>
  <c r="AD74" i="12" s="1"/>
  <c r="AE74" i="12" s="1"/>
  <c r="AF74" i="12" s="1"/>
  <c r="AG74" i="12" s="1"/>
  <c r="AH74" i="12" s="1"/>
  <c r="AI74" i="12" s="1"/>
  <c r="AJ74" i="12" s="1"/>
  <c r="AK74" i="12" s="1"/>
  <c r="AL74" i="12" s="1"/>
  <c r="AM74" i="12" s="1"/>
  <c r="AN74" i="12" s="1"/>
  <c r="AO74" i="12" s="1"/>
  <c r="AP74" i="12" s="1"/>
  <c r="AQ74" i="12" s="1"/>
  <c r="AR74" i="12" s="1"/>
  <c r="E28" i="42" s="1"/>
  <c r="L32" i="12"/>
  <c r="L120" i="12"/>
  <c r="K122" i="12"/>
  <c r="M29" i="12"/>
  <c r="AF57" i="14"/>
  <c r="E34" i="42" l="1"/>
  <c r="E40" i="42"/>
  <c r="E46" i="42" s="1"/>
  <c r="D28" i="42"/>
  <c r="M8" i="29"/>
  <c r="O4" i="29"/>
  <c r="N8" i="29" s="1"/>
  <c r="N9" i="30"/>
  <c r="N18" i="30"/>
  <c r="O4" i="30"/>
  <c r="O8" i="31"/>
  <c r="M8" i="30"/>
  <c r="P18" i="31"/>
  <c r="P8" i="31"/>
  <c r="Q18" i="31"/>
  <c r="R4" i="31"/>
  <c r="B19" i="14"/>
  <c r="B64" i="14"/>
  <c r="N9" i="31"/>
  <c r="A40" i="14"/>
  <c r="CZ39" i="14"/>
  <c r="L5" i="14"/>
  <c r="L7" i="14" s="1"/>
  <c r="BO11" i="14"/>
  <c r="BN12" i="14"/>
  <c r="M32" i="12"/>
  <c r="M120" i="12"/>
  <c r="L122" i="12"/>
  <c r="N29" i="12"/>
  <c r="O29" i="12" s="1"/>
  <c r="BH12" i="14"/>
  <c r="BJ12" i="14"/>
  <c r="BI12" i="14"/>
  <c r="BF12" i="14"/>
  <c r="BG12" i="14"/>
  <c r="AG57" i="14"/>
  <c r="D34" i="42" l="1"/>
  <c r="P4" i="29"/>
  <c r="P18" i="29" s="1"/>
  <c r="O18" i="29"/>
  <c r="O18" i="30"/>
  <c r="P4" i="30"/>
  <c r="O9" i="30" s="1"/>
  <c r="N8" i="30"/>
  <c r="Q8" i="31"/>
  <c r="R18" i="31"/>
  <c r="S4" i="31"/>
  <c r="B20" i="14"/>
  <c r="B65" i="14"/>
  <c r="O9" i="31"/>
  <c r="A41" i="14"/>
  <c r="CZ40" i="14"/>
  <c r="M5" i="14"/>
  <c r="M7" i="14" s="1"/>
  <c r="BP11" i="14"/>
  <c r="BO12" i="14"/>
  <c r="H14" i="32"/>
  <c r="F14" i="32"/>
  <c r="O32" i="12"/>
  <c r="O122" i="12" s="1"/>
  <c r="O120" i="12"/>
  <c r="P29" i="12"/>
  <c r="G14" i="32"/>
  <c r="N32" i="12"/>
  <c r="N122" i="12" s="1"/>
  <c r="N120" i="12"/>
  <c r="M122" i="12"/>
  <c r="AH57" i="14"/>
  <c r="D40" i="42" l="1"/>
  <c r="D46" i="42" s="1"/>
  <c r="O8" i="29"/>
  <c r="Q4" i="29"/>
  <c r="R4" i="29" s="1"/>
  <c r="Q8" i="29" s="1"/>
  <c r="P18" i="30"/>
  <c r="P9" i="30"/>
  <c r="Q4" i="30"/>
  <c r="P8" i="30" s="1"/>
  <c r="O8" i="30"/>
  <c r="T4" i="31"/>
  <c r="S8" i="31" s="1"/>
  <c r="R8" i="31"/>
  <c r="S18" i="31"/>
  <c r="B21" i="14"/>
  <c r="B66" i="14"/>
  <c r="P9" i="31"/>
  <c r="A42" i="14"/>
  <c r="CZ41" i="14"/>
  <c r="N5" i="14"/>
  <c r="N7" i="14" s="1"/>
  <c r="BQ11" i="14"/>
  <c r="BP12" i="14"/>
  <c r="P32" i="12"/>
  <c r="P122" i="12" s="1"/>
  <c r="P120" i="12"/>
  <c r="Q29" i="12"/>
  <c r="AI57" i="14"/>
  <c r="S4" i="29" l="1"/>
  <c r="R8" i="29" s="1"/>
  <c r="P8" i="29"/>
  <c r="Q18" i="29"/>
  <c r="R18" i="29"/>
  <c r="U4" i="31"/>
  <c r="U18" i="31" s="1"/>
  <c r="Q18" i="30"/>
  <c r="R4" i="30"/>
  <c r="Q9" i="30" s="1"/>
  <c r="T18" i="31"/>
  <c r="B22" i="14"/>
  <c r="B67" i="14"/>
  <c r="Q9" i="31"/>
  <c r="A43" i="14"/>
  <c r="CZ42" i="14"/>
  <c r="O5" i="14"/>
  <c r="O7" i="14" s="1"/>
  <c r="BQ12" i="14"/>
  <c r="BR11" i="14"/>
  <c r="Q32" i="12"/>
  <c r="Q120" i="12"/>
  <c r="R29" i="12"/>
  <c r="AJ57" i="14"/>
  <c r="T4" i="29" l="1"/>
  <c r="S8" i="29" s="1"/>
  <c r="S18" i="29"/>
  <c r="V4" i="31"/>
  <c r="V18" i="31" s="1"/>
  <c r="T8" i="31"/>
  <c r="S4" i="30"/>
  <c r="R9" i="30" s="1"/>
  <c r="R18" i="30"/>
  <c r="Q8" i="30"/>
  <c r="B23" i="14"/>
  <c r="B68" i="14"/>
  <c r="R9" i="31"/>
  <c r="A44" i="14"/>
  <c r="CZ43" i="14"/>
  <c r="P5" i="14"/>
  <c r="P7" i="14" s="1"/>
  <c r="BS11" i="14"/>
  <c r="BR12" i="14"/>
  <c r="BR17" i="14"/>
  <c r="CW98" i="34"/>
  <c r="CG98" i="34"/>
  <c r="CT98" i="34"/>
  <c r="CF98" i="34"/>
  <c r="CP98" i="34"/>
  <c r="CS98" i="34"/>
  <c r="CN98" i="34"/>
  <c r="CV98" i="34"/>
  <c r="CE98" i="34"/>
  <c r="CU98" i="34"/>
  <c r="CK98" i="34"/>
  <c r="CL98" i="34"/>
  <c r="CH98" i="34"/>
  <c r="CJ98" i="34"/>
  <c r="CY98" i="34"/>
  <c r="CM98" i="34"/>
  <c r="CO98" i="34"/>
  <c r="CI98" i="34"/>
  <c r="CQ98" i="34"/>
  <c r="CR98" i="34"/>
  <c r="CX98" i="34"/>
  <c r="R32" i="12"/>
  <c r="S29" i="12"/>
  <c r="Q122" i="12"/>
  <c r="AK57" i="14"/>
  <c r="U4" i="29" l="1"/>
  <c r="T8" i="29" s="1"/>
  <c r="T18" i="29"/>
  <c r="U8" i="31"/>
  <c r="W4" i="31"/>
  <c r="W18" i="31" s="1"/>
  <c r="R8" i="30"/>
  <c r="S18" i="30"/>
  <c r="S9" i="30"/>
  <c r="T4" i="30"/>
  <c r="S8" i="30" s="1"/>
  <c r="B24" i="14"/>
  <c r="B69" i="14"/>
  <c r="S9" i="31"/>
  <c r="A45" i="14"/>
  <c r="CZ44" i="14"/>
  <c r="Q5" i="14"/>
  <c r="Q7" i="14" s="1"/>
  <c r="BT11" i="14"/>
  <c r="BS18" i="14"/>
  <c r="BS12" i="14"/>
  <c r="BS13" i="14"/>
  <c r="BS17" i="14"/>
  <c r="S32" i="12"/>
  <c r="T29" i="12"/>
  <c r="AL57" i="14"/>
  <c r="V4" i="29" l="1"/>
  <c r="V18" i="29" s="1"/>
  <c r="U18" i="29"/>
  <c r="X4" i="31"/>
  <c r="W8" i="31" s="1"/>
  <c r="V8" i="31"/>
  <c r="T18" i="30"/>
  <c r="U4" i="30"/>
  <c r="T9" i="30" s="1"/>
  <c r="B25" i="14"/>
  <c r="B70" i="14"/>
  <c r="T9" i="31"/>
  <c r="A46" i="14"/>
  <c r="CZ45" i="14"/>
  <c r="R5" i="14"/>
  <c r="R7" i="14" s="1"/>
  <c r="BT13" i="14"/>
  <c r="BT12" i="14"/>
  <c r="BT19" i="14"/>
  <c r="BT14" i="14"/>
  <c r="BU11" i="14"/>
  <c r="BT18" i="14"/>
  <c r="BT17" i="14"/>
  <c r="T32" i="12"/>
  <c r="U29" i="12"/>
  <c r="AM57" i="14"/>
  <c r="W4" i="29" l="1"/>
  <c r="V8" i="29" s="1"/>
  <c r="U8" i="29"/>
  <c r="Y4" i="31"/>
  <c r="Y18" i="31" s="1"/>
  <c r="X18" i="31"/>
  <c r="U18" i="30"/>
  <c r="V4" i="30"/>
  <c r="U8" i="30" s="1"/>
  <c r="T8" i="30"/>
  <c r="B26" i="14"/>
  <c r="B71" i="14"/>
  <c r="U9" i="31"/>
  <c r="A47" i="14"/>
  <c r="CZ46" i="14"/>
  <c r="S5" i="14"/>
  <c r="S7" i="14" s="1"/>
  <c r="BU12" i="14"/>
  <c r="BU13" i="14"/>
  <c r="BU20" i="14"/>
  <c r="BU14" i="14"/>
  <c r="BU15" i="14"/>
  <c r="BU17" i="14"/>
  <c r="BV11" i="14"/>
  <c r="BU18" i="14"/>
  <c r="BU19" i="14"/>
  <c r="U32" i="12"/>
  <c r="V29" i="12"/>
  <c r="AN57" i="14"/>
  <c r="W18" i="29" l="1"/>
  <c r="X4" i="29"/>
  <c r="X18" i="29" s="1"/>
  <c r="U9" i="30"/>
  <c r="Z4" i="31"/>
  <c r="Y8" i="31" s="1"/>
  <c r="X8" i="31"/>
  <c r="V18" i="30"/>
  <c r="W4" i="30"/>
  <c r="V9" i="30" s="1"/>
  <c r="B27" i="14"/>
  <c r="B72" i="14"/>
  <c r="V9" i="31"/>
  <c r="A48" i="14"/>
  <c r="CZ47" i="14"/>
  <c r="T5" i="14"/>
  <c r="T7" i="14" s="1"/>
  <c r="BK17" i="34"/>
  <c r="BT17" i="34"/>
  <c r="BU17" i="34"/>
  <c r="BJ17" i="34"/>
  <c r="BS17" i="34"/>
  <c r="BR17" i="34"/>
  <c r="BV17" i="34"/>
  <c r="BU18" i="34"/>
  <c r="BV18" i="34"/>
  <c r="BK18" i="34"/>
  <c r="BW18" i="34"/>
  <c r="BS18" i="34"/>
  <c r="BT18" i="34"/>
  <c r="BV19" i="34"/>
  <c r="BU19" i="34"/>
  <c r="BX19" i="34"/>
  <c r="BW19" i="34"/>
  <c r="BT19" i="34"/>
  <c r="BU20" i="34"/>
  <c r="BW20" i="34"/>
  <c r="BY20" i="34"/>
  <c r="BV20" i="34"/>
  <c r="BX20" i="34"/>
  <c r="BW21" i="34"/>
  <c r="BY21" i="34"/>
  <c r="BZ21" i="34"/>
  <c r="BV21" i="34"/>
  <c r="BX21" i="34"/>
  <c r="BX22" i="34"/>
  <c r="BW22" i="34"/>
  <c r="BY22" i="34"/>
  <c r="BZ22" i="34"/>
  <c r="CA22" i="34"/>
  <c r="BY23" i="34"/>
  <c r="BZ23" i="34"/>
  <c r="CB23" i="34"/>
  <c r="CA23" i="34"/>
  <c r="BX23" i="34"/>
  <c r="CB24" i="34"/>
  <c r="BY24" i="34"/>
  <c r="CA24" i="34"/>
  <c r="CC24" i="34"/>
  <c r="BZ24" i="34"/>
  <c r="CC25" i="34"/>
  <c r="CB25" i="34"/>
  <c r="BZ25" i="34"/>
  <c r="CD25" i="34"/>
  <c r="CA25" i="34"/>
  <c r="CD26" i="34"/>
  <c r="CC26" i="34"/>
  <c r="CA26" i="34"/>
  <c r="CE26" i="34"/>
  <c r="CB26" i="34"/>
  <c r="CE27" i="34"/>
  <c r="CB27" i="34"/>
  <c r="CD27" i="34"/>
  <c r="CC27" i="34"/>
  <c r="CF27" i="34"/>
  <c r="CC28" i="34"/>
  <c r="CE28" i="34"/>
  <c r="CF28" i="34"/>
  <c r="CG28" i="34"/>
  <c r="CD28" i="34"/>
  <c r="CF29" i="34"/>
  <c r="CE29" i="34"/>
  <c r="CD29" i="34"/>
  <c r="CH29" i="34"/>
  <c r="CG29" i="34"/>
  <c r="CE30" i="34"/>
  <c r="CI30" i="34"/>
  <c r="CG30" i="34"/>
  <c r="CH30" i="34"/>
  <c r="CF30" i="34"/>
  <c r="CH31" i="34"/>
  <c r="CG31" i="34"/>
  <c r="CF31" i="34"/>
  <c r="CJ31" i="34"/>
  <c r="CI31" i="34"/>
  <c r="CK32" i="34"/>
  <c r="CG32" i="34"/>
  <c r="CI32" i="34"/>
  <c r="CJ32" i="34"/>
  <c r="CH32" i="34"/>
  <c r="CK33" i="34"/>
  <c r="CJ33" i="34"/>
  <c r="CI33" i="34"/>
  <c r="CH33" i="34"/>
  <c r="CL33" i="34"/>
  <c r="CI34" i="34"/>
  <c r="CL34" i="34"/>
  <c r="CM34" i="34"/>
  <c r="CK34" i="34"/>
  <c r="CJ34" i="34"/>
  <c r="CM35" i="34"/>
  <c r="CJ35" i="34"/>
  <c r="CK35" i="34"/>
  <c r="CN35" i="34"/>
  <c r="CL35" i="34"/>
  <c r="CO36" i="34"/>
  <c r="CN36" i="34"/>
  <c r="CL36" i="34"/>
  <c r="CK36" i="34"/>
  <c r="CM36" i="34"/>
  <c r="CM37" i="34"/>
  <c r="CP37" i="34"/>
  <c r="CO37" i="34"/>
  <c r="CN37" i="34"/>
  <c r="CL37" i="34"/>
  <c r="CQ38" i="34"/>
  <c r="CO38" i="34"/>
  <c r="CP38" i="34"/>
  <c r="CM38" i="34"/>
  <c r="CN38" i="34"/>
  <c r="CR39" i="34"/>
  <c r="CQ39" i="34"/>
  <c r="CO39" i="34"/>
  <c r="CN39" i="34"/>
  <c r="CP39" i="34"/>
  <c r="CS40" i="34"/>
  <c r="CR40" i="34"/>
  <c r="CO40" i="34"/>
  <c r="CQ40" i="34"/>
  <c r="CP40" i="34"/>
  <c r="CQ41" i="34"/>
  <c r="CP41" i="34"/>
  <c r="CS41" i="34"/>
  <c r="CT41" i="34"/>
  <c r="CR41" i="34"/>
  <c r="CQ42" i="34"/>
  <c r="CR42" i="34"/>
  <c r="CS42" i="34"/>
  <c r="CU42" i="34"/>
  <c r="CT42" i="34"/>
  <c r="CV43" i="34"/>
  <c r="CU43" i="34"/>
  <c r="CR43" i="34"/>
  <c r="CT43" i="34"/>
  <c r="CS43" i="34"/>
  <c r="CW44" i="34"/>
  <c r="CS44" i="34"/>
  <c r="CT44" i="34"/>
  <c r="CU44" i="34"/>
  <c r="CV44" i="34"/>
  <c r="CW45" i="34"/>
  <c r="CT45" i="34"/>
  <c r="CX45" i="34"/>
  <c r="CU45" i="34"/>
  <c r="CV45" i="34"/>
  <c r="CV46" i="34"/>
  <c r="CU46" i="34"/>
  <c r="CX46" i="34"/>
  <c r="CW46" i="34"/>
  <c r="CY46" i="34"/>
  <c r="CW47" i="34"/>
  <c r="CY47" i="34"/>
  <c r="CV47" i="34"/>
  <c r="CX47" i="34"/>
  <c r="CW48" i="34"/>
  <c r="CX48" i="34"/>
  <c r="CY48" i="34"/>
  <c r="CX49" i="34"/>
  <c r="CY49" i="34"/>
  <c r="CY50" i="34"/>
  <c r="I17" i="34"/>
  <c r="W17" i="34"/>
  <c r="AM17" i="34"/>
  <c r="BC17" i="34"/>
  <c r="T17" i="34"/>
  <c r="AJ17" i="34"/>
  <c r="AZ17" i="34"/>
  <c r="AG17" i="34"/>
  <c r="BI17" i="34"/>
  <c r="R17" i="34"/>
  <c r="AX17" i="34"/>
  <c r="M17" i="34"/>
  <c r="AL17" i="34"/>
  <c r="K17" i="34"/>
  <c r="AA17" i="34"/>
  <c r="AQ17" i="34"/>
  <c r="X17" i="34"/>
  <c r="AN17" i="34"/>
  <c r="BD17" i="34"/>
  <c r="AO17" i="34"/>
  <c r="Z17" i="34"/>
  <c r="BF17" i="34"/>
  <c r="AC17" i="34"/>
  <c r="BB17" i="34"/>
  <c r="N17" i="34"/>
  <c r="U17" i="34"/>
  <c r="S17" i="34"/>
  <c r="AI17" i="34"/>
  <c r="AY17" i="34"/>
  <c r="P17" i="34"/>
  <c r="AF17" i="34"/>
  <c r="AV17" i="34"/>
  <c r="Y17" i="34"/>
  <c r="BE17" i="34"/>
  <c r="J17" i="34"/>
  <c r="AP17" i="34"/>
  <c r="BG17" i="34"/>
  <c r="V17" i="34"/>
  <c r="Q17" i="34"/>
  <c r="AH17" i="34"/>
  <c r="O17" i="34"/>
  <c r="L17" i="34"/>
  <c r="AW17" i="34"/>
  <c r="AE17" i="34"/>
  <c r="AB17" i="34"/>
  <c r="AS17" i="34"/>
  <c r="AT17" i="34"/>
  <c r="BA17" i="34"/>
  <c r="BH17" i="34"/>
  <c r="AK17" i="34"/>
  <c r="AU17" i="34"/>
  <c r="AR17" i="34"/>
  <c r="AD17" i="34"/>
  <c r="J18" i="34"/>
  <c r="W18" i="34"/>
  <c r="AM18" i="34"/>
  <c r="BC18" i="34"/>
  <c r="P18" i="34"/>
  <c r="AF18" i="34"/>
  <c r="AV18" i="34"/>
  <c r="M18" i="34"/>
  <c r="AS18" i="34"/>
  <c r="AH18" i="34"/>
  <c r="AD18" i="34"/>
  <c r="AG18" i="34"/>
  <c r="BB18" i="34"/>
  <c r="K18" i="34"/>
  <c r="AA18" i="34"/>
  <c r="AQ18" i="34"/>
  <c r="BG18" i="34"/>
  <c r="T18" i="34"/>
  <c r="AJ18" i="34"/>
  <c r="AZ18" i="34"/>
  <c r="U18" i="34"/>
  <c r="BA18" i="34"/>
  <c r="AP18" i="34"/>
  <c r="AT18" i="34"/>
  <c r="AW18" i="34"/>
  <c r="S18" i="34"/>
  <c r="AI18" i="34"/>
  <c r="AY18" i="34"/>
  <c r="L18" i="34"/>
  <c r="AB18" i="34"/>
  <c r="AR18" i="34"/>
  <c r="BH18" i="34"/>
  <c r="AK18" i="34"/>
  <c r="Z18" i="34"/>
  <c r="BF18" i="34"/>
  <c r="N18" i="34"/>
  <c r="Q18" i="34"/>
  <c r="AU18" i="34"/>
  <c r="BD18" i="34"/>
  <c r="BI18" i="34"/>
  <c r="R18" i="34"/>
  <c r="O18" i="34"/>
  <c r="X18" i="34"/>
  <c r="AX18" i="34"/>
  <c r="AE18" i="34"/>
  <c r="AN18" i="34"/>
  <c r="BJ18" i="34"/>
  <c r="V18" i="34"/>
  <c r="BE18" i="34"/>
  <c r="AL18" i="34"/>
  <c r="Y18" i="34"/>
  <c r="AC18" i="34"/>
  <c r="AO18" i="34"/>
  <c r="K19" i="34"/>
  <c r="R19" i="34"/>
  <c r="AH19" i="34"/>
  <c r="AX19" i="34"/>
  <c r="O19" i="34"/>
  <c r="AE19" i="34"/>
  <c r="AU19" i="34"/>
  <c r="BK19" i="34"/>
  <c r="X19" i="34"/>
  <c r="BD19" i="34"/>
  <c r="M19" i="34"/>
  <c r="AS19" i="34"/>
  <c r="AO19" i="34"/>
  <c r="AR19" i="34"/>
  <c r="Q19" i="34"/>
  <c r="V19" i="34"/>
  <c r="AL19" i="34"/>
  <c r="BB19" i="34"/>
  <c r="S19" i="34"/>
  <c r="AI19" i="34"/>
  <c r="AY19" i="34"/>
  <c r="AF19" i="34"/>
  <c r="U19" i="34"/>
  <c r="BA19" i="34"/>
  <c r="BE19" i="34"/>
  <c r="BH19" i="34"/>
  <c r="N19" i="34"/>
  <c r="AD19" i="34"/>
  <c r="AT19" i="34"/>
  <c r="BJ19" i="34"/>
  <c r="AA19" i="34"/>
  <c r="AQ19" i="34"/>
  <c r="BG19" i="34"/>
  <c r="P19" i="34"/>
  <c r="AV19" i="34"/>
  <c r="AK19" i="34"/>
  <c r="Y19" i="34"/>
  <c r="AB19" i="34"/>
  <c r="BF19" i="34"/>
  <c r="BI19" i="34"/>
  <c r="W19" i="34"/>
  <c r="AN19" i="34"/>
  <c r="Z19" i="34"/>
  <c r="AM19" i="34"/>
  <c r="T19" i="34"/>
  <c r="AW19" i="34"/>
  <c r="BC19" i="34"/>
  <c r="AZ19" i="34"/>
  <c r="AG19" i="34"/>
  <c r="AP19" i="34"/>
  <c r="AC19" i="34"/>
  <c r="L19" i="34"/>
  <c r="AJ19" i="34"/>
  <c r="L20" i="34"/>
  <c r="N20" i="34"/>
  <c r="AD20" i="34"/>
  <c r="AT20" i="34"/>
  <c r="BJ20" i="34"/>
  <c r="AA20" i="34"/>
  <c r="AQ20" i="34"/>
  <c r="BG20" i="34"/>
  <c r="AR20" i="34"/>
  <c r="Y20" i="34"/>
  <c r="BE20" i="34"/>
  <c r="BA20" i="34"/>
  <c r="BD20" i="34"/>
  <c r="R20" i="34"/>
  <c r="AH20" i="34"/>
  <c r="AX20" i="34"/>
  <c r="O20" i="34"/>
  <c r="AE20" i="34"/>
  <c r="AU20" i="34"/>
  <c r="BK20" i="34"/>
  <c r="T20" i="34"/>
  <c r="AZ20" i="34"/>
  <c r="AG20" i="34"/>
  <c r="Z20" i="34"/>
  <c r="AP20" i="34"/>
  <c r="BF20" i="34"/>
  <c r="W20" i="34"/>
  <c r="AM20" i="34"/>
  <c r="BC20" i="34"/>
  <c r="AJ20" i="34"/>
  <c r="Q20" i="34"/>
  <c r="AW20" i="34"/>
  <c r="AK20" i="34"/>
  <c r="AN20" i="34"/>
  <c r="S20" i="34"/>
  <c r="U20" i="34"/>
  <c r="X20" i="34"/>
  <c r="V20" i="34"/>
  <c r="AI20" i="34"/>
  <c r="AO20" i="34"/>
  <c r="AL20" i="34"/>
  <c r="AY20" i="34"/>
  <c r="AB20" i="34"/>
  <c r="BI20" i="34"/>
  <c r="M20" i="34"/>
  <c r="AV20" i="34"/>
  <c r="P20" i="34"/>
  <c r="AF20" i="34"/>
  <c r="AS20" i="34"/>
  <c r="BB20" i="34"/>
  <c r="BH20" i="34"/>
  <c r="AC20" i="34"/>
  <c r="M21" i="34"/>
  <c r="AA21" i="34"/>
  <c r="AQ21" i="34"/>
  <c r="BG21" i="34"/>
  <c r="X21" i="34"/>
  <c r="AN21" i="34"/>
  <c r="BD21" i="34"/>
  <c r="Y21" i="34"/>
  <c r="BE21" i="34"/>
  <c r="AL21" i="34"/>
  <c r="AP21" i="34"/>
  <c r="O21" i="34"/>
  <c r="AE21" i="34"/>
  <c r="AU21" i="34"/>
  <c r="BK21" i="34"/>
  <c r="AB21" i="34"/>
  <c r="AR21" i="34"/>
  <c r="BH21" i="34"/>
  <c r="AG21" i="34"/>
  <c r="N21" i="34"/>
  <c r="AT21" i="34"/>
  <c r="R21" i="34"/>
  <c r="U21" i="34"/>
  <c r="W21" i="34"/>
  <c r="AM21" i="34"/>
  <c r="BC21" i="34"/>
  <c r="T21" i="34"/>
  <c r="AJ21" i="34"/>
  <c r="AZ21" i="34"/>
  <c r="Q21" i="34"/>
  <c r="AW21" i="34"/>
  <c r="AD21" i="34"/>
  <c r="BJ21" i="34"/>
  <c r="AX21" i="34"/>
  <c r="BA21" i="34"/>
  <c r="S21" i="34"/>
  <c r="AF21" i="34"/>
  <c r="AO21" i="34"/>
  <c r="AI21" i="34"/>
  <c r="AV21" i="34"/>
  <c r="AH21" i="34"/>
  <c r="AK21" i="34"/>
  <c r="AY21" i="34"/>
  <c r="V21" i="34"/>
  <c r="BB21" i="34"/>
  <c r="BF21" i="34"/>
  <c r="AC21" i="34"/>
  <c r="P21" i="34"/>
  <c r="BI21" i="34"/>
  <c r="AS21" i="34"/>
  <c r="Z21" i="34"/>
  <c r="N22" i="34"/>
  <c r="Y22" i="34"/>
  <c r="AO22" i="34"/>
  <c r="BE22" i="34"/>
  <c r="Z22" i="34"/>
  <c r="AP22" i="34"/>
  <c r="BF22" i="34"/>
  <c r="AM22" i="34"/>
  <c r="T22" i="34"/>
  <c r="AZ22" i="34"/>
  <c r="P22" i="34"/>
  <c r="S22" i="34"/>
  <c r="AC22" i="34"/>
  <c r="AS22" i="34"/>
  <c r="BI22" i="34"/>
  <c r="AD22" i="34"/>
  <c r="AT22" i="34"/>
  <c r="BJ22" i="34"/>
  <c r="O22" i="34"/>
  <c r="AU22" i="34"/>
  <c r="AB22" i="34"/>
  <c r="BH22" i="34"/>
  <c r="AF22" i="34"/>
  <c r="AI22" i="34"/>
  <c r="U22" i="34"/>
  <c r="AK22" i="34"/>
  <c r="BA22" i="34"/>
  <c r="V22" i="34"/>
  <c r="AL22" i="34"/>
  <c r="BB22" i="34"/>
  <c r="AE22" i="34"/>
  <c r="BK22" i="34"/>
  <c r="AR22" i="34"/>
  <c r="AG22" i="34"/>
  <c r="AX22" i="34"/>
  <c r="AJ22" i="34"/>
  <c r="AW22" i="34"/>
  <c r="W22" i="34"/>
  <c r="R22" i="34"/>
  <c r="BC22" i="34"/>
  <c r="AV22" i="34"/>
  <c r="AY22" i="34"/>
  <c r="Q22" i="34"/>
  <c r="X22" i="34"/>
  <c r="AA22" i="34"/>
  <c r="AN22" i="34"/>
  <c r="AQ22" i="34"/>
  <c r="BD22" i="34"/>
  <c r="BG22" i="34"/>
  <c r="AH22" i="34"/>
  <c r="O23" i="34"/>
  <c r="X23" i="34"/>
  <c r="AN23" i="34"/>
  <c r="BD23" i="34"/>
  <c r="Y23" i="34"/>
  <c r="AO23" i="34"/>
  <c r="BE23" i="34"/>
  <c r="V23" i="34"/>
  <c r="BB23" i="34"/>
  <c r="AI23" i="34"/>
  <c r="AU23" i="34"/>
  <c r="AH23" i="34"/>
  <c r="AB23" i="34"/>
  <c r="AR23" i="34"/>
  <c r="BH23" i="34"/>
  <c r="AC23" i="34"/>
  <c r="AS23" i="34"/>
  <c r="BI23" i="34"/>
  <c r="AD23" i="34"/>
  <c r="BJ23" i="34"/>
  <c r="AQ23" i="34"/>
  <c r="BK23" i="34"/>
  <c r="AX23" i="34"/>
  <c r="T23" i="34"/>
  <c r="AJ23" i="34"/>
  <c r="AZ23" i="34"/>
  <c r="U23" i="34"/>
  <c r="AK23" i="34"/>
  <c r="BA23" i="34"/>
  <c r="AT23" i="34"/>
  <c r="AA23" i="34"/>
  <c r="BG23" i="34"/>
  <c r="AE23" i="34"/>
  <c r="R23" i="34"/>
  <c r="AV23" i="34"/>
  <c r="Q23" i="34"/>
  <c r="S23" i="34"/>
  <c r="P23" i="34"/>
  <c r="AG23" i="34"/>
  <c r="AY23" i="34"/>
  <c r="AW23" i="34"/>
  <c r="AL23" i="34"/>
  <c r="AM23" i="34"/>
  <c r="BC23" i="34"/>
  <c r="AP23" i="34"/>
  <c r="AF23" i="34"/>
  <c r="W23" i="34"/>
  <c r="BF23" i="34"/>
  <c r="Z23" i="34"/>
  <c r="P24" i="34"/>
  <c r="AB24" i="34"/>
  <c r="AR24" i="34"/>
  <c r="Y24" i="34"/>
  <c r="AO24" i="34"/>
  <c r="BE24" i="34"/>
  <c r="AL24" i="34"/>
  <c r="S24" i="34"/>
  <c r="AY24" i="34"/>
  <c r="BH24" i="34"/>
  <c r="AX24" i="34"/>
  <c r="W24" i="34"/>
  <c r="AF24" i="34"/>
  <c r="AV24" i="34"/>
  <c r="AC24" i="34"/>
  <c r="AS24" i="34"/>
  <c r="BI24" i="34"/>
  <c r="AT24" i="34"/>
  <c r="AA24" i="34"/>
  <c r="BF24" i="34"/>
  <c r="BJ24" i="34"/>
  <c r="X24" i="34"/>
  <c r="AN24" i="34"/>
  <c r="U24" i="34"/>
  <c r="AK24" i="34"/>
  <c r="BA24" i="34"/>
  <c r="AD24" i="34"/>
  <c r="BG24" i="34"/>
  <c r="AQ24" i="34"/>
  <c r="AU24" i="34"/>
  <c r="AH24" i="34"/>
  <c r="Q24" i="34"/>
  <c r="V24" i="34"/>
  <c r="BK24" i="34"/>
  <c r="T24" i="34"/>
  <c r="AG24" i="34"/>
  <c r="BB24" i="34"/>
  <c r="AJ24" i="34"/>
  <c r="AW24" i="34"/>
  <c r="BC24" i="34"/>
  <c r="R24" i="34"/>
  <c r="BD24" i="34"/>
  <c r="AP24" i="34"/>
  <c r="AM24" i="34"/>
  <c r="AI24" i="34"/>
  <c r="AE24" i="34"/>
  <c r="AZ24" i="34"/>
  <c r="Z24" i="34"/>
  <c r="Q25" i="34"/>
  <c r="Z25" i="34"/>
  <c r="AP25" i="34"/>
  <c r="BF25" i="34"/>
  <c r="W25" i="34"/>
  <c r="AR25" i="34"/>
  <c r="AA25" i="34"/>
  <c r="AV25" i="34"/>
  <c r="BD25" i="34"/>
  <c r="AU25" i="34"/>
  <c r="S25" i="34"/>
  <c r="AD25" i="34"/>
  <c r="AT25" i="34"/>
  <c r="BJ25" i="34"/>
  <c r="AB25" i="34"/>
  <c r="AW25" i="34"/>
  <c r="AF25" i="34"/>
  <c r="BA25" i="34"/>
  <c r="X25" i="34"/>
  <c r="BE25" i="34"/>
  <c r="V25" i="34"/>
  <c r="AL25" i="34"/>
  <c r="BB25" i="34"/>
  <c r="AM25" i="34"/>
  <c r="BH25" i="34"/>
  <c r="U25" i="34"/>
  <c r="AQ25" i="34"/>
  <c r="AS25" i="34"/>
  <c r="AJ25" i="34"/>
  <c r="AH25" i="34"/>
  <c r="AI25" i="34"/>
  <c r="Y25" i="34"/>
  <c r="AX25" i="34"/>
  <c r="AK25" i="34"/>
  <c r="AG25" i="34"/>
  <c r="BG25" i="34"/>
  <c r="AY25" i="34"/>
  <c r="AO25" i="34"/>
  <c r="R25" i="34"/>
  <c r="BC25" i="34"/>
  <c r="AE25" i="34"/>
  <c r="T25" i="34"/>
  <c r="AZ25" i="34"/>
  <c r="BK25" i="34"/>
  <c r="AC25" i="34"/>
  <c r="BI25" i="34"/>
  <c r="AN25" i="34"/>
  <c r="R26" i="34"/>
  <c r="AB26" i="34"/>
  <c r="AR26" i="34"/>
  <c r="BH26" i="34"/>
  <c r="S26" i="34"/>
  <c r="AO26" i="34"/>
  <c r="BJ26" i="34"/>
  <c r="AC26" i="34"/>
  <c r="AX26" i="34"/>
  <c r="BA26" i="34"/>
  <c r="AQ26" i="34"/>
  <c r="Z26" i="34"/>
  <c r="AF26" i="34"/>
  <c r="AV26" i="34"/>
  <c r="Y26" i="34"/>
  <c r="AT26" i="34"/>
  <c r="AH26" i="34"/>
  <c r="BC26" i="34"/>
  <c r="U26" i="34"/>
  <c r="BK26" i="34"/>
  <c r="BB26" i="34"/>
  <c r="X26" i="34"/>
  <c r="AN26" i="34"/>
  <c r="BD26" i="34"/>
  <c r="AI26" i="34"/>
  <c r="BE26" i="34"/>
  <c r="W26" i="34"/>
  <c r="AS26" i="34"/>
  <c r="AP26" i="34"/>
  <c r="AG26" i="34"/>
  <c r="AZ26" i="34"/>
  <c r="AD26" i="34"/>
  <c r="BI26" i="34"/>
  <c r="AY26" i="34"/>
  <c r="AE26" i="34"/>
  <c r="V26" i="34"/>
  <c r="T26" i="34"/>
  <c r="BF26" i="34"/>
  <c r="AW26" i="34"/>
  <c r="AK26" i="34"/>
  <c r="AU26" i="34"/>
  <c r="BG26" i="34"/>
  <c r="AJ26" i="34"/>
  <c r="AM26" i="34"/>
  <c r="AA26" i="34"/>
  <c r="AL26" i="34"/>
  <c r="S27" i="34"/>
  <c r="AI27" i="34"/>
  <c r="AY27" i="34"/>
  <c r="AL27" i="34"/>
  <c r="BH27" i="34"/>
  <c r="AO27" i="34"/>
  <c r="AJ27" i="34"/>
  <c r="AZ27" i="34"/>
  <c r="W27" i="34"/>
  <c r="AM27" i="34"/>
  <c r="BC27" i="34"/>
  <c r="V27" i="34"/>
  <c r="AR27" i="34"/>
  <c r="AV27" i="34"/>
  <c r="AP27" i="34"/>
  <c r="AE27" i="34"/>
  <c r="AU27" i="34"/>
  <c r="BK27" i="34"/>
  <c r="AG27" i="34"/>
  <c r="BB27" i="34"/>
  <c r="U27" i="34"/>
  <c r="AH27" i="34"/>
  <c r="BJ27" i="34"/>
  <c r="AC27" i="34"/>
  <c r="BE27" i="34"/>
  <c r="AA27" i="34"/>
  <c r="AQ27" i="34"/>
  <c r="AB27" i="34"/>
  <c r="Z27" i="34"/>
  <c r="T27" i="34"/>
  <c r="X27" i="34"/>
  <c r="AF27" i="34"/>
  <c r="AT27" i="34"/>
  <c r="AN27" i="34"/>
  <c r="BF27" i="34"/>
  <c r="AX27" i="34"/>
  <c r="AS27" i="34"/>
  <c r="Y27" i="34"/>
  <c r="AD27" i="34"/>
  <c r="BI27" i="34"/>
  <c r="AW27" i="34"/>
  <c r="BD27" i="34"/>
  <c r="AK27" i="34"/>
  <c r="BG27" i="34"/>
  <c r="BA27" i="34"/>
  <c r="T28" i="34"/>
  <c r="W28" i="34"/>
  <c r="AI28" i="34"/>
  <c r="AY28" i="34"/>
  <c r="Y28" i="34"/>
  <c r="AV28" i="34"/>
  <c r="AB28" i="34"/>
  <c r="AW28" i="34"/>
  <c r="BD28" i="34"/>
  <c r="AN28" i="34"/>
  <c r="AA28" i="34"/>
  <c r="U28" i="34"/>
  <c r="AM28" i="34"/>
  <c r="BC28" i="34"/>
  <c r="AF28" i="34"/>
  <c r="BA28" i="34"/>
  <c r="AG28" i="34"/>
  <c r="BB28" i="34"/>
  <c r="AE28" i="34"/>
  <c r="AU28" i="34"/>
  <c r="BK28" i="34"/>
  <c r="AP28" i="34"/>
  <c r="AR28" i="34"/>
  <c r="Z28" i="34"/>
  <c r="AK28" i="34"/>
  <c r="AL28" i="34"/>
  <c r="AQ28" i="34"/>
  <c r="BF28" i="34"/>
  <c r="BH28" i="34"/>
  <c r="BG28" i="34"/>
  <c r="AS28" i="34"/>
  <c r="AH28" i="34"/>
  <c r="BJ28" i="34"/>
  <c r="X28" i="34"/>
  <c r="AX28" i="34"/>
  <c r="BI28" i="34"/>
  <c r="AT28" i="34"/>
  <c r="AD28" i="34"/>
  <c r="AJ28" i="34"/>
  <c r="V28" i="34"/>
  <c r="AO28" i="34"/>
  <c r="BE28" i="34"/>
  <c r="AC28" i="34"/>
  <c r="AZ28" i="34"/>
  <c r="U29" i="34"/>
  <c r="X29" i="34"/>
  <c r="AN29" i="34"/>
  <c r="BD29" i="34"/>
  <c r="AE29" i="34"/>
  <c r="BA29" i="34"/>
  <c r="AA29" i="34"/>
  <c r="AW29" i="34"/>
  <c r="BC29" i="34"/>
  <c r="AB29" i="34"/>
  <c r="AR29" i="34"/>
  <c r="BH29" i="34"/>
  <c r="AK29" i="34"/>
  <c r="BF29" i="34"/>
  <c r="AG29" i="34"/>
  <c r="BB29" i="34"/>
  <c r="AJ29" i="34"/>
  <c r="AZ29" i="34"/>
  <c r="Z29" i="34"/>
  <c r="AU29" i="34"/>
  <c r="V29" i="34"/>
  <c r="AQ29" i="34"/>
  <c r="AV29" i="34"/>
  <c r="AP29" i="34"/>
  <c r="AL29" i="34"/>
  <c r="BI29" i="34"/>
  <c r="Y29" i="34"/>
  <c r="AD29" i="34"/>
  <c r="AH29" i="34"/>
  <c r="BJ29" i="34"/>
  <c r="W29" i="34"/>
  <c r="AO29" i="34"/>
  <c r="AI29" i="34"/>
  <c r="AC29" i="34"/>
  <c r="AY29" i="34"/>
  <c r="BG29" i="34"/>
  <c r="AT29" i="34"/>
  <c r="AX29" i="34"/>
  <c r="AF29" i="34"/>
  <c r="BK29" i="34"/>
  <c r="AS29" i="34"/>
  <c r="AM29" i="34"/>
  <c r="BE29" i="34"/>
  <c r="V30" i="34"/>
  <c r="AH30" i="34"/>
  <c r="AX30" i="34"/>
  <c r="AF30" i="34"/>
  <c r="BA30" i="34"/>
  <c r="AB30" i="34"/>
  <c r="AW30" i="34"/>
  <c r="BD30" i="34"/>
  <c r="AY30" i="34"/>
  <c r="AL30" i="34"/>
  <c r="BB30" i="34"/>
  <c r="AK30" i="34"/>
  <c r="BG30" i="34"/>
  <c r="AG30" i="34"/>
  <c r="BC30" i="34"/>
  <c r="AD30" i="34"/>
  <c r="AT30" i="34"/>
  <c r="BJ30" i="34"/>
  <c r="AA30" i="34"/>
  <c r="AV30" i="34"/>
  <c r="W30" i="34"/>
  <c r="AR30" i="34"/>
  <c r="AQ30" i="34"/>
  <c r="AM30" i="34"/>
  <c r="Z30" i="34"/>
  <c r="BH30" i="34"/>
  <c r="AP30" i="34"/>
  <c r="X30" i="34"/>
  <c r="BF30" i="34"/>
  <c r="AI30" i="34"/>
  <c r="Y30" i="34"/>
  <c r="AN30" i="34"/>
  <c r="BK30" i="34"/>
  <c r="AU30" i="34"/>
  <c r="AS30" i="34"/>
  <c r="AJ30" i="34"/>
  <c r="BI30" i="34"/>
  <c r="AE30" i="34"/>
  <c r="AZ30" i="34"/>
  <c r="BE30" i="34"/>
  <c r="AC30" i="34"/>
  <c r="AO30" i="34"/>
  <c r="W31" i="34"/>
  <c r="Y31" i="34"/>
  <c r="AO31" i="34"/>
  <c r="BE31" i="34"/>
  <c r="AM31" i="34"/>
  <c r="BH31" i="34"/>
  <c r="AD31" i="34"/>
  <c r="AY31" i="34"/>
  <c r="BF31" i="34"/>
  <c r="AC31" i="34"/>
  <c r="AS31" i="34"/>
  <c r="BI31" i="34"/>
  <c r="AR31" i="34"/>
  <c r="AI31" i="34"/>
  <c r="BD31" i="34"/>
  <c r="AK31" i="34"/>
  <c r="BA31" i="34"/>
  <c r="AH31" i="34"/>
  <c r="BC31" i="34"/>
  <c r="X31" i="34"/>
  <c r="AT31" i="34"/>
  <c r="AG31" i="34"/>
  <c r="AW31" i="34"/>
  <c r="AB31" i="34"/>
  <c r="AX31" i="34"/>
  <c r="AN31" i="34"/>
  <c r="AJ31" i="34"/>
  <c r="AF31" i="34"/>
  <c r="AA31" i="34"/>
  <c r="AV31" i="34"/>
  <c r="AE31" i="34"/>
  <c r="AP31" i="34"/>
  <c r="AL31" i="34"/>
  <c r="AQ31" i="34"/>
  <c r="Z31" i="34"/>
  <c r="BK31" i="34"/>
  <c r="BB31" i="34"/>
  <c r="BJ31" i="34"/>
  <c r="AU31" i="34"/>
  <c r="BG31" i="34"/>
  <c r="AZ31" i="34"/>
  <c r="X32" i="34"/>
  <c r="AG32" i="34"/>
  <c r="AN32" i="34"/>
  <c r="BD32" i="34"/>
  <c r="AF32" i="34"/>
  <c r="AW32" i="34"/>
  <c r="BB32" i="34"/>
  <c r="Z32" i="34"/>
  <c r="AR32" i="34"/>
  <c r="BH32" i="34"/>
  <c r="AK32" i="34"/>
  <c r="BA32" i="34"/>
  <c r="AC32" i="34"/>
  <c r="AJ32" i="34"/>
  <c r="AZ32" i="34"/>
  <c r="AA32" i="34"/>
  <c r="AS32" i="34"/>
  <c r="BI32" i="34"/>
  <c r="AV32" i="34"/>
  <c r="AO32" i="34"/>
  <c r="BE32" i="34"/>
  <c r="Y32" i="34"/>
  <c r="AT32" i="34"/>
  <c r="AE32" i="34"/>
  <c r="AB32" i="34"/>
  <c r="AD32" i="34"/>
  <c r="BK32" i="34"/>
  <c r="AH32" i="34"/>
  <c r="AQ32" i="34"/>
  <c r="BJ32" i="34"/>
  <c r="BF32" i="34"/>
  <c r="BG32" i="34"/>
  <c r="AL32" i="34"/>
  <c r="AM32" i="34"/>
  <c r="AX32" i="34"/>
  <c r="AY32" i="34"/>
  <c r="AU32" i="34"/>
  <c r="AP32" i="34"/>
  <c r="BC32" i="34"/>
  <c r="AI32" i="34"/>
  <c r="Y33" i="34"/>
  <c r="AK33" i="34"/>
  <c r="BA33" i="34"/>
  <c r="Z33" i="34"/>
  <c r="AP33" i="34"/>
  <c r="BF33" i="34"/>
  <c r="AU33" i="34"/>
  <c r="AA33" i="34"/>
  <c r="AO33" i="34"/>
  <c r="BE33" i="34"/>
  <c r="AD33" i="34"/>
  <c r="AT33" i="34"/>
  <c r="AG33" i="34"/>
  <c r="AW33" i="34"/>
  <c r="AL33" i="34"/>
  <c r="BB33" i="34"/>
  <c r="BJ33" i="34"/>
  <c r="AC33" i="34"/>
  <c r="AS33" i="34"/>
  <c r="AH33" i="34"/>
  <c r="BC33" i="34"/>
  <c r="AX33" i="34"/>
  <c r="AM33" i="34"/>
  <c r="AQ33" i="34"/>
  <c r="BD33" i="34"/>
  <c r="AY33" i="34"/>
  <c r="AR33" i="34"/>
  <c r="BH33" i="34"/>
  <c r="AN33" i="34"/>
  <c r="BI33" i="34"/>
  <c r="BK33" i="34"/>
  <c r="AJ33" i="34"/>
  <c r="AF33" i="34"/>
  <c r="BG33" i="34"/>
  <c r="AZ33" i="34"/>
  <c r="AE33" i="34"/>
  <c r="AV33" i="34"/>
  <c r="AI33" i="34"/>
  <c r="AB33" i="34"/>
  <c r="Z34" i="34"/>
  <c r="AE34" i="34"/>
  <c r="AU34" i="34"/>
  <c r="BK34" i="34"/>
  <c r="AJ34" i="34"/>
  <c r="AZ34" i="34"/>
  <c r="AO34" i="34"/>
  <c r="AI34" i="34"/>
  <c r="AY34" i="34"/>
  <c r="AA34" i="34"/>
  <c r="AQ34" i="34"/>
  <c r="BG34" i="34"/>
  <c r="AF34" i="34"/>
  <c r="AM34" i="34"/>
  <c r="AV34" i="34"/>
  <c r="BC34" i="34"/>
  <c r="AB34" i="34"/>
  <c r="BD34" i="34"/>
  <c r="AN34" i="34"/>
  <c r="BH34" i="34"/>
  <c r="BE34" i="34"/>
  <c r="BB34" i="34"/>
  <c r="BF34" i="34"/>
  <c r="BI34" i="34"/>
  <c r="BJ34" i="34"/>
  <c r="AG34" i="34"/>
  <c r="AS34" i="34"/>
  <c r="AP34" i="34"/>
  <c r="AR34" i="34"/>
  <c r="AC34" i="34"/>
  <c r="AH34" i="34"/>
  <c r="AK34" i="34"/>
  <c r="AD34" i="34"/>
  <c r="AW34" i="34"/>
  <c r="AL34" i="34"/>
  <c r="AX34" i="34"/>
  <c r="BA34" i="34"/>
  <c r="AT34" i="34"/>
  <c r="AA35" i="34"/>
  <c r="AP35" i="34"/>
  <c r="BF35" i="34"/>
  <c r="AI35" i="34"/>
  <c r="AY35" i="34"/>
  <c r="AJ35" i="34"/>
  <c r="AF35" i="34"/>
  <c r="AD35" i="34"/>
  <c r="AT35" i="34"/>
  <c r="BJ35" i="34"/>
  <c r="AL35" i="34"/>
  <c r="BB35" i="34"/>
  <c r="AM35" i="34"/>
  <c r="BG35" i="34"/>
  <c r="AQ35" i="34"/>
  <c r="BK35" i="34"/>
  <c r="AH35" i="34"/>
  <c r="AU35" i="34"/>
  <c r="BH35" i="34"/>
  <c r="AB35" i="34"/>
  <c r="BA35" i="34"/>
  <c r="AE35" i="34"/>
  <c r="BE35" i="34"/>
  <c r="BD35" i="34"/>
  <c r="AW35" i="34"/>
  <c r="AR35" i="34"/>
  <c r="AG35" i="34"/>
  <c r="AC35" i="34"/>
  <c r="BI35" i="34"/>
  <c r="AN35" i="34"/>
  <c r="AO35" i="34"/>
  <c r="AX35" i="34"/>
  <c r="AZ35" i="34"/>
  <c r="AK35" i="34"/>
  <c r="BC35" i="34"/>
  <c r="AV35" i="34"/>
  <c r="AS35" i="34"/>
  <c r="AB36" i="34"/>
  <c r="AL36" i="34"/>
  <c r="BB36" i="34"/>
  <c r="AE36" i="34"/>
  <c r="AU36" i="34"/>
  <c r="BK36" i="34"/>
  <c r="AF36" i="34"/>
  <c r="AP36" i="34"/>
  <c r="BF36" i="34"/>
  <c r="AH36" i="34"/>
  <c r="AX36" i="34"/>
  <c r="AD36" i="34"/>
  <c r="AQ36" i="34"/>
  <c r="AT36" i="34"/>
  <c r="AY36" i="34"/>
  <c r="BJ36" i="34"/>
  <c r="AI36" i="34"/>
  <c r="BC36" i="34"/>
  <c r="AM36" i="34"/>
  <c r="AV36" i="34"/>
  <c r="BH36" i="34"/>
  <c r="BA36" i="34"/>
  <c r="AW36" i="34"/>
  <c r="AR36" i="34"/>
  <c r="AS36" i="34"/>
  <c r="AG36" i="34"/>
  <c r="BG36" i="34"/>
  <c r="BD36" i="34"/>
  <c r="BE36" i="34"/>
  <c r="AZ36" i="34"/>
  <c r="BI36" i="34"/>
  <c r="AN36" i="34"/>
  <c r="AK36" i="34"/>
  <c r="AO36" i="34"/>
  <c r="AJ36" i="34"/>
  <c r="AC36" i="34"/>
  <c r="AC37" i="34"/>
  <c r="AI37" i="34"/>
  <c r="AY37" i="34"/>
  <c r="AR37" i="34"/>
  <c r="BH37" i="34"/>
  <c r="AK37" i="34"/>
  <c r="AM37" i="34"/>
  <c r="BC37" i="34"/>
  <c r="AE37" i="34"/>
  <c r="AU37" i="34"/>
  <c r="BK37" i="34"/>
  <c r="BG37" i="34"/>
  <c r="AF37" i="34"/>
  <c r="AJ37" i="34"/>
  <c r="AN37" i="34"/>
  <c r="AS37" i="34"/>
  <c r="BD37" i="34"/>
  <c r="AT37" i="34"/>
  <c r="BE37" i="34"/>
  <c r="BA37" i="34"/>
  <c r="BJ37" i="34"/>
  <c r="AG37" i="34"/>
  <c r="AP37" i="34"/>
  <c r="AW37" i="34"/>
  <c r="AH37" i="34"/>
  <c r="BB37" i="34"/>
  <c r="AV37" i="34"/>
  <c r="AX37" i="34"/>
  <c r="AD37" i="34"/>
  <c r="AQ37" i="34"/>
  <c r="AZ37" i="34"/>
  <c r="BI37" i="34"/>
  <c r="AL37" i="34"/>
  <c r="AO37" i="34"/>
  <c r="BF37" i="34"/>
  <c r="AD38" i="34"/>
  <c r="AG38" i="34"/>
  <c r="AW38" i="34"/>
  <c r="AT38" i="34"/>
  <c r="BJ38" i="34"/>
  <c r="AI38" i="34"/>
  <c r="AE38" i="34"/>
  <c r="AK38" i="34"/>
  <c r="BA38" i="34"/>
  <c r="AS38" i="34"/>
  <c r="BI38" i="34"/>
  <c r="AO38" i="34"/>
  <c r="BE38" i="34"/>
  <c r="AH38" i="34"/>
  <c r="BB38" i="34"/>
  <c r="AY38" i="34"/>
  <c r="BF38" i="34"/>
  <c r="AQ38" i="34"/>
  <c r="AV38" i="34"/>
  <c r="AR38" i="34"/>
  <c r="AN38" i="34"/>
  <c r="AP38" i="34"/>
  <c r="BC38" i="34"/>
  <c r="BH38" i="34"/>
  <c r="AL38" i="34"/>
  <c r="BG38" i="34"/>
  <c r="AZ38" i="34"/>
  <c r="AM38" i="34"/>
  <c r="BD38" i="34"/>
  <c r="AU38" i="34"/>
  <c r="AX38" i="34"/>
  <c r="AF38" i="34"/>
  <c r="AJ38" i="34"/>
  <c r="BK38" i="34"/>
  <c r="AE39" i="34"/>
  <c r="AF39" i="34"/>
  <c r="AV39" i="34"/>
  <c r="AS39" i="34"/>
  <c r="BI39" i="34"/>
  <c r="AH39" i="34"/>
  <c r="AJ39" i="34"/>
  <c r="AZ39" i="34"/>
  <c r="AR39" i="34"/>
  <c r="BH39" i="34"/>
  <c r="BD39" i="34"/>
  <c r="AO39" i="34"/>
  <c r="BF39" i="34"/>
  <c r="AN39" i="34"/>
  <c r="BA39" i="34"/>
  <c r="BB39" i="34"/>
  <c r="AQ39" i="34"/>
  <c r="AT39" i="34"/>
  <c r="BC39" i="34"/>
  <c r="AK39" i="34"/>
  <c r="AP39" i="34"/>
  <c r="BG39" i="34"/>
  <c r="AG39" i="34"/>
  <c r="BE39" i="34"/>
  <c r="AY39" i="34"/>
  <c r="BJ39" i="34"/>
  <c r="BK39" i="34"/>
  <c r="AM39" i="34"/>
  <c r="AW39" i="34"/>
  <c r="AX39" i="34"/>
  <c r="AL39" i="34"/>
  <c r="AI39" i="34"/>
  <c r="AU39" i="34"/>
  <c r="AF40" i="34"/>
  <c r="AJ40" i="34"/>
  <c r="AZ40" i="34"/>
  <c r="AS40" i="34"/>
  <c r="BI40" i="34"/>
  <c r="AH40" i="34"/>
  <c r="AL40" i="34"/>
  <c r="AN40" i="34"/>
  <c r="BD40" i="34"/>
  <c r="AV40" i="34"/>
  <c r="AR40" i="34"/>
  <c r="BH40" i="34"/>
  <c r="AG40" i="34"/>
  <c r="BA40" i="34"/>
  <c r="AW40" i="34"/>
  <c r="AP40" i="34"/>
  <c r="AQ40" i="34"/>
  <c r="BK40" i="34"/>
  <c r="AT40" i="34"/>
  <c r="AU40" i="34"/>
  <c r="BE40" i="34"/>
  <c r="AX40" i="34"/>
  <c r="BJ40" i="34"/>
  <c r="AM40" i="34"/>
  <c r="AY40" i="34"/>
  <c r="AK40" i="34"/>
  <c r="BF40" i="34"/>
  <c r="BG40" i="34"/>
  <c r="AO40" i="34"/>
  <c r="AI40" i="34"/>
  <c r="BB40" i="34"/>
  <c r="BC40" i="34"/>
  <c r="AG41" i="34"/>
  <c r="AO41" i="34"/>
  <c r="BE41" i="34"/>
  <c r="AT41" i="34"/>
  <c r="BJ41" i="34"/>
  <c r="AI41" i="34"/>
  <c r="AS41" i="34"/>
  <c r="BI41" i="34"/>
  <c r="AK41" i="34"/>
  <c r="BA41" i="34"/>
  <c r="AP41" i="34"/>
  <c r="AQ41" i="34"/>
  <c r="AX41" i="34"/>
  <c r="BG41" i="34"/>
  <c r="AR41" i="34"/>
  <c r="AM41" i="34"/>
  <c r="AN41" i="34"/>
  <c r="AH41" i="34"/>
  <c r="BH41" i="34"/>
  <c r="BK41" i="34"/>
  <c r="AW41" i="34"/>
  <c r="BB41" i="34"/>
  <c r="AZ41" i="34"/>
  <c r="BC41" i="34"/>
  <c r="BD41" i="34"/>
  <c r="BF41" i="34"/>
  <c r="AU41" i="34"/>
  <c r="AL41" i="34"/>
  <c r="AY41" i="34"/>
  <c r="AV41" i="34"/>
  <c r="AJ41" i="34"/>
  <c r="AH42" i="34"/>
  <c r="AV42" i="34"/>
  <c r="AK42" i="34"/>
  <c r="BG42" i="34"/>
  <c r="AM42" i="34"/>
  <c r="AI42" i="34"/>
  <c r="AJ42" i="34"/>
  <c r="BD42" i="34"/>
  <c r="AW42" i="34"/>
  <c r="AR42" i="34"/>
  <c r="BE42" i="34"/>
  <c r="BK42" i="34"/>
  <c r="AS42" i="34"/>
  <c r="AY42" i="34"/>
  <c r="BA42" i="34"/>
  <c r="BH42" i="34"/>
  <c r="BB42" i="34"/>
  <c r="BC42" i="34"/>
  <c r="AP42" i="34"/>
  <c r="AZ42" i="34"/>
  <c r="AQ42" i="34"/>
  <c r="AX42" i="34"/>
  <c r="BJ42" i="34"/>
  <c r="BF42" i="34"/>
  <c r="AN42" i="34"/>
  <c r="AO42" i="34"/>
  <c r="AL42" i="34"/>
  <c r="BI42" i="34"/>
  <c r="AT42" i="34"/>
  <c r="AU42" i="34"/>
  <c r="AI43" i="34"/>
  <c r="AM43" i="34"/>
  <c r="BC43" i="34"/>
  <c r="AZ43" i="34"/>
  <c r="AY43" i="34"/>
  <c r="AT43" i="34"/>
  <c r="AU43" i="34"/>
  <c r="AO43" i="34"/>
  <c r="AK43" i="34"/>
  <c r="BF43" i="34"/>
  <c r="BB43" i="34"/>
  <c r="BD43" i="34"/>
  <c r="BJ43" i="34"/>
  <c r="BH43" i="34"/>
  <c r="BI43" i="34"/>
  <c r="BG43" i="34"/>
  <c r="BE43" i="34"/>
  <c r="AR43" i="34"/>
  <c r="AS43" i="34"/>
  <c r="AP43" i="34"/>
  <c r="BK43" i="34"/>
  <c r="AV43" i="34"/>
  <c r="AL43" i="34"/>
  <c r="AN43" i="34"/>
  <c r="AQ43" i="34"/>
  <c r="AJ43" i="34"/>
  <c r="BA43" i="34"/>
  <c r="AW43" i="34"/>
  <c r="AX43" i="34"/>
  <c r="AJ44" i="34"/>
  <c r="AQ44" i="34"/>
  <c r="BG44" i="34"/>
  <c r="AS44" i="34"/>
  <c r="AU44" i="34"/>
  <c r="AX44" i="34"/>
  <c r="AY44" i="34"/>
  <c r="BD44" i="34"/>
  <c r="BF44" i="34"/>
  <c r="BH44" i="34"/>
  <c r="BE44" i="34"/>
  <c r="BK44" i="34"/>
  <c r="AT44" i="34"/>
  <c r="AV44" i="34"/>
  <c r="AW44" i="34"/>
  <c r="BC44" i="34"/>
  <c r="BI44" i="34"/>
  <c r="AO44" i="34"/>
  <c r="BJ44" i="34"/>
  <c r="AK44" i="34"/>
  <c r="AL44" i="34"/>
  <c r="AM44" i="34"/>
  <c r="AN44" i="34"/>
  <c r="AP44" i="34"/>
  <c r="AR44" i="34"/>
  <c r="AZ44" i="34"/>
  <c r="BA44" i="34"/>
  <c r="BB44" i="34"/>
  <c r="AK45" i="34"/>
  <c r="AV45" i="34"/>
  <c r="AM45" i="34"/>
  <c r="BI45" i="34"/>
  <c r="AN45" i="34"/>
  <c r="BH45" i="34"/>
  <c r="AX45" i="34"/>
  <c r="AZ45" i="34"/>
  <c r="AY45" i="34"/>
  <c r="BA45" i="34"/>
  <c r="AL45" i="34"/>
  <c r="AU45" i="34"/>
  <c r="AO45" i="34"/>
  <c r="BG45" i="34"/>
  <c r="BD45" i="34"/>
  <c r="AP45" i="34"/>
  <c r="AQ45" i="34"/>
  <c r="BE45" i="34"/>
  <c r="BK45" i="34"/>
  <c r="AW45" i="34"/>
  <c r="AS45" i="34"/>
  <c r="BB45" i="34"/>
  <c r="BJ45" i="34"/>
  <c r="AR45" i="34"/>
  <c r="BC45" i="34"/>
  <c r="BF45" i="34"/>
  <c r="AT45" i="34"/>
  <c r="AL46" i="34"/>
  <c r="AP46" i="34"/>
  <c r="BF46" i="34"/>
  <c r="BD46" i="34"/>
  <c r="BJ46" i="34"/>
  <c r="BB46" i="34"/>
  <c r="AN46" i="34"/>
  <c r="AV46" i="34"/>
  <c r="BC46" i="34"/>
  <c r="AU46" i="34"/>
  <c r="AW46" i="34"/>
  <c r="AT46" i="34"/>
  <c r="AY46" i="34"/>
  <c r="BE46" i="34"/>
  <c r="AQ46" i="34"/>
  <c r="AS46" i="34"/>
  <c r="BG46" i="34"/>
  <c r="AZ46" i="34"/>
  <c r="BH46" i="34"/>
  <c r="AX46" i="34"/>
  <c r="BI46" i="34"/>
  <c r="AM46" i="34"/>
  <c r="AO46" i="34"/>
  <c r="BK46" i="34"/>
  <c r="BA46" i="34"/>
  <c r="AR46" i="34"/>
  <c r="AM47" i="34"/>
  <c r="AW47" i="34"/>
  <c r="AZ47" i="34"/>
  <c r="BE47" i="34"/>
  <c r="BI47" i="34"/>
  <c r="AP47" i="34"/>
  <c r="AQ47" i="34"/>
  <c r="AX47" i="34"/>
  <c r="BD47" i="34"/>
  <c r="BF47" i="34"/>
  <c r="BJ47" i="34"/>
  <c r="BB47" i="34"/>
  <c r="AO47" i="34"/>
  <c r="AU47" i="34"/>
  <c r="AN47" i="34"/>
  <c r="AV47" i="34"/>
  <c r="BH47" i="34"/>
  <c r="AS47" i="34"/>
  <c r="AR47" i="34"/>
  <c r="AT47" i="34"/>
  <c r="BA47" i="34"/>
  <c r="BK47" i="34"/>
  <c r="BC47" i="34"/>
  <c r="BG47" i="34"/>
  <c r="AY47" i="34"/>
  <c r="AN48" i="34"/>
  <c r="AO48" i="34"/>
  <c r="BE48" i="34"/>
  <c r="AX48" i="34"/>
  <c r="BA48" i="34"/>
  <c r="AR48" i="34"/>
  <c r="AP48" i="34"/>
  <c r="AT48" i="34"/>
  <c r="BK48" i="34"/>
  <c r="AW48" i="34"/>
  <c r="BB48" i="34"/>
  <c r="AS48" i="34"/>
  <c r="BC48" i="34"/>
  <c r="BF48" i="34"/>
  <c r="AY48" i="34"/>
  <c r="AQ48" i="34"/>
  <c r="BH48" i="34"/>
  <c r="BD48" i="34"/>
  <c r="AU48" i="34"/>
  <c r="BI48" i="34"/>
  <c r="AV48" i="34"/>
  <c r="BJ48" i="34"/>
  <c r="AZ48" i="34"/>
  <c r="BG48" i="34"/>
  <c r="AO49" i="34"/>
  <c r="AX49" i="34"/>
  <c r="AV49" i="34"/>
  <c r="BB49" i="34"/>
  <c r="AP49" i="34"/>
  <c r="BA49" i="34"/>
  <c r="BE49" i="34"/>
  <c r="AR49" i="34"/>
  <c r="AU49" i="34"/>
  <c r="BF49" i="34"/>
  <c r="AS49" i="34"/>
  <c r="BC49" i="34"/>
  <c r="BD49" i="34"/>
  <c r="BK49" i="34"/>
  <c r="AT49" i="34"/>
  <c r="BG49" i="34"/>
  <c r="AW49" i="34"/>
  <c r="AY49" i="34"/>
  <c r="AZ49" i="34"/>
  <c r="BJ49" i="34"/>
  <c r="AQ49" i="34"/>
  <c r="BI49" i="34"/>
  <c r="BH49" i="34"/>
  <c r="AP50" i="34"/>
  <c r="AR50" i="34"/>
  <c r="AY50" i="34"/>
  <c r="BG50" i="34"/>
  <c r="AW50" i="34"/>
  <c r="AQ50" i="34"/>
  <c r="BH50" i="34"/>
  <c r="BA50" i="34"/>
  <c r="BB50" i="34"/>
  <c r="AU50" i="34"/>
  <c r="BJ50" i="34"/>
  <c r="BK50" i="34"/>
  <c r="BE50" i="34"/>
  <c r="AX50" i="34"/>
  <c r="AV50" i="34"/>
  <c r="BI50" i="34"/>
  <c r="BF50" i="34"/>
  <c r="AZ50" i="34"/>
  <c r="BC50" i="34"/>
  <c r="BD50" i="34"/>
  <c r="AS50" i="34"/>
  <c r="AT50" i="34"/>
  <c r="AQ51" i="34"/>
  <c r="AT51" i="34"/>
  <c r="BJ51" i="34"/>
  <c r="BF51" i="34"/>
  <c r="BE51" i="34"/>
  <c r="BG51" i="34"/>
  <c r="BH51" i="34"/>
  <c r="BI51" i="34"/>
  <c r="AX51" i="34"/>
  <c r="AR51" i="34"/>
  <c r="AY51" i="34"/>
  <c r="AV51" i="34"/>
  <c r="AU51" i="34"/>
  <c r="BK51" i="34"/>
  <c r="AS51" i="34"/>
  <c r="BB51" i="34"/>
  <c r="BD51" i="34"/>
  <c r="AW51" i="34"/>
  <c r="BC51" i="34"/>
  <c r="AZ51" i="34"/>
  <c r="BA51" i="34"/>
  <c r="BM19" i="34"/>
  <c r="BR19" i="34"/>
  <c r="BO19" i="34"/>
  <c r="BQ19" i="34"/>
  <c r="BP19" i="34"/>
  <c r="BO20" i="34"/>
  <c r="BL21" i="34"/>
  <c r="BP21" i="34"/>
  <c r="BM21" i="34"/>
  <c r="BV22" i="34"/>
  <c r="BN15" i="34"/>
  <c r="BU23" i="34"/>
  <c r="BN23" i="34"/>
  <c r="BO23" i="34"/>
  <c r="BQ23" i="34"/>
  <c r="BP23" i="34"/>
  <c r="BS23" i="34"/>
  <c r="BW23" i="34"/>
  <c r="C69" i="34"/>
  <c r="BR23" i="34"/>
  <c r="BM23" i="34"/>
  <c r="BL23" i="34"/>
  <c r="BV23" i="34"/>
  <c r="BT23" i="34"/>
  <c r="BS19" i="34"/>
  <c r="BL19" i="34"/>
  <c r="BN19" i="34"/>
  <c r="C65" i="34"/>
  <c r="C67" i="34"/>
  <c r="BO21" i="34"/>
  <c r="BR21" i="34"/>
  <c r="BQ21" i="34"/>
  <c r="BN21" i="34"/>
  <c r="BU21" i="34"/>
  <c r="BT21" i="34"/>
  <c r="BO22" i="34"/>
  <c r="BS22" i="34"/>
  <c r="BS21" i="34"/>
  <c r="BN22" i="34"/>
  <c r="BP20" i="34"/>
  <c r="C68" i="34"/>
  <c r="BP22" i="34"/>
  <c r="BT22" i="34"/>
  <c r="BL22" i="34"/>
  <c r="BR22" i="34"/>
  <c r="BS20" i="34"/>
  <c r="BU22" i="34"/>
  <c r="BQ22" i="34"/>
  <c r="BM22" i="34"/>
  <c r="BL15" i="34"/>
  <c r="BL20" i="34"/>
  <c r="BM20" i="34"/>
  <c r="BR20" i="34"/>
  <c r="BT20" i="34"/>
  <c r="BQ20" i="34"/>
  <c r="BN20" i="34"/>
  <c r="C66" i="34"/>
  <c r="BV21" i="14"/>
  <c r="BV17" i="14"/>
  <c r="BV16" i="14"/>
  <c r="BV20" i="14"/>
  <c r="BW11" i="14"/>
  <c r="BV18" i="14"/>
  <c r="BV13" i="14"/>
  <c r="BV19" i="14"/>
  <c r="BV15" i="14"/>
  <c r="BV14" i="14"/>
  <c r="BV12" i="14"/>
  <c r="V32" i="12"/>
  <c r="W29" i="12"/>
  <c r="X29" i="12" s="1"/>
  <c r="Y29" i="12" s="1"/>
  <c r="Z29" i="12" s="1"/>
  <c r="AA29" i="12" s="1"/>
  <c r="AB29" i="12" s="1"/>
  <c r="AC29" i="12" s="1"/>
  <c r="AD29" i="12" s="1"/>
  <c r="AE29" i="12" s="1"/>
  <c r="AF29" i="12" s="1"/>
  <c r="AG29" i="12" s="1"/>
  <c r="AH29" i="12" s="1"/>
  <c r="AI29" i="12" s="1"/>
  <c r="AJ29" i="12" s="1"/>
  <c r="AK29" i="12" s="1"/>
  <c r="AL29" i="12" s="1"/>
  <c r="AM29" i="12" s="1"/>
  <c r="AN29" i="12" s="1"/>
  <c r="AO29" i="12" s="1"/>
  <c r="AP29" i="12" s="1"/>
  <c r="AQ29" i="12" s="1"/>
  <c r="AR29" i="12" s="1"/>
  <c r="AO57" i="14"/>
  <c r="W8" i="29" l="1"/>
  <c r="Y4" i="29"/>
  <c r="Y18" i="29" s="1"/>
  <c r="Z18" i="31"/>
  <c r="AA4" i="31"/>
  <c r="Z8" i="31" s="1"/>
  <c r="W18" i="30"/>
  <c r="X4" i="30"/>
  <c r="W8" i="30" s="1"/>
  <c r="V8" i="30"/>
  <c r="B28" i="14"/>
  <c r="B73" i="14"/>
  <c r="W9" i="31"/>
  <c r="A49" i="14"/>
  <c r="CZ48" i="14"/>
  <c r="U5" i="14"/>
  <c r="U7" i="14" s="1"/>
  <c r="BU16" i="34"/>
  <c r="BT16" i="34"/>
  <c r="BS16" i="34"/>
  <c r="BR16" i="34"/>
  <c r="BK16" i="34"/>
  <c r="BQ16" i="34"/>
  <c r="BJ16" i="34"/>
  <c r="BI16" i="34"/>
  <c r="BE12" i="34"/>
  <c r="BM12" i="34"/>
  <c r="BI12" i="34"/>
  <c r="BK12" i="34"/>
  <c r="BH12" i="34"/>
  <c r="BG12" i="34"/>
  <c r="BP12" i="34"/>
  <c r="BQ12" i="34"/>
  <c r="BJ12" i="34"/>
  <c r="BF12" i="34"/>
  <c r="BO12" i="34"/>
  <c r="BN12" i="34"/>
  <c r="BG13" i="34"/>
  <c r="BK13" i="34"/>
  <c r="BR13" i="34"/>
  <c r="BP13" i="34"/>
  <c r="BN13" i="34"/>
  <c r="BO13" i="34"/>
  <c r="BF13" i="34"/>
  <c r="BH13" i="34"/>
  <c r="BI13" i="34"/>
  <c r="BJ13" i="34"/>
  <c r="BQ13" i="34"/>
  <c r="BI15" i="34"/>
  <c r="BR15" i="34"/>
  <c r="BT15" i="34"/>
  <c r="BK15" i="34"/>
  <c r="BH15" i="34"/>
  <c r="BP15" i="34"/>
  <c r="BJ15" i="34"/>
  <c r="BQ15" i="34"/>
  <c r="BS15" i="34"/>
  <c r="BG14" i="34"/>
  <c r="BH14" i="34"/>
  <c r="BR14" i="34"/>
  <c r="BO14" i="34"/>
  <c r="BK14" i="34"/>
  <c r="BI14" i="34"/>
  <c r="BQ14" i="34"/>
  <c r="BS14" i="34"/>
  <c r="BJ14" i="34"/>
  <c r="BP14" i="34"/>
  <c r="N16" i="34"/>
  <c r="AD16" i="34"/>
  <c r="AT16" i="34"/>
  <c r="K16" i="34"/>
  <c r="AA16" i="34"/>
  <c r="AQ16" i="34"/>
  <c r="BG16" i="34"/>
  <c r="P16" i="34"/>
  <c r="AV16" i="34"/>
  <c r="I16" i="34"/>
  <c r="AO16" i="34"/>
  <c r="AJ16" i="34"/>
  <c r="M16" i="34"/>
  <c r="AK16" i="34"/>
  <c r="L16" i="34"/>
  <c r="AB16" i="34"/>
  <c r="R16" i="34"/>
  <c r="AH16" i="34"/>
  <c r="AX16" i="34"/>
  <c r="O16" i="34"/>
  <c r="AE16" i="34"/>
  <c r="AU16" i="34"/>
  <c r="X16" i="34"/>
  <c r="BD16" i="34"/>
  <c r="Q16" i="34"/>
  <c r="AW16" i="34"/>
  <c r="AZ16" i="34"/>
  <c r="AC16" i="34"/>
  <c r="AR16" i="34"/>
  <c r="U16" i="34"/>
  <c r="V16" i="34"/>
  <c r="AL16" i="34"/>
  <c r="BB16" i="34"/>
  <c r="J16" i="34"/>
  <c r="Z16" i="34"/>
  <c r="AP16" i="34"/>
  <c r="BF16" i="34"/>
  <c r="W16" i="34"/>
  <c r="AM16" i="34"/>
  <c r="BC16" i="34"/>
  <c r="H16" i="34"/>
  <c r="AN16" i="34"/>
  <c r="AG16" i="34"/>
  <c r="T16" i="34"/>
  <c r="S16" i="34"/>
  <c r="Y16" i="34"/>
  <c r="AI16" i="34"/>
  <c r="BE16" i="34"/>
  <c r="BH16" i="34"/>
  <c r="AY16" i="34"/>
  <c r="AF16" i="34"/>
  <c r="AS16" i="34"/>
  <c r="BA16" i="34"/>
  <c r="V15" i="34"/>
  <c r="AL15" i="34"/>
  <c r="BB15" i="34"/>
  <c r="S15" i="34"/>
  <c r="AI15" i="34"/>
  <c r="AY15" i="34"/>
  <c r="H15" i="34"/>
  <c r="AN15" i="34"/>
  <c r="AG15" i="34"/>
  <c r="AB15" i="34"/>
  <c r="M15" i="34"/>
  <c r="J15" i="34"/>
  <c r="Z15" i="34"/>
  <c r="AP15" i="34"/>
  <c r="BF15" i="34"/>
  <c r="G15" i="34"/>
  <c r="W15" i="34"/>
  <c r="AM15" i="34"/>
  <c r="BC15" i="34"/>
  <c r="P15" i="34"/>
  <c r="AV15" i="34"/>
  <c r="I15" i="34"/>
  <c r="AO15" i="34"/>
  <c r="AR15" i="34"/>
  <c r="U15" i="34"/>
  <c r="AS15" i="34"/>
  <c r="AZ15" i="34"/>
  <c r="N15" i="34"/>
  <c r="AD15" i="34"/>
  <c r="AT15" i="34"/>
  <c r="R15" i="34"/>
  <c r="AH15" i="34"/>
  <c r="AX15" i="34"/>
  <c r="O15" i="34"/>
  <c r="AE15" i="34"/>
  <c r="AU15" i="34"/>
  <c r="AF15" i="34"/>
  <c r="Y15" i="34"/>
  <c r="BE15" i="34"/>
  <c r="L15" i="34"/>
  <c r="BA15" i="34"/>
  <c r="AJ15" i="34"/>
  <c r="T15" i="34"/>
  <c r="AA15" i="34"/>
  <c r="X15" i="34"/>
  <c r="AQ15" i="34"/>
  <c r="BD15" i="34"/>
  <c r="AK15" i="34"/>
  <c r="AC15" i="34"/>
  <c r="BG15" i="34"/>
  <c r="Q15" i="34"/>
  <c r="K15" i="34"/>
  <c r="AW15" i="34"/>
  <c r="D12" i="34"/>
  <c r="D53" i="34" s="1"/>
  <c r="C20" i="31" s="1"/>
  <c r="C32" i="31" s="1"/>
  <c r="T12" i="34"/>
  <c r="AJ12" i="34"/>
  <c r="AZ12" i="34"/>
  <c r="Q12" i="34"/>
  <c r="AG12" i="34"/>
  <c r="AW12" i="34"/>
  <c r="V12" i="34"/>
  <c r="BB12" i="34"/>
  <c r="O12" i="34"/>
  <c r="AU12" i="34"/>
  <c r="J12" i="34"/>
  <c r="AY12" i="34"/>
  <c r="K12" i="34"/>
  <c r="H12" i="34"/>
  <c r="X12" i="34"/>
  <c r="AN12" i="34"/>
  <c r="BD12" i="34"/>
  <c r="E12" i="34"/>
  <c r="U12" i="34"/>
  <c r="AK12" i="34"/>
  <c r="BA12" i="34"/>
  <c r="AD12" i="34"/>
  <c r="W12" i="34"/>
  <c r="BC12" i="34"/>
  <c r="Z12" i="34"/>
  <c r="AQ12" i="34"/>
  <c r="R12" i="34"/>
  <c r="AB12" i="34"/>
  <c r="AR12" i="34"/>
  <c r="I12" i="34"/>
  <c r="Y12" i="34"/>
  <c r="P12" i="34"/>
  <c r="AF12" i="34"/>
  <c r="AV12" i="34"/>
  <c r="M12" i="34"/>
  <c r="AC12" i="34"/>
  <c r="AS12" i="34"/>
  <c r="N12" i="34"/>
  <c r="AT12" i="34"/>
  <c r="G12" i="34"/>
  <c r="AM12" i="34"/>
  <c r="AI12" i="34"/>
  <c r="L12" i="34"/>
  <c r="F12" i="34"/>
  <c r="AE12" i="34"/>
  <c r="AH12" i="34"/>
  <c r="AL12" i="34"/>
  <c r="S12" i="34"/>
  <c r="AA12" i="34"/>
  <c r="AO12" i="34"/>
  <c r="AP12" i="34"/>
  <c r="AX12" i="34"/>
  <c r="O14" i="34"/>
  <c r="AE14" i="34"/>
  <c r="AU14" i="34"/>
  <c r="L14" i="34"/>
  <c r="AB14" i="34"/>
  <c r="AR14" i="34"/>
  <c r="AG14" i="34"/>
  <c r="Z14" i="34"/>
  <c r="BF14" i="34"/>
  <c r="U14" i="34"/>
  <c r="V14" i="34"/>
  <c r="AL14" i="34"/>
  <c r="AS14" i="34"/>
  <c r="F14" i="34"/>
  <c r="S14" i="34"/>
  <c r="AI14" i="34"/>
  <c r="AY14" i="34"/>
  <c r="P14" i="34"/>
  <c r="AF14" i="34"/>
  <c r="AV14" i="34"/>
  <c r="I14" i="34"/>
  <c r="AO14" i="34"/>
  <c r="AH14" i="34"/>
  <c r="AK14" i="34"/>
  <c r="N14" i="34"/>
  <c r="BB14" i="34"/>
  <c r="AC14" i="34"/>
  <c r="M14" i="34"/>
  <c r="G14" i="34"/>
  <c r="W14" i="34"/>
  <c r="AM14" i="34"/>
  <c r="BC14" i="34"/>
  <c r="K14" i="34"/>
  <c r="AA14" i="34"/>
  <c r="AQ14" i="34"/>
  <c r="H14" i="34"/>
  <c r="X14" i="34"/>
  <c r="AN14" i="34"/>
  <c r="BD14" i="34"/>
  <c r="Y14" i="34"/>
  <c r="BE14" i="34"/>
  <c r="R14" i="34"/>
  <c r="AX14" i="34"/>
  <c r="AT14" i="34"/>
  <c r="AJ14" i="34"/>
  <c r="J14" i="34"/>
  <c r="AZ14" i="34"/>
  <c r="AP14" i="34"/>
  <c r="Q14" i="34"/>
  <c r="T14" i="34"/>
  <c r="AW14" i="34"/>
  <c r="BA14" i="34"/>
  <c r="AD14" i="34"/>
  <c r="I13" i="34"/>
  <c r="Y13" i="34"/>
  <c r="AO13" i="34"/>
  <c r="BE13" i="34"/>
  <c r="F13" i="34"/>
  <c r="V13" i="34"/>
  <c r="AL13" i="34"/>
  <c r="BB13" i="34"/>
  <c r="AA13" i="34"/>
  <c r="T13" i="34"/>
  <c r="AZ13" i="34"/>
  <c r="O13" i="34"/>
  <c r="BD13" i="34"/>
  <c r="BC13" i="34"/>
  <c r="M13" i="34"/>
  <c r="AC13" i="34"/>
  <c r="AS13" i="34"/>
  <c r="J13" i="34"/>
  <c r="Z13" i="34"/>
  <c r="AP13" i="34"/>
  <c r="AI13" i="34"/>
  <c r="AB13" i="34"/>
  <c r="AE13" i="34"/>
  <c r="H13" i="34"/>
  <c r="Q13" i="34"/>
  <c r="AG13" i="34"/>
  <c r="AW13" i="34"/>
  <c r="E13" i="34"/>
  <c r="U13" i="34"/>
  <c r="AK13" i="34"/>
  <c r="BA13" i="34"/>
  <c r="R13" i="34"/>
  <c r="AH13" i="34"/>
  <c r="AX13" i="34"/>
  <c r="S13" i="34"/>
  <c r="AY13" i="34"/>
  <c r="L13" i="34"/>
  <c r="AR13" i="34"/>
  <c r="AN13" i="34"/>
  <c r="AV13" i="34"/>
  <c r="W13" i="34"/>
  <c r="AF13" i="34"/>
  <c r="AM13" i="34"/>
  <c r="AT13" i="34"/>
  <c r="AQ13" i="34"/>
  <c r="P13" i="34"/>
  <c r="AU13" i="34"/>
  <c r="N13" i="34"/>
  <c r="AJ13" i="34"/>
  <c r="X13" i="34"/>
  <c r="AD13" i="34"/>
  <c r="K13" i="34"/>
  <c r="G13" i="34"/>
  <c r="C58" i="34"/>
  <c r="BL12" i="34"/>
  <c r="BL16" i="34"/>
  <c r="BM15" i="34"/>
  <c r="BO16" i="34"/>
  <c r="BP16" i="34"/>
  <c r="BO15" i="34"/>
  <c r="BM16" i="34"/>
  <c r="C62" i="34"/>
  <c r="BN16" i="34"/>
  <c r="CZ23" i="34"/>
  <c r="BN18" i="34"/>
  <c r="BO18" i="34"/>
  <c r="BM18" i="34"/>
  <c r="C64" i="34"/>
  <c r="BR18" i="34"/>
  <c r="BP18" i="34"/>
  <c r="BL18" i="34"/>
  <c r="BQ18" i="34"/>
  <c r="BO17" i="34"/>
  <c r="BQ17" i="34"/>
  <c r="BN17" i="34"/>
  <c r="BP17" i="34"/>
  <c r="BL17" i="34"/>
  <c r="C63" i="34"/>
  <c r="BM17" i="34"/>
  <c r="CZ19" i="34"/>
  <c r="C60" i="34"/>
  <c r="BN14" i="34"/>
  <c r="BM14" i="34"/>
  <c r="BL14" i="34"/>
  <c r="C61" i="34"/>
  <c r="BM13" i="34"/>
  <c r="BL13" i="34"/>
  <c r="C59" i="34"/>
  <c r="CZ21" i="34"/>
  <c r="CZ22" i="34"/>
  <c r="CZ20" i="34"/>
  <c r="BW16" i="14"/>
  <c r="BW21" i="14"/>
  <c r="BX11" i="14"/>
  <c r="BW18" i="14"/>
  <c r="BW19" i="14"/>
  <c r="BW12" i="14"/>
  <c r="BW13" i="14"/>
  <c r="BW20" i="14"/>
  <c r="BW14" i="14"/>
  <c r="BW15" i="14"/>
  <c r="BW22" i="14"/>
  <c r="BW17" i="14"/>
  <c r="W32" i="12"/>
  <c r="AP57" i="14"/>
  <c r="AO65" i="34"/>
  <c r="AE65" i="34"/>
  <c r="AF66" i="34"/>
  <c r="Y67" i="34"/>
  <c r="AM68" i="34"/>
  <c r="X69" i="34"/>
  <c r="AN67" i="34"/>
  <c r="AB66" i="34"/>
  <c r="Q68" i="34"/>
  <c r="AU67" i="34"/>
  <c r="P68" i="34"/>
  <c r="X65" i="34"/>
  <c r="AV67" i="34"/>
  <c r="M66" i="34"/>
  <c r="AV69" i="34"/>
  <c r="AW69" i="34"/>
  <c r="O65" i="34"/>
  <c r="AQ66" i="34"/>
  <c r="AF65" i="34"/>
  <c r="AS66" i="34"/>
  <c r="AM65" i="34"/>
  <c r="AT65" i="34"/>
  <c r="AV65" i="34"/>
  <c r="U69" i="34"/>
  <c r="N68" i="34"/>
  <c r="AX65" i="34"/>
  <c r="AJ65" i="34"/>
  <c r="AH68" i="34"/>
  <c r="P69" i="34"/>
  <c r="BB69" i="34"/>
  <c r="P66" i="34"/>
  <c r="AV66" i="34"/>
  <c r="AN66" i="34"/>
  <c r="Y66" i="34"/>
  <c r="AE66" i="34"/>
  <c r="AW67" i="34"/>
  <c r="AK67" i="34"/>
  <c r="AA66" i="34"/>
  <c r="BA68" i="34"/>
  <c r="K65" i="34"/>
  <c r="AT66" i="34"/>
  <c r="V66" i="34"/>
  <c r="AZ69" i="34"/>
  <c r="AR66" i="34"/>
  <c r="AP66" i="34"/>
  <c r="T66" i="34"/>
  <c r="AN65" i="34"/>
  <c r="AV68" i="34"/>
  <c r="AC68" i="34"/>
  <c r="R66" i="34"/>
  <c r="AX66" i="34"/>
  <c r="AF69" i="34"/>
  <c r="AA69" i="34"/>
  <c r="AG68" i="34"/>
  <c r="AH69" i="34"/>
  <c r="R67" i="34"/>
  <c r="AA65" i="34"/>
  <c r="Q66" i="34"/>
  <c r="U67" i="34"/>
  <c r="AR65" i="34"/>
  <c r="AF68" i="34"/>
  <c r="AJ69" i="34"/>
  <c r="Z67" i="34"/>
  <c r="W68" i="34"/>
  <c r="R69" i="34"/>
  <c r="AU68" i="34"/>
  <c r="V68" i="34"/>
  <c r="Q69" i="34"/>
  <c r="AN69" i="34"/>
  <c r="AT67" i="34"/>
  <c r="AL69" i="34"/>
  <c r="W65" i="34"/>
  <c r="N65" i="34"/>
  <c r="AH67" i="34"/>
  <c r="AI65" i="34"/>
  <c r="V69" i="34"/>
  <c r="AW65" i="34"/>
  <c r="O66" i="34"/>
  <c r="AR67" i="34"/>
  <c r="T67" i="34"/>
  <c r="Y69" i="34"/>
  <c r="AB65" i="34"/>
  <c r="AD65" i="34"/>
  <c r="AI67" i="34"/>
  <c r="AG67" i="34"/>
  <c r="N67" i="34"/>
  <c r="T69" i="34"/>
  <c r="AR69" i="34"/>
  <c r="AP65" i="34"/>
  <c r="P65" i="34"/>
  <c r="AO68" i="34"/>
  <c r="S66" i="34"/>
  <c r="R68" i="34"/>
  <c r="Q65" i="34"/>
  <c r="W69" i="34"/>
  <c r="S69" i="34"/>
  <c r="AG65" i="34"/>
  <c r="AC67" i="34"/>
  <c r="AE68" i="34"/>
  <c r="Z66" i="34"/>
  <c r="AJ66" i="34"/>
  <c r="AH66" i="34"/>
  <c r="AG66" i="34"/>
  <c r="AZ68" i="34"/>
  <c r="AN68" i="34"/>
  <c r="R65" i="34"/>
  <c r="O68" i="34"/>
  <c r="AO66" i="34"/>
  <c r="Y68" i="34"/>
  <c r="AS67" i="34"/>
  <c r="AM66" i="34"/>
  <c r="AK65" i="34"/>
  <c r="AP68" i="34"/>
  <c r="Z65" i="34"/>
  <c r="AI69" i="34"/>
  <c r="AL65" i="34"/>
  <c r="AJ68" i="34"/>
  <c r="X68" i="34"/>
  <c r="AH65" i="34"/>
  <c r="AQ67" i="34"/>
  <c r="AL67" i="34"/>
  <c r="AY66" i="34"/>
  <c r="AM69" i="34"/>
  <c r="AX68" i="34"/>
  <c r="AI68" i="34"/>
  <c r="AD68" i="34"/>
  <c r="AZ67" i="34"/>
  <c r="AO69" i="34"/>
  <c r="AC65" i="34"/>
  <c r="AY69" i="34"/>
  <c r="AS65" i="34"/>
  <c r="O69" i="34"/>
  <c r="AD67" i="34"/>
  <c r="AW66" i="34"/>
  <c r="Q67" i="34"/>
  <c r="AT69" i="34"/>
  <c r="Z68" i="34"/>
  <c r="U68" i="34"/>
  <c r="AM67" i="34"/>
  <c r="AQ69" i="34"/>
  <c r="AE69" i="34"/>
  <c r="AI66" i="34"/>
  <c r="AW68" i="34"/>
  <c r="AA68" i="34"/>
  <c r="AG69" i="34"/>
  <c r="Y65" i="34"/>
  <c r="V67" i="34"/>
  <c r="AU66" i="34"/>
  <c r="AD66" i="34"/>
  <c r="AC69" i="34"/>
  <c r="AY68" i="34"/>
  <c r="AU65" i="34"/>
  <c r="L65" i="34"/>
  <c r="P67" i="34"/>
  <c r="M67" i="34"/>
  <c r="Z69" i="34"/>
  <c r="S68" i="34"/>
  <c r="AJ67" i="34"/>
  <c r="X67" i="34"/>
  <c r="AT68" i="34"/>
  <c r="AF67" i="34"/>
  <c r="AO67" i="34"/>
  <c r="AQ65" i="34"/>
  <c r="AK66" i="34"/>
  <c r="T65" i="34"/>
  <c r="AX67" i="34"/>
  <c r="S65" i="34"/>
  <c r="AP69" i="34"/>
  <c r="AX69" i="34"/>
  <c r="V65" i="34"/>
  <c r="M65" i="34"/>
  <c r="AB69" i="34"/>
  <c r="BA69" i="34"/>
  <c r="S67" i="34"/>
  <c r="AS68" i="34"/>
  <c r="AQ68" i="34"/>
  <c r="AA67" i="34"/>
  <c r="U65" i="34"/>
  <c r="AC66" i="34"/>
  <c r="AS69" i="34"/>
  <c r="AR68" i="34"/>
  <c r="W66" i="34"/>
  <c r="L66" i="34"/>
  <c r="AE67" i="34"/>
  <c r="AD69" i="34"/>
  <c r="T68" i="34"/>
  <c r="X66" i="34"/>
  <c r="AK69" i="34"/>
  <c r="AB68" i="34"/>
  <c r="AK68" i="34"/>
  <c r="W67" i="34"/>
  <c r="AL66" i="34"/>
  <c r="AL68" i="34"/>
  <c r="AU69" i="34"/>
  <c r="N66" i="34"/>
  <c r="O67" i="34"/>
  <c r="AY67" i="34"/>
  <c r="AP67" i="34"/>
  <c r="AB67" i="34"/>
  <c r="U66" i="34"/>
  <c r="Z4" i="29" l="1"/>
  <c r="Z18" i="29" s="1"/>
  <c r="X8" i="29"/>
  <c r="W9" i="30"/>
  <c r="AB4" i="31"/>
  <c r="AA8" i="31" s="1"/>
  <c r="AA18" i="31"/>
  <c r="X18" i="30"/>
  <c r="Y4" i="30"/>
  <c r="X8" i="30" s="1"/>
  <c r="B29" i="14"/>
  <c r="B74" i="14"/>
  <c r="X9" i="31"/>
  <c r="A50" i="14"/>
  <c r="CZ49" i="14"/>
  <c r="V5" i="14"/>
  <c r="V7" i="14" s="1"/>
  <c r="BS11" i="42"/>
  <c r="AX11" i="42"/>
  <c r="BM11" i="42"/>
  <c r="BZ11" i="42"/>
  <c r="CH11" i="42"/>
  <c r="CO11" i="42"/>
  <c r="BY11" i="42"/>
  <c r="CK11" i="42"/>
  <c r="BU11" i="42"/>
  <c r="AQ11" i="42"/>
  <c r="BJ11" i="42"/>
  <c r="BG11" i="42"/>
  <c r="CT11" i="42"/>
  <c r="BC11" i="42"/>
  <c r="CM11" i="42"/>
  <c r="BB11" i="42"/>
  <c r="BT11" i="42"/>
  <c r="AV11" i="42"/>
  <c r="BL11" i="42"/>
  <c r="BK11" i="42"/>
  <c r="CE11" i="42"/>
  <c r="CB11" i="42"/>
  <c r="AZ11" i="42"/>
  <c r="CN11" i="42"/>
  <c r="CC11" i="42"/>
  <c r="CV11" i="42"/>
  <c r="CF11" i="42"/>
  <c r="BD11" i="42"/>
  <c r="CZ11" i="42"/>
  <c r="BW11" i="42"/>
  <c r="AU11" i="42"/>
  <c r="CX11" i="42"/>
  <c r="BV11" i="42"/>
  <c r="AT11" i="42"/>
  <c r="AR11" i="42"/>
  <c r="CR11" i="42"/>
  <c r="BP11" i="42"/>
  <c r="AN11" i="42"/>
  <c r="CQ11" i="42"/>
  <c r="AL11" i="42"/>
  <c r="BH11" i="42"/>
  <c r="BE11" i="42"/>
  <c r="BR11" i="42"/>
  <c r="AP11" i="42"/>
  <c r="CJ11" i="42"/>
  <c r="BX11" i="42"/>
  <c r="CG11" i="42"/>
  <c r="BQ11" i="42"/>
  <c r="CU11" i="42"/>
  <c r="BN11" i="42"/>
  <c r="BI11" i="42"/>
  <c r="BF11" i="42"/>
  <c r="BO11" i="42"/>
  <c r="CY11" i="42"/>
  <c r="AY11" i="42"/>
  <c r="CW11" i="42"/>
  <c r="AO11" i="42"/>
  <c r="AW11" i="42"/>
  <c r="CI11" i="42"/>
  <c r="AS11" i="42"/>
  <c r="CA11" i="42"/>
  <c r="CD11" i="42"/>
  <c r="AM11" i="42"/>
  <c r="CP11" i="42"/>
  <c r="CL11" i="42"/>
  <c r="BA11" i="42"/>
  <c r="CS11" i="42"/>
  <c r="C10" i="31"/>
  <c r="CZ12" i="34"/>
  <c r="F53" i="34"/>
  <c r="E20" i="31" s="1"/>
  <c r="E32" i="31" s="1"/>
  <c r="CZ69" i="34"/>
  <c r="BP25" i="34"/>
  <c r="BW25" i="34"/>
  <c r="BV25" i="34"/>
  <c r="BL25" i="34"/>
  <c r="BO25" i="34"/>
  <c r="BS25" i="34"/>
  <c r="BX25" i="34"/>
  <c r="BR25" i="34"/>
  <c r="BQ25" i="34"/>
  <c r="BU25" i="34"/>
  <c r="BM25" i="34"/>
  <c r="BN25" i="34"/>
  <c r="BY25" i="34"/>
  <c r="C71" i="34"/>
  <c r="BT25" i="34"/>
  <c r="BZ30" i="34"/>
  <c r="BX30" i="34"/>
  <c r="CD30" i="34"/>
  <c r="BM30" i="34"/>
  <c r="BY30" i="34"/>
  <c r="BL30" i="34"/>
  <c r="BW30" i="34"/>
  <c r="CC30" i="34"/>
  <c r="BV30" i="34"/>
  <c r="BP30" i="34"/>
  <c r="BU30" i="34"/>
  <c r="C76" i="34"/>
  <c r="CA30" i="34"/>
  <c r="BR30" i="34"/>
  <c r="BQ30" i="34"/>
  <c r="BS30" i="34"/>
  <c r="BN30" i="34"/>
  <c r="BO30" i="34"/>
  <c r="CB30" i="34"/>
  <c r="BT30" i="34"/>
  <c r="BU31" i="34"/>
  <c r="CD31" i="34"/>
  <c r="BO31" i="34"/>
  <c r="BX31" i="34"/>
  <c r="BT31" i="34"/>
  <c r="BZ31" i="34"/>
  <c r="BM31" i="34"/>
  <c r="BS31" i="34"/>
  <c r="BL31" i="34"/>
  <c r="BN31" i="34"/>
  <c r="BR31" i="34"/>
  <c r="BY31" i="34"/>
  <c r="BP31" i="34"/>
  <c r="CC31" i="34"/>
  <c r="CA31" i="34"/>
  <c r="C77" i="34"/>
  <c r="BV31" i="34"/>
  <c r="BQ31" i="34"/>
  <c r="CE31" i="34"/>
  <c r="CB31" i="34"/>
  <c r="BW31" i="34"/>
  <c r="BL28" i="34"/>
  <c r="BQ28" i="34"/>
  <c r="BN28" i="34"/>
  <c r="BP28" i="34"/>
  <c r="C74" i="34"/>
  <c r="BU28" i="34"/>
  <c r="BM28" i="34"/>
  <c r="CB28" i="34"/>
  <c r="BT28" i="34"/>
  <c r="BV28" i="34"/>
  <c r="BS28" i="34"/>
  <c r="BY28" i="34"/>
  <c r="BO28" i="34"/>
  <c r="BZ28" i="34"/>
  <c r="CA28" i="34"/>
  <c r="BR28" i="34"/>
  <c r="BX28" i="34"/>
  <c r="BW28" i="34"/>
  <c r="BS24" i="34"/>
  <c r="BP24" i="34"/>
  <c r="BW24" i="34"/>
  <c r="BL24" i="34"/>
  <c r="Q53" i="34"/>
  <c r="P20" i="31" s="1"/>
  <c r="C70" i="34"/>
  <c r="BT24" i="34"/>
  <c r="BU24" i="34"/>
  <c r="BV24" i="34"/>
  <c r="BQ24" i="34"/>
  <c r="BO24" i="34"/>
  <c r="BX24" i="34"/>
  <c r="BR24" i="34"/>
  <c r="BM24" i="34"/>
  <c r="BN24" i="34"/>
  <c r="BZ27" i="34"/>
  <c r="BS27" i="34"/>
  <c r="BY27" i="34"/>
  <c r="BL27" i="34"/>
  <c r="BX27" i="34"/>
  <c r="BT27" i="34"/>
  <c r="BQ27" i="34"/>
  <c r="CA27" i="34"/>
  <c r="C73" i="34"/>
  <c r="BW27" i="34"/>
  <c r="BU27" i="34"/>
  <c r="BN27" i="34"/>
  <c r="BP27" i="34"/>
  <c r="BO27" i="34"/>
  <c r="BV27" i="34"/>
  <c r="BR27" i="34"/>
  <c r="BM27" i="34"/>
  <c r="K53" i="34"/>
  <c r="J20" i="31" s="1"/>
  <c r="BR26" i="34"/>
  <c r="BV26" i="34"/>
  <c r="BM26" i="34"/>
  <c r="BL26" i="34"/>
  <c r="BN26" i="34"/>
  <c r="BW26" i="34"/>
  <c r="BX26" i="34"/>
  <c r="BZ26" i="34"/>
  <c r="BY26" i="34"/>
  <c r="BT26" i="34"/>
  <c r="BU26" i="34"/>
  <c r="C72" i="34"/>
  <c r="BS26" i="34"/>
  <c r="BQ26" i="34"/>
  <c r="BO26" i="34"/>
  <c r="BP26" i="34"/>
  <c r="H53" i="34"/>
  <c r="G20" i="31" s="1"/>
  <c r="M53" i="34"/>
  <c r="L20" i="31" s="1"/>
  <c r="CZ15" i="34"/>
  <c r="L53" i="34"/>
  <c r="K20" i="31" s="1"/>
  <c r="O53" i="34"/>
  <c r="N20" i="31" s="1"/>
  <c r="I53" i="34"/>
  <c r="H20" i="31" s="1"/>
  <c r="N53" i="34"/>
  <c r="M20" i="31" s="1"/>
  <c r="J53" i="34"/>
  <c r="I20" i="31" s="1"/>
  <c r="G53" i="34"/>
  <c r="F20" i="31" s="1"/>
  <c r="F32" i="31" s="1"/>
  <c r="CZ16" i="34"/>
  <c r="CZ13" i="34"/>
  <c r="E53" i="34"/>
  <c r="D20" i="31" s="1"/>
  <c r="D32" i="31" s="1"/>
  <c r="CZ14" i="34"/>
  <c r="AI11" i="42"/>
  <c r="AC11" i="42"/>
  <c r="W11" i="42"/>
  <c r="Q11" i="42"/>
  <c r="K11" i="42"/>
  <c r="E11" i="42"/>
  <c r="C11" i="42"/>
  <c r="AE11" i="42"/>
  <c r="V11" i="42"/>
  <c r="J11" i="42"/>
  <c r="D11" i="42"/>
  <c r="AA11" i="42"/>
  <c r="U11" i="42"/>
  <c r="O11" i="42"/>
  <c r="P11" i="42"/>
  <c r="AG11" i="42"/>
  <c r="Y11" i="42"/>
  <c r="S11" i="42"/>
  <c r="M11" i="42"/>
  <c r="G11" i="42"/>
  <c r="AJ11" i="42"/>
  <c r="AH11" i="42"/>
  <c r="X11" i="42"/>
  <c r="R11" i="42"/>
  <c r="L11" i="42"/>
  <c r="AB11" i="42"/>
  <c r="AD11" i="42"/>
  <c r="N11" i="42"/>
  <c r="F11" i="42"/>
  <c r="AF11" i="42"/>
  <c r="H11" i="42"/>
  <c r="AK11" i="42"/>
  <c r="Z11" i="42"/>
  <c r="T11" i="42"/>
  <c r="I11" i="42"/>
  <c r="CZ17" i="34"/>
  <c r="CZ18" i="34"/>
  <c r="CZ67" i="34"/>
  <c r="BX15" i="14"/>
  <c r="BX14" i="14"/>
  <c r="BX23" i="14"/>
  <c r="BX19" i="14"/>
  <c r="BX20" i="14"/>
  <c r="BY11" i="14"/>
  <c r="BX13" i="14"/>
  <c r="BX12" i="14"/>
  <c r="BX21" i="14"/>
  <c r="BX22" i="14"/>
  <c r="BX17" i="14"/>
  <c r="BX16" i="14"/>
  <c r="BX18" i="14"/>
  <c r="AQ57" i="14"/>
  <c r="AK60" i="34"/>
  <c r="AC60" i="34"/>
  <c r="AL60" i="34"/>
  <c r="W60" i="34"/>
  <c r="H60" i="34"/>
  <c r="J60" i="34"/>
  <c r="M60" i="34"/>
  <c r="AB60" i="34"/>
  <c r="AE60" i="34"/>
  <c r="U60" i="34"/>
  <c r="AQ60" i="34"/>
  <c r="AP60" i="34"/>
  <c r="AG60" i="34"/>
  <c r="AR60" i="34"/>
  <c r="AO60" i="34"/>
  <c r="S60" i="34"/>
  <c r="V60" i="34"/>
  <c r="AJ60" i="34"/>
  <c r="AS60" i="34"/>
  <c r="AD60" i="34"/>
  <c r="Z60" i="34"/>
  <c r="AN60" i="34"/>
  <c r="AM60" i="34"/>
  <c r="Q60" i="34"/>
  <c r="N60" i="34"/>
  <c r="P60" i="34"/>
  <c r="AI60" i="34"/>
  <c r="Y60" i="34"/>
  <c r="AH60" i="34"/>
  <c r="T60" i="34"/>
  <c r="F60" i="34"/>
  <c r="AA60" i="34"/>
  <c r="K60" i="34"/>
  <c r="R60" i="34"/>
  <c r="I60" i="34"/>
  <c r="O60" i="34"/>
  <c r="G60" i="34"/>
  <c r="L60" i="34"/>
  <c r="AF60" i="34"/>
  <c r="X60" i="34"/>
  <c r="Z61" i="34"/>
  <c r="W61" i="34"/>
  <c r="AK61" i="34"/>
  <c r="U61" i="34"/>
  <c r="AM61" i="34"/>
  <c r="H61" i="34"/>
  <c r="AE61" i="34"/>
  <c r="J61" i="34"/>
  <c r="S61" i="34"/>
  <c r="AL61" i="34"/>
  <c r="AB61" i="34"/>
  <c r="AA61" i="34"/>
  <c r="R61" i="34"/>
  <c r="T61" i="34"/>
  <c r="AN61" i="34"/>
  <c r="Q61" i="34"/>
  <c r="AP61" i="34"/>
  <c r="AH61" i="34"/>
  <c r="I61" i="34"/>
  <c r="AF61" i="34"/>
  <c r="AO61" i="34"/>
  <c r="V61" i="34"/>
  <c r="O61" i="34"/>
  <c r="AG61" i="34"/>
  <c r="M61" i="34"/>
  <c r="X61" i="34"/>
  <c r="N61" i="34"/>
  <c r="AD61" i="34"/>
  <c r="AQ61" i="34"/>
  <c r="AJ61" i="34"/>
  <c r="G61" i="34"/>
  <c r="AT61" i="34"/>
  <c r="P61" i="34"/>
  <c r="Y61" i="34"/>
  <c r="L61" i="34"/>
  <c r="AS61" i="34"/>
  <c r="AR61" i="34"/>
  <c r="AC61" i="34"/>
  <c r="K61" i="34"/>
  <c r="AI61" i="34"/>
  <c r="AG59" i="34"/>
  <c r="M59" i="34"/>
  <c r="AI59" i="34"/>
  <c r="AR59" i="34"/>
  <c r="U59" i="34"/>
  <c r="T59" i="34"/>
  <c r="AQ59" i="34"/>
  <c r="H59" i="34"/>
  <c r="AO59" i="34"/>
  <c r="AK59" i="34"/>
  <c r="K59" i="34"/>
  <c r="O59" i="34"/>
  <c r="Y59" i="34"/>
  <c r="X59" i="34"/>
  <c r="AE59" i="34"/>
  <c r="AN59" i="34"/>
  <c r="P59" i="34"/>
  <c r="AA59" i="34"/>
  <c r="F59" i="34"/>
  <c r="J59" i="34"/>
  <c r="AC59" i="34"/>
  <c r="AF59" i="34"/>
  <c r="L59" i="34"/>
  <c r="AM59" i="34"/>
  <c r="AH59" i="34"/>
  <c r="AD59" i="34"/>
  <c r="G59" i="34"/>
  <c r="AP59" i="34"/>
  <c r="S59" i="34"/>
  <c r="N59" i="34"/>
  <c r="AJ59" i="34"/>
  <c r="E59" i="34"/>
  <c r="Q59" i="34"/>
  <c r="R59" i="34"/>
  <c r="V59" i="34"/>
  <c r="AB59" i="34"/>
  <c r="W59" i="34"/>
  <c r="I59" i="34"/>
  <c r="Z59" i="34"/>
  <c r="AL59" i="34"/>
  <c r="AQ58" i="34"/>
  <c r="Q58" i="34"/>
  <c r="R58" i="34"/>
  <c r="J58" i="34"/>
  <c r="AE58" i="34"/>
  <c r="AJ58" i="34"/>
  <c r="AG58" i="34"/>
  <c r="F58" i="34"/>
  <c r="U58" i="34"/>
  <c r="AN58" i="34"/>
  <c r="P58" i="34"/>
  <c r="X58" i="34"/>
  <c r="D58" i="34"/>
  <c r="AL58" i="34"/>
  <c r="AA58" i="34"/>
  <c r="AF58" i="34"/>
  <c r="Y58" i="34"/>
  <c r="S58" i="34"/>
  <c r="O58" i="34"/>
  <c r="T58" i="34"/>
  <c r="I58" i="34"/>
  <c r="AB58" i="34"/>
  <c r="AI58" i="34"/>
  <c r="H58" i="34"/>
  <c r="K58" i="34"/>
  <c r="V58" i="34"/>
  <c r="AM58" i="34"/>
  <c r="AD58" i="34"/>
  <c r="N58" i="34"/>
  <c r="AP58" i="34"/>
  <c r="E58" i="34"/>
  <c r="AK58" i="34"/>
  <c r="AC58" i="34"/>
  <c r="Z58" i="34"/>
  <c r="G58" i="34"/>
  <c r="AH58" i="34"/>
  <c r="AO58" i="34"/>
  <c r="M58" i="34"/>
  <c r="W58" i="34"/>
  <c r="L58" i="34"/>
  <c r="AU62" i="34"/>
  <c r="S63" i="34"/>
  <c r="AJ64" i="34"/>
  <c r="AQ63" i="34"/>
  <c r="T62" i="34"/>
  <c r="Z63" i="34"/>
  <c r="AN64" i="34"/>
  <c r="R64" i="34"/>
  <c r="M64" i="34"/>
  <c r="AM63" i="34"/>
  <c r="Z64" i="34"/>
  <c r="AO64" i="34"/>
  <c r="AQ64" i="34"/>
  <c r="AE63" i="34"/>
  <c r="I63" i="34"/>
  <c r="AH64" i="34"/>
  <c r="AT62" i="34"/>
  <c r="AS63" i="34"/>
  <c r="H62" i="34"/>
  <c r="AP63" i="34"/>
  <c r="X62" i="34"/>
  <c r="AT64" i="34"/>
  <c r="K62" i="34"/>
  <c r="L64" i="34"/>
  <c r="AF64" i="34"/>
  <c r="AV63" i="34"/>
  <c r="U64" i="34"/>
  <c r="AC62" i="34"/>
  <c r="P64" i="34"/>
  <c r="U63" i="34"/>
  <c r="Q63" i="34"/>
  <c r="AK64" i="34"/>
  <c r="K63" i="34"/>
  <c r="AK62" i="34"/>
  <c r="J64" i="34"/>
  <c r="V64" i="34"/>
  <c r="W64" i="34"/>
  <c r="AK63" i="34"/>
  <c r="AF63" i="34"/>
  <c r="AO62" i="34"/>
  <c r="AC63" i="34"/>
  <c r="N63" i="34"/>
  <c r="AD63" i="34"/>
  <c r="W62" i="34"/>
  <c r="V63" i="34"/>
  <c r="Y62" i="34"/>
  <c r="AF62" i="34"/>
  <c r="AS62" i="34"/>
  <c r="AE62" i="34"/>
  <c r="AT63" i="34"/>
  <c r="O63" i="34"/>
  <c r="AU63" i="34"/>
  <c r="AN63" i="34"/>
  <c r="AS64" i="34"/>
  <c r="AM62" i="34"/>
  <c r="AO63" i="34"/>
  <c r="AG62" i="34"/>
  <c r="AH62" i="34"/>
  <c r="R63" i="34"/>
  <c r="AB63" i="34"/>
  <c r="AI64" i="34"/>
  <c r="AP62" i="34"/>
  <c r="P63" i="34"/>
  <c r="AG63" i="34"/>
  <c r="AA62" i="34"/>
  <c r="Z62" i="34"/>
  <c r="AL63" i="34"/>
  <c r="AB64" i="34"/>
  <c r="AJ62" i="34"/>
  <c r="AB62" i="34"/>
  <c r="T63" i="34"/>
  <c r="AA63" i="34"/>
  <c r="AD64" i="34"/>
  <c r="M63" i="34"/>
  <c r="AL64" i="34"/>
  <c r="W63" i="34"/>
  <c r="AR62" i="34"/>
  <c r="N62" i="34"/>
  <c r="AJ63" i="34"/>
  <c r="N64" i="34"/>
  <c r="U62" i="34"/>
  <c r="S64" i="34"/>
  <c r="AL62" i="34"/>
  <c r="AQ62" i="34"/>
  <c r="AI63" i="34"/>
  <c r="AH63" i="34"/>
  <c r="AR64" i="34"/>
  <c r="M62" i="34"/>
  <c r="AW64" i="34"/>
  <c r="AM64" i="34"/>
  <c r="AD62" i="34"/>
  <c r="T64" i="34"/>
  <c r="I62" i="34"/>
  <c r="AC64" i="34"/>
  <c r="AV64" i="34"/>
  <c r="Y64" i="34"/>
  <c r="S62" i="34"/>
  <c r="O62" i="34"/>
  <c r="R62" i="34"/>
  <c r="O64" i="34"/>
  <c r="Y63" i="34"/>
  <c r="L62" i="34"/>
  <c r="AI62" i="34"/>
  <c r="L63" i="34"/>
  <c r="K64" i="34"/>
  <c r="J63" i="34"/>
  <c r="AA64" i="34"/>
  <c r="AN62" i="34"/>
  <c r="P62" i="34"/>
  <c r="Q62" i="34"/>
  <c r="V62" i="34"/>
  <c r="AE64" i="34"/>
  <c r="X63" i="34"/>
  <c r="J62" i="34"/>
  <c r="AR63" i="34"/>
  <c r="Q64" i="34"/>
  <c r="AP64" i="34"/>
  <c r="X64" i="34"/>
  <c r="AU64" i="34"/>
  <c r="AG64" i="34"/>
  <c r="AA4" i="29" l="1"/>
  <c r="Z8" i="29" s="1"/>
  <c r="Y8" i="29"/>
  <c r="X9" i="30"/>
  <c r="AC4" i="31"/>
  <c r="AD4" i="31" s="1"/>
  <c r="AB18" i="31"/>
  <c r="Z4" i="30"/>
  <c r="Y9" i="30" s="1"/>
  <c r="Y18" i="30"/>
  <c r="B30" i="14"/>
  <c r="B75" i="14"/>
  <c r="Y9" i="31"/>
  <c r="BK15" i="35"/>
  <c r="A51" i="14"/>
  <c r="CZ51" i="14" s="1"/>
  <c r="CZ50" i="14"/>
  <c r="G32" i="31"/>
  <c r="W5" i="14"/>
  <c r="W7" i="14" s="1"/>
  <c r="D98" i="34"/>
  <c r="CZ58" i="34"/>
  <c r="C19" i="31"/>
  <c r="C21" i="31" s="1"/>
  <c r="CZ62" i="34"/>
  <c r="CZ31" i="34"/>
  <c r="BY29" i="34"/>
  <c r="BU29" i="34"/>
  <c r="BX29" i="34"/>
  <c r="CA29" i="34"/>
  <c r="W53" i="34"/>
  <c r="V20" i="31" s="1"/>
  <c r="U53" i="34"/>
  <c r="T20" i="31" s="1"/>
  <c r="BZ29" i="34"/>
  <c r="BS29" i="34"/>
  <c r="CC29" i="34"/>
  <c r="BO29" i="34"/>
  <c r="V53" i="34"/>
  <c r="U20" i="31" s="1"/>
  <c r="BW29" i="34"/>
  <c r="BQ29" i="34"/>
  <c r="BT29" i="34"/>
  <c r="BN29" i="34"/>
  <c r="C75" i="34"/>
  <c r="CB29" i="34"/>
  <c r="BM29" i="34"/>
  <c r="BV29" i="34"/>
  <c r="BP29" i="34"/>
  <c r="BL29" i="34"/>
  <c r="BR29" i="34"/>
  <c r="CZ24" i="34"/>
  <c r="P53" i="34"/>
  <c r="O20" i="31" s="1"/>
  <c r="T53" i="34"/>
  <c r="S20" i="31" s="1"/>
  <c r="R53" i="34"/>
  <c r="Q20" i="31" s="1"/>
  <c r="CZ30" i="34"/>
  <c r="CZ25" i="34"/>
  <c r="CZ27" i="34"/>
  <c r="CZ28" i="34"/>
  <c r="CZ65" i="34"/>
  <c r="CZ66" i="34"/>
  <c r="CZ68" i="34"/>
  <c r="S53" i="34"/>
  <c r="R20" i="31" s="1"/>
  <c r="CZ26" i="34"/>
  <c r="H98" i="34"/>
  <c r="F98" i="34"/>
  <c r="M98" i="34"/>
  <c r="N98" i="34"/>
  <c r="CZ61" i="34"/>
  <c r="L98" i="34"/>
  <c r="J98" i="34"/>
  <c r="O98" i="34"/>
  <c r="I98" i="34"/>
  <c r="CZ64" i="34"/>
  <c r="CZ59" i="34"/>
  <c r="E98" i="34"/>
  <c r="CZ63" i="34"/>
  <c r="K98" i="34"/>
  <c r="G98" i="34"/>
  <c r="D10" i="31"/>
  <c r="CZ60" i="34"/>
  <c r="BZ11" i="14"/>
  <c r="BY18" i="14"/>
  <c r="BY19" i="14"/>
  <c r="BY21" i="14"/>
  <c r="BY12" i="14"/>
  <c r="BY13" i="14"/>
  <c r="BY20" i="14"/>
  <c r="BY23" i="14"/>
  <c r="BY17" i="14"/>
  <c r="BY14" i="14"/>
  <c r="BY15" i="14"/>
  <c r="BY22" i="14"/>
  <c r="BY16" i="14"/>
  <c r="BY24" i="14"/>
  <c r="K22" i="32"/>
  <c r="E14" i="32"/>
  <c r="AR57" i="14"/>
  <c r="AA18" i="29" l="1"/>
  <c r="AB4" i="29"/>
  <c r="AB18" i="29" s="1"/>
  <c r="AB8" i="31"/>
  <c r="AC18" i="31"/>
  <c r="Z18" i="30"/>
  <c r="AA4" i="30"/>
  <c r="Z9" i="30" s="1"/>
  <c r="Y8" i="30"/>
  <c r="AC8" i="31"/>
  <c r="AD18" i="31"/>
  <c r="AE4" i="31"/>
  <c r="B31" i="14"/>
  <c r="B76" i="14"/>
  <c r="C22" i="42"/>
  <c r="Z9" i="31"/>
  <c r="BB15" i="35"/>
  <c r="BE15" i="35"/>
  <c r="AM15" i="35"/>
  <c r="Y15" i="35"/>
  <c r="R15" i="35"/>
  <c r="AF15" i="35"/>
  <c r="K15" i="35"/>
  <c r="AO15" i="35"/>
  <c r="Q15" i="35"/>
  <c r="AL15" i="35"/>
  <c r="J15" i="35"/>
  <c r="N15" i="35"/>
  <c r="G15" i="35"/>
  <c r="L15" i="35"/>
  <c r="H15" i="35"/>
  <c r="X15" i="35"/>
  <c r="AS15" i="35"/>
  <c r="AB15" i="35"/>
  <c r="V15" i="35"/>
  <c r="M15" i="35"/>
  <c r="AC15" i="35"/>
  <c r="AE15" i="35"/>
  <c r="AR15" i="35"/>
  <c r="AJ15" i="35"/>
  <c r="AN15" i="35"/>
  <c r="AP15" i="35"/>
  <c r="S15" i="35"/>
  <c r="AH15" i="35"/>
  <c r="W15" i="35"/>
  <c r="Z15" i="35"/>
  <c r="AK15" i="35"/>
  <c r="AQ15" i="35"/>
  <c r="U15" i="35"/>
  <c r="AD15" i="35"/>
  <c r="O15" i="35"/>
  <c r="P15" i="35"/>
  <c r="T15" i="35"/>
  <c r="AA15" i="35"/>
  <c r="I15" i="35"/>
  <c r="AG15" i="35"/>
  <c r="AI15" i="35"/>
  <c r="AW15" i="35"/>
  <c r="BM15" i="35"/>
  <c r="BE13" i="35"/>
  <c r="CD48" i="35"/>
  <c r="CB48" i="35"/>
  <c r="CC48" i="35"/>
  <c r="BX48" i="35"/>
  <c r="BY48" i="35"/>
  <c r="CA48" i="35"/>
  <c r="BZ48" i="35"/>
  <c r="BK48" i="35"/>
  <c r="BC48" i="35"/>
  <c r="AS48" i="35"/>
  <c r="BB48" i="35"/>
  <c r="BV48" i="35"/>
  <c r="BL48" i="35"/>
  <c r="BQ48" i="35"/>
  <c r="AQ48" i="35"/>
  <c r="BJ48" i="35"/>
  <c r="AY48" i="35"/>
  <c r="AO48" i="35"/>
  <c r="BN48" i="35"/>
  <c r="BG48" i="35"/>
  <c r="BE48" i="35"/>
  <c r="AU48" i="35"/>
  <c r="BU48" i="35"/>
  <c r="BI48" i="35"/>
  <c r="AT48" i="35"/>
  <c r="BA48" i="35"/>
  <c r="BP48" i="35"/>
  <c r="AP48" i="35"/>
  <c r="BH48" i="35"/>
  <c r="BT48" i="35"/>
  <c r="BO48" i="35"/>
  <c r="AV48" i="35"/>
  <c r="AZ48" i="35"/>
  <c r="BS48" i="35"/>
  <c r="AN48" i="35"/>
  <c r="BD48" i="35"/>
  <c r="BW48" i="35"/>
  <c r="BR48" i="35"/>
  <c r="AW48" i="35"/>
  <c r="AX48" i="35"/>
  <c r="BF48" i="35"/>
  <c r="AR48" i="35"/>
  <c r="BM48" i="35"/>
  <c r="CD44" i="35"/>
  <c r="BX44" i="35"/>
  <c r="CA44" i="35"/>
  <c r="CB44" i="35"/>
  <c r="BY44" i="35"/>
  <c r="BW44" i="35"/>
  <c r="BZ44" i="35"/>
  <c r="BU44" i="35"/>
  <c r="BV44" i="35"/>
  <c r="CC44" i="35"/>
  <c r="BT44" i="35"/>
  <c r="BI44" i="35"/>
  <c r="AO44" i="35"/>
  <c r="AQ44" i="35"/>
  <c r="BS44" i="35"/>
  <c r="BB44" i="35"/>
  <c r="BR44" i="35"/>
  <c r="BQ44" i="35"/>
  <c r="BL44" i="35"/>
  <c r="BJ44" i="35"/>
  <c r="AW44" i="35"/>
  <c r="AT44" i="35"/>
  <c r="AZ44" i="35"/>
  <c r="AR44" i="35"/>
  <c r="AS44" i="35"/>
  <c r="AY44" i="35"/>
  <c r="AP44" i="35"/>
  <c r="AU44" i="35"/>
  <c r="BH44" i="35"/>
  <c r="BE44" i="35"/>
  <c r="AV44" i="35"/>
  <c r="BM44" i="35"/>
  <c r="BC44" i="35"/>
  <c r="BK44" i="35"/>
  <c r="AX44" i="35"/>
  <c r="BG44" i="35"/>
  <c r="AN44" i="35"/>
  <c r="BA44" i="35"/>
  <c r="AJ44" i="35"/>
  <c r="AM44" i="35"/>
  <c r="AL44" i="35"/>
  <c r="BD44" i="35"/>
  <c r="BF44" i="35"/>
  <c r="BO44" i="35"/>
  <c r="BP44" i="35"/>
  <c r="AK44" i="35"/>
  <c r="BN44" i="35"/>
  <c r="CC40" i="35"/>
  <c r="BZ40" i="35"/>
  <c r="BW40" i="35"/>
  <c r="BU40" i="35"/>
  <c r="BY40" i="35"/>
  <c r="BV40" i="35"/>
  <c r="BT40" i="35"/>
  <c r="CA40" i="35"/>
  <c r="BS40" i="35"/>
  <c r="BX40" i="35"/>
  <c r="BR40" i="35"/>
  <c r="CB40" i="35"/>
  <c r="BP40" i="35"/>
  <c r="CD40" i="35"/>
  <c r="BQ40" i="35"/>
  <c r="BG40" i="35"/>
  <c r="BO40" i="35"/>
  <c r="AO40" i="35"/>
  <c r="AN40" i="35"/>
  <c r="BN40" i="35"/>
  <c r="BF40" i="35"/>
  <c r="BJ40" i="35"/>
  <c r="BB40" i="35"/>
  <c r="BE40" i="35"/>
  <c r="AU40" i="35"/>
  <c r="AP40" i="35"/>
  <c r="AL40" i="35"/>
  <c r="AW40" i="35"/>
  <c r="AQ40" i="35"/>
  <c r="AI40" i="35"/>
  <c r="AH40" i="35"/>
  <c r="BH40" i="35"/>
  <c r="AK40" i="35"/>
  <c r="BM40" i="35"/>
  <c r="AY40" i="35"/>
  <c r="BK40" i="35"/>
  <c r="AZ40" i="35"/>
  <c r="BI40" i="35"/>
  <c r="BL40" i="35"/>
  <c r="AT40" i="35"/>
  <c r="AS40" i="35"/>
  <c r="AR40" i="35"/>
  <c r="AF40" i="35"/>
  <c r="AJ40" i="35"/>
  <c r="AV40" i="35"/>
  <c r="BC40" i="35"/>
  <c r="AX40" i="35"/>
  <c r="AG40" i="35"/>
  <c r="BA40" i="35"/>
  <c r="BD40" i="35"/>
  <c r="AM40" i="35"/>
  <c r="BZ36" i="35"/>
  <c r="BX36" i="35"/>
  <c r="BO36" i="35"/>
  <c r="BS36" i="35"/>
  <c r="CB36" i="35"/>
  <c r="BY36" i="35"/>
  <c r="BU36" i="35"/>
  <c r="BR36" i="35"/>
  <c r="BQ36" i="35"/>
  <c r="CD36" i="35"/>
  <c r="CA36" i="35"/>
  <c r="BV36" i="35"/>
  <c r="BP36" i="35"/>
  <c r="BM36" i="35"/>
  <c r="BN36" i="35"/>
  <c r="CC36" i="35"/>
  <c r="BW36" i="35"/>
  <c r="BT36" i="35"/>
  <c r="BL36" i="35"/>
  <c r="AS36" i="35"/>
  <c r="AN36" i="35"/>
  <c r="AG36" i="35"/>
  <c r="AP36" i="35"/>
  <c r="AR36" i="35"/>
  <c r="BK36" i="35"/>
  <c r="BC36" i="35"/>
  <c r="AU36" i="35"/>
  <c r="AE36" i="35"/>
  <c r="AL36" i="35"/>
  <c r="AV36" i="35"/>
  <c r="BI36" i="35"/>
  <c r="AF36" i="35"/>
  <c r="AC36" i="35"/>
  <c r="AX36" i="35"/>
  <c r="BH36" i="35"/>
  <c r="BE36" i="35"/>
  <c r="AZ36" i="35"/>
  <c r="AD36" i="35"/>
  <c r="BJ36" i="35"/>
  <c r="BG36" i="35"/>
  <c r="AH36" i="35"/>
  <c r="AT36" i="35"/>
  <c r="BD36" i="35"/>
  <c r="AW36" i="35"/>
  <c r="AO36" i="35"/>
  <c r="BF36" i="35"/>
  <c r="AB36" i="35"/>
  <c r="AI36" i="35"/>
  <c r="AM36" i="35"/>
  <c r="AY36" i="35"/>
  <c r="BB36" i="35"/>
  <c r="AK36" i="35"/>
  <c r="BA36" i="35"/>
  <c r="AJ36" i="35"/>
  <c r="AQ36" i="35"/>
  <c r="BX32" i="35"/>
  <c r="BZ32" i="35"/>
  <c r="BR32" i="35"/>
  <c r="BP32" i="35"/>
  <c r="BN32" i="35"/>
  <c r="BV32" i="35"/>
  <c r="CC32" i="35"/>
  <c r="BW32" i="35"/>
  <c r="BQ32" i="35"/>
  <c r="BO32" i="35"/>
  <c r="BI32" i="35"/>
  <c r="CA32" i="35"/>
  <c r="CD32" i="35"/>
  <c r="BU32" i="35"/>
  <c r="BT32" i="35"/>
  <c r="BK32" i="35"/>
  <c r="BH32" i="35"/>
  <c r="AE32" i="35"/>
  <c r="AG32" i="35"/>
  <c r="AB32" i="35"/>
  <c r="AJ32" i="35"/>
  <c r="AI32" i="35"/>
  <c r="AO32" i="35"/>
  <c r="AF32" i="35"/>
  <c r="AV32" i="35"/>
  <c r="BE32" i="35"/>
  <c r="BY32" i="35"/>
  <c r="BS32" i="35"/>
  <c r="BM32" i="35"/>
  <c r="BJ32" i="35"/>
  <c r="AU32" i="35"/>
  <c r="AR32" i="35"/>
  <c r="BB32" i="35"/>
  <c r="AA32" i="35"/>
  <c r="Y32" i="35"/>
  <c r="AW32" i="35"/>
  <c r="AQ32" i="35"/>
  <c r="AL32" i="35"/>
  <c r="AS32" i="35"/>
  <c r="CB32" i="35"/>
  <c r="BL32" i="35"/>
  <c r="AM32" i="35"/>
  <c r="BC32" i="35"/>
  <c r="BG32" i="35"/>
  <c r="AK32" i="35"/>
  <c r="BA32" i="35"/>
  <c r="X32" i="35"/>
  <c r="BF32" i="35"/>
  <c r="AN32" i="35"/>
  <c r="AH32" i="35"/>
  <c r="AY32" i="35"/>
  <c r="BD32" i="35"/>
  <c r="AZ32" i="35"/>
  <c r="AP32" i="35"/>
  <c r="AT32" i="35"/>
  <c r="AX32" i="35"/>
  <c r="AC32" i="35"/>
  <c r="AD32" i="35"/>
  <c r="Z32" i="35"/>
  <c r="BQ28" i="35"/>
  <c r="BV28" i="35"/>
  <c r="BR28" i="35"/>
  <c r="BP28" i="35"/>
  <c r="BG28" i="35"/>
  <c r="BJ28" i="35"/>
  <c r="BE28" i="35"/>
  <c r="CB28" i="35"/>
  <c r="BT28" i="35"/>
  <c r="BZ28" i="35"/>
  <c r="BO28" i="35"/>
  <c r="BK28" i="35"/>
  <c r="BL28" i="35"/>
  <c r="BF28" i="35"/>
  <c r="CA28" i="35"/>
  <c r="BX28" i="35"/>
  <c r="BU28" i="35"/>
  <c r="BN28" i="35"/>
  <c r="BH28" i="35"/>
  <c r="BY28" i="35"/>
  <c r="BI28" i="35"/>
  <c r="U28" i="35"/>
  <c r="AA28" i="35"/>
  <c r="AD28" i="35"/>
  <c r="AJ28" i="35"/>
  <c r="T28" i="35"/>
  <c r="AM28" i="35"/>
  <c r="V28" i="35"/>
  <c r="AR28" i="35"/>
  <c r="AK28" i="35"/>
  <c r="BW28" i="35"/>
  <c r="AB28" i="35"/>
  <c r="AL28" i="35"/>
  <c r="AU28" i="35"/>
  <c r="AW28" i="35"/>
  <c r="AS28" i="35"/>
  <c r="BA28" i="35"/>
  <c r="AO28" i="35"/>
  <c r="AH28" i="35"/>
  <c r="AT28" i="35"/>
  <c r="BM28" i="35"/>
  <c r="BD28" i="35"/>
  <c r="Z28" i="35"/>
  <c r="AY28" i="35"/>
  <c r="AQ28" i="35"/>
  <c r="AZ28" i="35"/>
  <c r="W28" i="35"/>
  <c r="BB28" i="35"/>
  <c r="AI28" i="35"/>
  <c r="AE28" i="35"/>
  <c r="AP28" i="35"/>
  <c r="BS28" i="35"/>
  <c r="AV28" i="35"/>
  <c r="AX28" i="35"/>
  <c r="AG28" i="35"/>
  <c r="BC28" i="35"/>
  <c r="AN28" i="35"/>
  <c r="Y28" i="35"/>
  <c r="AF28" i="35"/>
  <c r="AC28" i="35"/>
  <c r="X28" i="35"/>
  <c r="BU24" i="35"/>
  <c r="BN24" i="35"/>
  <c r="BV24" i="35"/>
  <c r="BJ24" i="35"/>
  <c r="BG24" i="35"/>
  <c r="BH24" i="35"/>
  <c r="BQ24" i="35"/>
  <c r="BW24" i="35"/>
  <c r="BR24" i="35"/>
  <c r="BL24" i="35"/>
  <c r="BE24" i="35"/>
  <c r="BF24" i="35"/>
  <c r="AZ24" i="35"/>
  <c r="BS24" i="35"/>
  <c r="BP24" i="35"/>
  <c r="BO24" i="35"/>
  <c r="BK24" i="35"/>
  <c r="BD24" i="35"/>
  <c r="BA24" i="35"/>
  <c r="BT24" i="35"/>
  <c r="BI24" i="35"/>
  <c r="BB24" i="35"/>
  <c r="AE24" i="35"/>
  <c r="AW24" i="35"/>
  <c r="AK24" i="35"/>
  <c r="AO24" i="35"/>
  <c r="S24" i="35"/>
  <c r="AH24" i="35"/>
  <c r="AA24" i="35"/>
  <c r="AJ24" i="35"/>
  <c r="AT24" i="35"/>
  <c r="AY24" i="35"/>
  <c r="U24" i="35"/>
  <c r="AU24" i="35"/>
  <c r="AX24" i="35"/>
  <c r="W24" i="35"/>
  <c r="V24" i="35"/>
  <c r="Y24" i="35"/>
  <c r="P24" i="35"/>
  <c r="AR24" i="35"/>
  <c r="BM24" i="35"/>
  <c r="AM24" i="35"/>
  <c r="T24" i="35"/>
  <c r="AL24" i="35"/>
  <c r="AV24" i="35"/>
  <c r="AB24" i="35"/>
  <c r="Z24" i="35"/>
  <c r="AN24" i="35"/>
  <c r="Q24" i="35"/>
  <c r="AP24" i="35"/>
  <c r="BX24" i="35"/>
  <c r="BC24" i="35"/>
  <c r="X24" i="35"/>
  <c r="AQ24" i="35"/>
  <c r="AD24" i="35"/>
  <c r="AF24" i="35"/>
  <c r="AC24" i="35"/>
  <c r="AI24" i="35"/>
  <c r="AS24" i="35"/>
  <c r="AG24" i="35"/>
  <c r="R24" i="35"/>
  <c r="BQ20" i="35"/>
  <c r="BS20" i="35"/>
  <c r="BJ20" i="35"/>
  <c r="BG20" i="35"/>
  <c r="AZ20" i="35"/>
  <c r="BA20" i="35"/>
  <c r="AX20" i="35"/>
  <c r="BP20" i="35"/>
  <c r="BL20" i="35"/>
  <c r="BN20" i="35"/>
  <c r="BF20" i="35"/>
  <c r="AY20" i="35"/>
  <c r="BB20" i="35"/>
  <c r="AV20" i="35"/>
  <c r="BO20" i="35"/>
  <c r="BI20" i="35"/>
  <c r="BK20" i="35"/>
  <c r="BH20" i="35"/>
  <c r="BD20" i="35"/>
  <c r="BR20" i="35"/>
  <c r="AA20" i="35"/>
  <c r="AO20" i="35"/>
  <c r="AJ20" i="35"/>
  <c r="AB20" i="35"/>
  <c r="AE20" i="35"/>
  <c r="AG20" i="35"/>
  <c r="S20" i="35"/>
  <c r="AH20" i="35"/>
  <c r="AR20" i="35"/>
  <c r="AW20" i="35"/>
  <c r="O20" i="35"/>
  <c r="AD20" i="35"/>
  <c r="AK20" i="35"/>
  <c r="AM20" i="35"/>
  <c r="AT20" i="35"/>
  <c r="Q20" i="35"/>
  <c r="N20" i="35"/>
  <c r="P20" i="35"/>
  <c r="M20" i="35"/>
  <c r="BM20" i="35"/>
  <c r="BE20" i="35"/>
  <c r="BC20" i="35"/>
  <c r="AP20" i="35"/>
  <c r="X20" i="35"/>
  <c r="R20" i="35"/>
  <c r="AL20" i="35"/>
  <c r="V20" i="35"/>
  <c r="AQ20" i="35"/>
  <c r="W20" i="35"/>
  <c r="U20" i="35"/>
  <c r="T20" i="35"/>
  <c r="BT20" i="35"/>
  <c r="AI20" i="35"/>
  <c r="AC20" i="35"/>
  <c r="Y20" i="35"/>
  <c r="L20" i="35"/>
  <c r="AF20" i="35"/>
  <c r="AU20" i="35"/>
  <c r="AN20" i="35"/>
  <c r="Z20" i="35"/>
  <c r="AS20" i="35"/>
  <c r="BS27" i="35"/>
  <c r="BV27" i="35"/>
  <c r="BZ27" i="35"/>
  <c r="BL27" i="35"/>
  <c r="BG27" i="35"/>
  <c r="BT27" i="35"/>
  <c r="CA27" i="35"/>
  <c r="BP27" i="35"/>
  <c r="BO27" i="35"/>
  <c r="BJ27" i="35"/>
  <c r="BK27" i="35"/>
  <c r="BU27" i="35"/>
  <c r="BY27" i="35"/>
  <c r="BR27" i="35"/>
  <c r="BN27" i="35"/>
  <c r="BI27" i="35"/>
  <c r="BF27" i="35"/>
  <c r="BW27" i="35"/>
  <c r="BC27" i="35"/>
  <c r="BX27" i="35"/>
  <c r="BM27" i="35"/>
  <c r="BQ27" i="35"/>
  <c r="BD27" i="35"/>
  <c r="BH27" i="35"/>
  <c r="BE27" i="35"/>
  <c r="X27" i="35"/>
  <c r="AA27" i="35"/>
  <c r="AI27" i="35"/>
  <c r="AW27" i="35"/>
  <c r="U27" i="35"/>
  <c r="Y27" i="35"/>
  <c r="AR27" i="35"/>
  <c r="W27" i="35"/>
  <c r="AC27" i="35"/>
  <c r="AT27" i="35"/>
  <c r="V27" i="35"/>
  <c r="AK27" i="35"/>
  <c r="AQ27" i="35"/>
  <c r="AH27" i="35"/>
  <c r="AO27" i="35"/>
  <c r="AY27" i="35"/>
  <c r="T27" i="35"/>
  <c r="AP27" i="35"/>
  <c r="AV27" i="35"/>
  <c r="BA27" i="35"/>
  <c r="AS27" i="35"/>
  <c r="AU27" i="35"/>
  <c r="AX27" i="35"/>
  <c r="AG27" i="35"/>
  <c r="BB27" i="35"/>
  <c r="AD27" i="35"/>
  <c r="Z27" i="35"/>
  <c r="S27" i="35"/>
  <c r="AZ27" i="35"/>
  <c r="AF27" i="35"/>
  <c r="AN27" i="35"/>
  <c r="AM27" i="35"/>
  <c r="AJ27" i="35"/>
  <c r="AL27" i="35"/>
  <c r="AE27" i="35"/>
  <c r="AB27" i="35"/>
  <c r="BQ19" i="35"/>
  <c r="BJ19" i="35"/>
  <c r="BK19" i="35"/>
  <c r="BF19" i="35"/>
  <c r="BB19" i="35"/>
  <c r="AW19" i="35"/>
  <c r="BN19" i="35"/>
  <c r="BO19" i="35"/>
  <c r="BM19" i="35"/>
  <c r="BE19" i="35"/>
  <c r="AX19" i="35"/>
  <c r="AY19" i="35"/>
  <c r="BS19" i="35"/>
  <c r="BR19" i="35"/>
  <c r="BL19" i="35"/>
  <c r="BD19" i="35"/>
  <c r="BC19" i="35"/>
  <c r="BA19" i="35"/>
  <c r="AV19" i="35"/>
  <c r="BP19" i="35"/>
  <c r="BG19" i="35"/>
  <c r="AZ19" i="35"/>
  <c r="AU19" i="35"/>
  <c r="AH19" i="35"/>
  <c r="AT19" i="35"/>
  <c r="AO19" i="35"/>
  <c r="AL19" i="35"/>
  <c r="U19" i="35"/>
  <c r="AB19" i="35"/>
  <c r="AE19" i="35"/>
  <c r="AK19" i="35"/>
  <c r="AR19" i="35"/>
  <c r="V19" i="35"/>
  <c r="AD19" i="35"/>
  <c r="AJ19" i="35"/>
  <c r="AP19" i="35"/>
  <c r="AM19" i="35"/>
  <c r="S19" i="35"/>
  <c r="O19" i="35"/>
  <c r="AF19" i="35"/>
  <c r="AA19" i="35"/>
  <c r="BI19" i="35"/>
  <c r="Z19" i="35"/>
  <c r="T19" i="35"/>
  <c r="M19" i="35"/>
  <c r="AG19" i="35"/>
  <c r="X19" i="35"/>
  <c r="K19" i="35"/>
  <c r="Q19" i="35"/>
  <c r="AN19" i="35"/>
  <c r="AI19" i="35"/>
  <c r="BH19" i="35"/>
  <c r="L19" i="35"/>
  <c r="N19" i="35"/>
  <c r="Y19" i="35"/>
  <c r="AQ19" i="35"/>
  <c r="AS19" i="35"/>
  <c r="W19" i="35"/>
  <c r="P19" i="35"/>
  <c r="R19" i="35"/>
  <c r="AC19" i="35"/>
  <c r="CB50" i="35"/>
  <c r="CD50" i="35"/>
  <c r="CA50" i="35"/>
  <c r="AV50" i="35"/>
  <c r="BS50" i="35"/>
  <c r="AP50" i="35"/>
  <c r="BX50" i="35"/>
  <c r="AT50" i="35"/>
  <c r="BR50" i="35"/>
  <c r="BK50" i="35"/>
  <c r="BQ50" i="35"/>
  <c r="AS50" i="35"/>
  <c r="BN50" i="35"/>
  <c r="BM50" i="35"/>
  <c r="BL50" i="35"/>
  <c r="AW50" i="35"/>
  <c r="AU50" i="35"/>
  <c r="BO50" i="35"/>
  <c r="BC50" i="35"/>
  <c r="AR50" i="35"/>
  <c r="AX50" i="35"/>
  <c r="BZ50" i="35"/>
  <c r="BB50" i="35"/>
  <c r="AQ50" i="35"/>
  <c r="AZ50" i="35"/>
  <c r="BV50" i="35"/>
  <c r="BP50" i="35"/>
  <c r="BH50" i="35"/>
  <c r="BU50" i="35"/>
  <c r="BJ50" i="35"/>
  <c r="BA50" i="35"/>
  <c r="CC50" i="35"/>
  <c r="BF50" i="35"/>
  <c r="BG50" i="35"/>
  <c r="BT50" i="35"/>
  <c r="BW50" i="35"/>
  <c r="AY50" i="35"/>
  <c r="BI50" i="35"/>
  <c r="BE50" i="35"/>
  <c r="BD50" i="35"/>
  <c r="BY50" i="35"/>
  <c r="CB34" i="35"/>
  <c r="CA34" i="35"/>
  <c r="BU34" i="35"/>
  <c r="BP34" i="35"/>
  <c r="CC34" i="35"/>
  <c r="BX34" i="35"/>
  <c r="BT34" i="35"/>
  <c r="BO34" i="35"/>
  <c r="BR34" i="35"/>
  <c r="BY34" i="35"/>
  <c r="BW34" i="35"/>
  <c r="BS34" i="35"/>
  <c r="BN34" i="35"/>
  <c r="BM34" i="35"/>
  <c r="BQ34" i="35"/>
  <c r="BL34" i="35"/>
  <c r="BZ34" i="35"/>
  <c r="BK34" i="35"/>
  <c r="CD34" i="35"/>
  <c r="BJ34" i="35"/>
  <c r="BV34" i="35"/>
  <c r="AZ34" i="35"/>
  <c r="BF34" i="35"/>
  <c r="AR34" i="35"/>
  <c r="AA34" i="35"/>
  <c r="BD34" i="35"/>
  <c r="AC34" i="35"/>
  <c r="AJ34" i="35"/>
  <c r="AB34" i="35"/>
  <c r="AQ34" i="35"/>
  <c r="AI34" i="35"/>
  <c r="AD34" i="35"/>
  <c r="AP34" i="35"/>
  <c r="AL34" i="35"/>
  <c r="AN34" i="35"/>
  <c r="AH34" i="35"/>
  <c r="BB34" i="35"/>
  <c r="AE34" i="35"/>
  <c r="BC34" i="35"/>
  <c r="AU34" i="35"/>
  <c r="AK34" i="35"/>
  <c r="AT34" i="35"/>
  <c r="Z34" i="35"/>
  <c r="AY34" i="35"/>
  <c r="BI34" i="35"/>
  <c r="BE34" i="35"/>
  <c r="AG34" i="35"/>
  <c r="AS34" i="35"/>
  <c r="AV34" i="35"/>
  <c r="BA34" i="35"/>
  <c r="BG34" i="35"/>
  <c r="AW34" i="35"/>
  <c r="BH34" i="35"/>
  <c r="AF34" i="35"/>
  <c r="AM34" i="35"/>
  <c r="AO34" i="35"/>
  <c r="AX34" i="35"/>
  <c r="BP22" i="35"/>
  <c r="BM22" i="35"/>
  <c r="BU22" i="35"/>
  <c r="BI22" i="35"/>
  <c r="BA22" i="35"/>
  <c r="BC22" i="35"/>
  <c r="BQ22" i="35"/>
  <c r="BL22" i="35"/>
  <c r="BN22" i="35"/>
  <c r="BG22" i="35"/>
  <c r="BD22" i="35"/>
  <c r="BO22" i="35"/>
  <c r="BK22" i="35"/>
  <c r="BV22" i="35"/>
  <c r="BJ22" i="35"/>
  <c r="BB22" i="35"/>
  <c r="BH22" i="35"/>
  <c r="AX22" i="35"/>
  <c r="BT22" i="35"/>
  <c r="BE22" i="35"/>
  <c r="AY22" i="35"/>
  <c r="BS22" i="35"/>
  <c r="BF22" i="35"/>
  <c r="BR22" i="35"/>
  <c r="AZ22" i="35"/>
  <c r="AN22" i="35"/>
  <c r="AO22" i="35"/>
  <c r="Z22" i="35"/>
  <c r="AT22" i="35"/>
  <c r="AA22" i="35"/>
  <c r="AV22" i="35"/>
  <c r="AM22" i="35"/>
  <c r="N22" i="35"/>
  <c r="AQ22" i="35"/>
  <c r="AR22" i="35"/>
  <c r="AD22" i="35"/>
  <c r="AE22" i="35"/>
  <c r="P22" i="35"/>
  <c r="T22" i="35"/>
  <c r="AF22" i="35"/>
  <c r="AS22" i="35"/>
  <c r="Q22" i="35"/>
  <c r="AC22" i="35"/>
  <c r="V22" i="35"/>
  <c r="AW22" i="35"/>
  <c r="O22" i="35"/>
  <c r="AL22" i="35"/>
  <c r="X22" i="35"/>
  <c r="W22" i="35"/>
  <c r="AK22" i="35"/>
  <c r="AP22" i="35"/>
  <c r="U22" i="35"/>
  <c r="AJ22" i="35"/>
  <c r="R22" i="35"/>
  <c r="S22" i="35"/>
  <c r="Y22" i="35"/>
  <c r="AI22" i="35"/>
  <c r="AB22" i="35"/>
  <c r="AG22" i="35"/>
  <c r="AH22" i="35"/>
  <c r="AU22" i="35"/>
  <c r="CD51" i="35"/>
  <c r="CB51" i="35"/>
  <c r="CC51" i="35"/>
  <c r="CA51" i="35"/>
  <c r="BT51" i="35"/>
  <c r="AT51" i="35"/>
  <c r="BR51" i="35"/>
  <c r="BO51" i="35"/>
  <c r="BH51" i="35"/>
  <c r="BA51" i="35"/>
  <c r="AU51" i="35"/>
  <c r="BK51" i="35"/>
  <c r="BZ51" i="35"/>
  <c r="AR51" i="35"/>
  <c r="AS51" i="35"/>
  <c r="BV51" i="35"/>
  <c r="BW51" i="35"/>
  <c r="BC51" i="35"/>
  <c r="BQ51" i="35"/>
  <c r="BI51" i="35"/>
  <c r="BX51" i="35"/>
  <c r="BS51" i="35"/>
  <c r="BJ51" i="35"/>
  <c r="AV51" i="35"/>
  <c r="AZ51" i="35"/>
  <c r="BM51" i="35"/>
  <c r="BN51" i="35"/>
  <c r="BB51" i="35"/>
  <c r="BP51" i="35"/>
  <c r="BL51" i="35"/>
  <c r="BU51" i="35"/>
  <c r="AQ51" i="35"/>
  <c r="AY51" i="35"/>
  <c r="BG51" i="35"/>
  <c r="AW51" i="35"/>
  <c r="BD51" i="35"/>
  <c r="BY51" i="35"/>
  <c r="BF51" i="35"/>
  <c r="AX51" i="35"/>
  <c r="BE51" i="35"/>
  <c r="CB47" i="35"/>
  <c r="CA47" i="35"/>
  <c r="BZ47" i="35"/>
  <c r="CC47" i="35"/>
  <c r="BX47" i="35"/>
  <c r="BY47" i="35"/>
  <c r="CD47" i="35"/>
  <c r="BW47" i="35"/>
  <c r="BV47" i="35"/>
  <c r="BI47" i="35"/>
  <c r="BK47" i="35"/>
  <c r="BA47" i="35"/>
  <c r="AO47" i="35"/>
  <c r="BP47" i="35"/>
  <c r="BU47" i="35"/>
  <c r="BB47" i="35"/>
  <c r="BQ47" i="35"/>
  <c r="AN47" i="35"/>
  <c r="AV47" i="35"/>
  <c r="BO47" i="35"/>
  <c r="AW47" i="35"/>
  <c r="AU47" i="35"/>
  <c r="BG47" i="35"/>
  <c r="BE47" i="35"/>
  <c r="AY47" i="35"/>
  <c r="BF47" i="35"/>
  <c r="AS47" i="35"/>
  <c r="BM47" i="35"/>
  <c r="BT47" i="35"/>
  <c r="BN47" i="35"/>
  <c r="AP47" i="35"/>
  <c r="AZ47" i="35"/>
  <c r="AT47" i="35"/>
  <c r="AM47" i="35"/>
  <c r="BR47" i="35"/>
  <c r="BD47" i="35"/>
  <c r="BJ47" i="35"/>
  <c r="AX47" i="35"/>
  <c r="AR47" i="35"/>
  <c r="AQ47" i="35"/>
  <c r="BH47" i="35"/>
  <c r="BC47" i="35"/>
  <c r="BL47" i="35"/>
  <c r="BS47" i="35"/>
  <c r="CD43" i="35"/>
  <c r="BX43" i="35"/>
  <c r="BV43" i="35"/>
  <c r="CC43" i="35"/>
  <c r="BY43" i="35"/>
  <c r="CB43" i="35"/>
  <c r="CA43" i="35"/>
  <c r="BU43" i="35"/>
  <c r="BZ43" i="35"/>
  <c r="BS43" i="35"/>
  <c r="BW43" i="35"/>
  <c r="BT43" i="35"/>
  <c r="AT43" i="35"/>
  <c r="AK43" i="35"/>
  <c r="AR43" i="35"/>
  <c r="BM43" i="35"/>
  <c r="BL43" i="35"/>
  <c r="AO43" i="35"/>
  <c r="BQ43" i="35"/>
  <c r="BD43" i="35"/>
  <c r="BC43" i="35"/>
  <c r="BO43" i="35"/>
  <c r="BB43" i="35"/>
  <c r="AV43" i="35"/>
  <c r="BI43" i="35"/>
  <c r="AW43" i="35"/>
  <c r="AI43" i="35"/>
  <c r="AN43" i="35"/>
  <c r="BP43" i="35"/>
  <c r="BJ43" i="35"/>
  <c r="AM43" i="35"/>
  <c r="BK43" i="35"/>
  <c r="AY43" i="35"/>
  <c r="BE43" i="35"/>
  <c r="AX43" i="35"/>
  <c r="BG43" i="35"/>
  <c r="AZ43" i="35"/>
  <c r="AL43" i="35"/>
  <c r="AQ43" i="35"/>
  <c r="BF43" i="35"/>
  <c r="BR43" i="35"/>
  <c r="AU43" i="35"/>
  <c r="AJ43" i="35"/>
  <c r="BH43" i="35"/>
  <c r="AS43" i="35"/>
  <c r="BN43" i="35"/>
  <c r="BA43" i="35"/>
  <c r="AP43" i="35"/>
  <c r="CB39" i="35"/>
  <c r="BZ39" i="35"/>
  <c r="BW39" i="35"/>
  <c r="BY39" i="35"/>
  <c r="BT39" i="35"/>
  <c r="BV39" i="35"/>
  <c r="CD39" i="35"/>
  <c r="CA39" i="35"/>
  <c r="BU39" i="35"/>
  <c r="BS39" i="35"/>
  <c r="BO39" i="35"/>
  <c r="BX39" i="35"/>
  <c r="CC39" i="35"/>
  <c r="BP39" i="35"/>
  <c r="BR39" i="35"/>
  <c r="BQ39" i="35"/>
  <c r="BE39" i="35"/>
  <c r="AL39" i="35"/>
  <c r="AH39" i="35"/>
  <c r="AZ39" i="35"/>
  <c r="BL39" i="35"/>
  <c r="AK39" i="35"/>
  <c r="BF39" i="35"/>
  <c r="BJ39" i="35"/>
  <c r="AO39" i="35"/>
  <c r="AX39" i="35"/>
  <c r="AM39" i="35"/>
  <c r="AV39" i="35"/>
  <c r="BB39" i="35"/>
  <c r="BM39" i="35"/>
  <c r="AY39" i="35"/>
  <c r="AQ39" i="35"/>
  <c r="BD39" i="35"/>
  <c r="AE39" i="35"/>
  <c r="AJ39" i="35"/>
  <c r="AU39" i="35"/>
  <c r="AF39" i="35"/>
  <c r="AW39" i="35"/>
  <c r="BC39" i="35"/>
  <c r="AT39" i="35"/>
  <c r="BI39" i="35"/>
  <c r="BN39" i="35"/>
  <c r="AN39" i="35"/>
  <c r="AR39" i="35"/>
  <c r="AS39" i="35"/>
  <c r="BG39" i="35"/>
  <c r="AI39" i="35"/>
  <c r="BH39" i="35"/>
  <c r="AP39" i="35"/>
  <c r="AG39" i="35"/>
  <c r="BK39" i="35"/>
  <c r="BA39" i="35"/>
  <c r="CB35" i="35"/>
  <c r="BY35" i="35"/>
  <c r="BU35" i="35"/>
  <c r="BQ35" i="35"/>
  <c r="CC35" i="35"/>
  <c r="BX35" i="35"/>
  <c r="BW35" i="35"/>
  <c r="BS35" i="35"/>
  <c r="BZ35" i="35"/>
  <c r="CD35" i="35"/>
  <c r="BT35" i="35"/>
  <c r="BN35" i="35"/>
  <c r="BO35" i="35"/>
  <c r="BV35" i="35"/>
  <c r="BK35" i="35"/>
  <c r="BL35" i="35"/>
  <c r="CA35" i="35"/>
  <c r="BR35" i="35"/>
  <c r="BM35" i="35"/>
  <c r="BP35" i="35"/>
  <c r="AZ35" i="35"/>
  <c r="AY35" i="35"/>
  <c r="AN35" i="35"/>
  <c r="BB35" i="35"/>
  <c r="BG35" i="35"/>
  <c r="BH35" i="35"/>
  <c r="AL35" i="35"/>
  <c r="AR35" i="35"/>
  <c r="BJ35" i="35"/>
  <c r="AC35" i="35"/>
  <c r="AU35" i="35"/>
  <c r="AF35" i="35"/>
  <c r="AI35" i="35"/>
  <c r="AJ35" i="35"/>
  <c r="AW35" i="35"/>
  <c r="BE35" i="35"/>
  <c r="AD35" i="35"/>
  <c r="AQ35" i="35"/>
  <c r="AH35" i="35"/>
  <c r="BA35" i="35"/>
  <c r="AX35" i="35"/>
  <c r="AM35" i="35"/>
  <c r="BF35" i="35"/>
  <c r="AB35" i="35"/>
  <c r="AK35" i="35"/>
  <c r="BD35" i="35"/>
  <c r="AG35" i="35"/>
  <c r="AA35" i="35"/>
  <c r="BI35" i="35"/>
  <c r="AO35" i="35"/>
  <c r="BC35" i="35"/>
  <c r="AS35" i="35"/>
  <c r="AP35" i="35"/>
  <c r="AV35" i="35"/>
  <c r="AE35" i="35"/>
  <c r="AT35" i="35"/>
  <c r="CA31" i="35"/>
  <c r="CB31" i="35"/>
  <c r="BS31" i="35"/>
  <c r="BK31" i="35"/>
  <c r="BM31" i="35"/>
  <c r="CD31" i="35"/>
  <c r="BV31" i="35"/>
  <c r="BY31" i="35"/>
  <c r="BP31" i="35"/>
  <c r="BL31" i="35"/>
  <c r="BT31" i="35"/>
  <c r="BW31" i="35"/>
  <c r="CC31" i="35"/>
  <c r="BR31" i="35"/>
  <c r="BJ31" i="35"/>
  <c r="BQ31" i="35"/>
  <c r="BO31" i="35"/>
  <c r="BI31" i="35"/>
  <c r="BU31" i="35"/>
  <c r="BH31" i="35"/>
  <c r="BZ31" i="35"/>
  <c r="BX31" i="35"/>
  <c r="BN31" i="35"/>
  <c r="BG31" i="35"/>
  <c r="AX31" i="35"/>
  <c r="Y31" i="35"/>
  <c r="BF31" i="35"/>
  <c r="AB31" i="35"/>
  <c r="BB31" i="35"/>
  <c r="BC31" i="35"/>
  <c r="AU31" i="35"/>
  <c r="AE31" i="35"/>
  <c r="AC31" i="35"/>
  <c r="BD31" i="35"/>
  <c r="AS31" i="35"/>
  <c r="AF31" i="35"/>
  <c r="AT31" i="35"/>
  <c r="AI31" i="35"/>
  <c r="AA31" i="35"/>
  <c r="AJ31" i="35"/>
  <c r="AL31" i="35"/>
  <c r="BE31" i="35"/>
  <c r="AN31" i="35"/>
  <c r="AY31" i="35"/>
  <c r="AM31" i="35"/>
  <c r="AG31" i="35"/>
  <c r="AK31" i="35"/>
  <c r="AQ31" i="35"/>
  <c r="W31" i="35"/>
  <c r="AO31" i="35"/>
  <c r="BA31" i="35"/>
  <c r="AP31" i="35"/>
  <c r="X31" i="35"/>
  <c r="AZ31" i="35"/>
  <c r="AW31" i="35"/>
  <c r="Z31" i="35"/>
  <c r="AV31" i="35"/>
  <c r="AD31" i="35"/>
  <c r="AH31" i="35"/>
  <c r="AR31" i="35"/>
  <c r="BV23" i="35"/>
  <c r="BM23" i="35"/>
  <c r="BR23" i="35"/>
  <c r="BH23" i="35"/>
  <c r="BF23" i="35"/>
  <c r="BN23" i="35"/>
  <c r="BU23" i="35"/>
  <c r="BT23" i="35"/>
  <c r="BK23" i="35"/>
  <c r="BB23" i="35"/>
  <c r="BS23" i="35"/>
  <c r="BW23" i="35"/>
  <c r="BP23" i="35"/>
  <c r="BI23" i="35"/>
  <c r="BE23" i="35"/>
  <c r="BD23" i="35"/>
  <c r="BQ23" i="35"/>
  <c r="BA23" i="35"/>
  <c r="BO23" i="35"/>
  <c r="BC23" i="35"/>
  <c r="BL23" i="35"/>
  <c r="BJ23" i="35"/>
  <c r="BG23" i="35"/>
  <c r="AY23" i="35"/>
  <c r="AZ23" i="35"/>
  <c r="V23" i="35"/>
  <c r="W23" i="35"/>
  <c r="R23" i="35"/>
  <c r="AK23" i="35"/>
  <c r="AQ23" i="35"/>
  <c r="AB23" i="35"/>
  <c r="AE23" i="35"/>
  <c r="AH23" i="35"/>
  <c r="AA23" i="35"/>
  <c r="Z23" i="35"/>
  <c r="AS23" i="35"/>
  <c r="AL23" i="35"/>
  <c r="P23" i="35"/>
  <c r="AX23" i="35"/>
  <c r="AN23" i="35"/>
  <c r="S23" i="35"/>
  <c r="Q23" i="35"/>
  <c r="T23" i="35"/>
  <c r="AV23" i="35"/>
  <c r="AM23" i="35"/>
  <c r="AP23" i="35"/>
  <c r="AI23" i="35"/>
  <c r="AO23" i="35"/>
  <c r="AJ23" i="35"/>
  <c r="AU23" i="35"/>
  <c r="X23" i="35"/>
  <c r="U23" i="35"/>
  <c r="O23" i="35"/>
  <c r="AW23" i="35"/>
  <c r="AR23" i="35"/>
  <c r="AT23" i="35"/>
  <c r="AF23" i="35"/>
  <c r="AG23" i="35"/>
  <c r="AD23" i="35"/>
  <c r="AC23" i="35"/>
  <c r="Y23" i="35"/>
  <c r="CB46" i="35"/>
  <c r="CA46" i="35"/>
  <c r="BX46" i="35"/>
  <c r="BZ46" i="35"/>
  <c r="CD46" i="35"/>
  <c r="BV46" i="35"/>
  <c r="CC46" i="35"/>
  <c r="BW46" i="35"/>
  <c r="BB46" i="35"/>
  <c r="BH46" i="35"/>
  <c r="BQ46" i="35"/>
  <c r="AV46" i="35"/>
  <c r="BN46" i="35"/>
  <c r="AP46" i="35"/>
  <c r="BC46" i="35"/>
  <c r="BJ46" i="35"/>
  <c r="BK46" i="35"/>
  <c r="BD46" i="35"/>
  <c r="BU46" i="35"/>
  <c r="AL46" i="35"/>
  <c r="BI46" i="35"/>
  <c r="AU46" i="35"/>
  <c r="AT46" i="35"/>
  <c r="BA46" i="35"/>
  <c r="BF46" i="35"/>
  <c r="BP46" i="35"/>
  <c r="BM46" i="35"/>
  <c r="AR46" i="35"/>
  <c r="BR46" i="35"/>
  <c r="AX46" i="35"/>
  <c r="AZ46" i="35"/>
  <c r="AM46" i="35"/>
  <c r="AW46" i="35"/>
  <c r="AY46" i="35"/>
  <c r="BS46" i="35"/>
  <c r="BY46" i="35"/>
  <c r="AQ46" i="35"/>
  <c r="BG46" i="35"/>
  <c r="BT46" i="35"/>
  <c r="AS46" i="35"/>
  <c r="BE46" i="35"/>
  <c r="BL46" i="35"/>
  <c r="AN46" i="35"/>
  <c r="AO46" i="35"/>
  <c r="BO46" i="35"/>
  <c r="CC38" i="35"/>
  <c r="BZ38" i="35"/>
  <c r="BU38" i="35"/>
  <c r="BV38" i="35"/>
  <c r="CA38" i="35"/>
  <c r="BW38" i="35"/>
  <c r="BS38" i="35"/>
  <c r="CD38" i="35"/>
  <c r="BX38" i="35"/>
  <c r="BT38" i="35"/>
  <c r="BQ38" i="35"/>
  <c r="BO38" i="35"/>
  <c r="CB38" i="35"/>
  <c r="BY38" i="35"/>
  <c r="BP38" i="35"/>
  <c r="BR38" i="35"/>
  <c r="BN38" i="35"/>
  <c r="AY38" i="35"/>
  <c r="BA38" i="35"/>
  <c r="AD38" i="35"/>
  <c r="BJ38" i="35"/>
  <c r="AK38" i="35"/>
  <c r="AS38" i="35"/>
  <c r="AQ38" i="35"/>
  <c r="AZ38" i="35"/>
  <c r="AU38" i="35"/>
  <c r="AX38" i="35"/>
  <c r="AW38" i="35"/>
  <c r="AT38" i="35"/>
  <c r="BM38" i="35"/>
  <c r="BD38" i="35"/>
  <c r="AR38" i="35"/>
  <c r="BE38" i="35"/>
  <c r="BB38" i="35"/>
  <c r="AO38" i="35"/>
  <c r="BL38" i="35"/>
  <c r="BC38" i="35"/>
  <c r="AI38" i="35"/>
  <c r="BH38" i="35"/>
  <c r="BI38" i="35"/>
  <c r="AL38" i="35"/>
  <c r="BK38" i="35"/>
  <c r="AJ38" i="35"/>
  <c r="AG38" i="35"/>
  <c r="BF38" i="35"/>
  <c r="AV38" i="35"/>
  <c r="AM38" i="35"/>
  <c r="AH38" i="35"/>
  <c r="AP38" i="35"/>
  <c r="AN38" i="35"/>
  <c r="BG38" i="35"/>
  <c r="AF38" i="35"/>
  <c r="AE38" i="35"/>
  <c r="BT30" i="35"/>
  <c r="CA30" i="35"/>
  <c r="CC30" i="35"/>
  <c r="BO30" i="35"/>
  <c r="BM30" i="35"/>
  <c r="BL30" i="35"/>
  <c r="BZ30" i="35"/>
  <c r="BU30" i="35"/>
  <c r="CB30" i="35"/>
  <c r="BR30" i="35"/>
  <c r="BI30" i="35"/>
  <c r="BX30" i="35"/>
  <c r="BV30" i="35"/>
  <c r="BW30" i="35"/>
  <c r="BQ30" i="35"/>
  <c r="BN30" i="35"/>
  <c r="BS30" i="35"/>
  <c r="BJ30" i="35"/>
  <c r="CD30" i="35"/>
  <c r="BK30" i="35"/>
  <c r="BH30" i="35"/>
  <c r="BP30" i="35"/>
  <c r="BF30" i="35"/>
  <c r="BY30" i="35"/>
  <c r="BG30" i="35"/>
  <c r="AP30" i="35"/>
  <c r="AI30" i="35"/>
  <c r="V30" i="35"/>
  <c r="AR30" i="35"/>
  <c r="AB30" i="35"/>
  <c r="AM30" i="35"/>
  <c r="AT30" i="35"/>
  <c r="AC30" i="35"/>
  <c r="AE30" i="35"/>
  <c r="AZ30" i="35"/>
  <c r="AN30" i="35"/>
  <c r="AX30" i="35"/>
  <c r="Z30" i="35"/>
  <c r="AA30" i="35"/>
  <c r="BA30" i="35"/>
  <c r="AK30" i="35"/>
  <c r="AD30" i="35"/>
  <c r="AY30" i="35"/>
  <c r="AG30" i="35"/>
  <c r="AV30" i="35"/>
  <c r="BD30" i="35"/>
  <c r="AF30" i="35"/>
  <c r="BE30" i="35"/>
  <c r="BB30" i="35"/>
  <c r="Y30" i="35"/>
  <c r="AH30" i="35"/>
  <c r="BC30" i="35"/>
  <c r="AL30" i="35"/>
  <c r="W30" i="35"/>
  <c r="AS30" i="35"/>
  <c r="AJ30" i="35"/>
  <c r="X30" i="35"/>
  <c r="AQ30" i="35"/>
  <c r="AW30" i="35"/>
  <c r="AU30" i="35"/>
  <c r="AO30" i="35"/>
  <c r="BQ18" i="35"/>
  <c r="BK18" i="35"/>
  <c r="BP18" i="35"/>
  <c r="BC18" i="35"/>
  <c r="BB18" i="35"/>
  <c r="AX18" i="35"/>
  <c r="BJ18" i="35"/>
  <c r="BI18" i="35"/>
  <c r="BL18" i="35"/>
  <c r="BE18" i="35"/>
  <c r="AY18" i="35"/>
  <c r="AW18" i="35"/>
  <c r="BN18" i="35"/>
  <c r="BR18" i="35"/>
  <c r="BG18" i="35"/>
  <c r="BD18" i="35"/>
  <c r="BA18" i="35"/>
  <c r="BM18" i="35"/>
  <c r="AT18" i="35"/>
  <c r="BO18" i="35"/>
  <c r="AZ18" i="35"/>
  <c r="AU18" i="35"/>
  <c r="BF18" i="35"/>
  <c r="AV18" i="35"/>
  <c r="BH18" i="35"/>
  <c r="AG18" i="35"/>
  <c r="S18" i="35"/>
  <c r="Z18" i="35"/>
  <c r="AQ18" i="35"/>
  <c r="AD18" i="35"/>
  <c r="AB18" i="35"/>
  <c r="W18" i="35"/>
  <c r="L18" i="35"/>
  <c r="AH18" i="35"/>
  <c r="Q18" i="35"/>
  <c r="U18" i="35"/>
  <c r="N18" i="35"/>
  <c r="AI18" i="35"/>
  <c r="R18" i="35"/>
  <c r="V18" i="35"/>
  <c r="M18" i="35"/>
  <c r="AL18" i="35"/>
  <c r="AF18" i="35"/>
  <c r="AC18" i="35"/>
  <c r="AA18" i="35"/>
  <c r="AJ18" i="35"/>
  <c r="AK18" i="35"/>
  <c r="AO18" i="35"/>
  <c r="AE18" i="35"/>
  <c r="AN18" i="35"/>
  <c r="AM18" i="35"/>
  <c r="Y18" i="35"/>
  <c r="J18" i="35"/>
  <c r="AR18" i="35"/>
  <c r="K18" i="35"/>
  <c r="T18" i="35"/>
  <c r="AP18" i="35"/>
  <c r="AS18" i="35"/>
  <c r="O18" i="35"/>
  <c r="X18" i="35"/>
  <c r="P18" i="35"/>
  <c r="BZ49" i="35"/>
  <c r="CB49" i="35"/>
  <c r="CA49" i="35"/>
  <c r="CC49" i="35"/>
  <c r="BY49" i="35"/>
  <c r="AY49" i="35"/>
  <c r="BM49" i="35"/>
  <c r="BN49" i="35"/>
  <c r="BK49" i="35"/>
  <c r="BU49" i="35"/>
  <c r="BA49" i="35"/>
  <c r="BB49" i="35"/>
  <c r="BH49" i="35"/>
  <c r="BP49" i="35"/>
  <c r="BD49" i="35"/>
  <c r="AV49" i="35"/>
  <c r="AO49" i="35"/>
  <c r="AR49" i="35"/>
  <c r="AU49" i="35"/>
  <c r="AQ49" i="35"/>
  <c r="AT49" i="35"/>
  <c r="BW49" i="35"/>
  <c r="BL49" i="35"/>
  <c r="BI49" i="35"/>
  <c r="BF49" i="35"/>
  <c r="BC49" i="35"/>
  <c r="AW49" i="35"/>
  <c r="BO49" i="35"/>
  <c r="BX49" i="35"/>
  <c r="BE49" i="35"/>
  <c r="BJ49" i="35"/>
  <c r="BQ49" i="35"/>
  <c r="CD49" i="35"/>
  <c r="AP49" i="35"/>
  <c r="AZ49" i="35"/>
  <c r="BG49" i="35"/>
  <c r="AX49" i="35"/>
  <c r="BS49" i="35"/>
  <c r="BT49" i="35"/>
  <c r="AS49" i="35"/>
  <c r="BR49" i="35"/>
  <c r="BV49" i="35"/>
  <c r="CC45" i="35"/>
  <c r="BV45" i="35"/>
  <c r="CA45" i="35"/>
  <c r="BY45" i="35"/>
  <c r="BZ45" i="35"/>
  <c r="BU45" i="35"/>
  <c r="AW45" i="35"/>
  <c r="AS45" i="35"/>
  <c r="AN45" i="35"/>
  <c r="BE45" i="35"/>
  <c r="BK45" i="35"/>
  <c r="BC45" i="35"/>
  <c r="AT45" i="35"/>
  <c r="BB45" i="35"/>
  <c r="AM45" i="35"/>
  <c r="BX45" i="35"/>
  <c r="AL45" i="35"/>
  <c r="BJ45" i="35"/>
  <c r="AU45" i="35"/>
  <c r="AV45" i="35"/>
  <c r="BO45" i="35"/>
  <c r="BS45" i="35"/>
  <c r="BT45" i="35"/>
  <c r="BM45" i="35"/>
  <c r="BP45" i="35"/>
  <c r="CB45" i="35"/>
  <c r="AY45" i="35"/>
  <c r="BI45" i="35"/>
  <c r="BQ45" i="35"/>
  <c r="BL45" i="35"/>
  <c r="AZ45" i="35"/>
  <c r="AK45" i="35"/>
  <c r="BF45" i="35"/>
  <c r="BA45" i="35"/>
  <c r="BN45" i="35"/>
  <c r="CD45" i="35"/>
  <c r="BW45" i="35"/>
  <c r="BG45" i="35"/>
  <c r="AR45" i="35"/>
  <c r="AP45" i="35"/>
  <c r="BH45" i="35"/>
  <c r="AQ45" i="35"/>
  <c r="BR45" i="35"/>
  <c r="BD45" i="35"/>
  <c r="AO45" i="35"/>
  <c r="AX45" i="35"/>
  <c r="CA41" i="35"/>
  <c r="BW41" i="35"/>
  <c r="BS41" i="35"/>
  <c r="CB41" i="35"/>
  <c r="BY41" i="35"/>
  <c r="BQ41" i="35"/>
  <c r="CC41" i="35"/>
  <c r="BU41" i="35"/>
  <c r="BX41" i="35"/>
  <c r="BR41" i="35"/>
  <c r="BT41" i="35"/>
  <c r="AM41" i="35"/>
  <c r="BO41" i="35"/>
  <c r="AR41" i="35"/>
  <c r="AI41" i="35"/>
  <c r="BC41" i="35"/>
  <c r="AH41" i="35"/>
  <c r="AW41" i="35"/>
  <c r="AP41" i="35"/>
  <c r="AX41" i="35"/>
  <c r="CD41" i="35"/>
  <c r="BZ41" i="35"/>
  <c r="BV41" i="35"/>
  <c r="AZ41" i="35"/>
  <c r="BP41" i="35"/>
  <c r="AG41" i="35"/>
  <c r="BD41" i="35"/>
  <c r="BG41" i="35"/>
  <c r="AT41" i="35"/>
  <c r="AN41" i="35"/>
  <c r="BF41" i="35"/>
  <c r="AO41" i="35"/>
  <c r="BM41" i="35"/>
  <c r="BB41" i="35"/>
  <c r="AQ41" i="35"/>
  <c r="BA41" i="35"/>
  <c r="BE41" i="35"/>
  <c r="AV41" i="35"/>
  <c r="AU41" i="35"/>
  <c r="BI41" i="35"/>
  <c r="AY41" i="35"/>
  <c r="AJ41" i="35"/>
  <c r="BL41" i="35"/>
  <c r="BK41" i="35"/>
  <c r="AL41" i="35"/>
  <c r="AK41" i="35"/>
  <c r="AS41" i="35"/>
  <c r="BN41" i="35"/>
  <c r="BH41" i="35"/>
  <c r="BJ41" i="35"/>
  <c r="CD37" i="35"/>
  <c r="CB37" i="35"/>
  <c r="BW37" i="35"/>
  <c r="BU37" i="35"/>
  <c r="BT37" i="35"/>
  <c r="BZ37" i="35"/>
  <c r="BV37" i="35"/>
  <c r="BP37" i="35"/>
  <c r="BQ37" i="35"/>
  <c r="BO37" i="35"/>
  <c r="CA37" i="35"/>
  <c r="BY37" i="35"/>
  <c r="BS37" i="35"/>
  <c r="BN37" i="35"/>
  <c r="BR37" i="35"/>
  <c r="AM37" i="35"/>
  <c r="BD37" i="35"/>
  <c r="AG37" i="35"/>
  <c r="AF37" i="35"/>
  <c r="AH37" i="35"/>
  <c r="AO37" i="35"/>
  <c r="BH37" i="35"/>
  <c r="BJ37" i="35"/>
  <c r="AN37" i="35"/>
  <c r="CC37" i="35"/>
  <c r="BI37" i="35"/>
  <c r="AD37" i="35"/>
  <c r="AC37" i="35"/>
  <c r="AK37" i="35"/>
  <c r="AR37" i="35"/>
  <c r="BA37" i="35"/>
  <c r="BL37" i="35"/>
  <c r="BG37" i="35"/>
  <c r="BF37" i="35"/>
  <c r="AS37" i="35"/>
  <c r="BK37" i="35"/>
  <c r="BC37" i="35"/>
  <c r="AP37" i="35"/>
  <c r="AQ37" i="35"/>
  <c r="AL37" i="35"/>
  <c r="AJ37" i="35"/>
  <c r="AE37" i="35"/>
  <c r="AY37" i="35"/>
  <c r="BX37" i="35"/>
  <c r="BM37" i="35"/>
  <c r="AX37" i="35"/>
  <c r="BE37" i="35"/>
  <c r="AV37" i="35"/>
  <c r="AT37" i="35"/>
  <c r="AU37" i="35"/>
  <c r="AI37" i="35"/>
  <c r="AZ37" i="35"/>
  <c r="AW37" i="35"/>
  <c r="BB37" i="35"/>
  <c r="BV33" i="35"/>
  <c r="CD33" i="35"/>
  <c r="BU33" i="35"/>
  <c r="BM33" i="35"/>
  <c r="BJ33" i="35"/>
  <c r="CC33" i="35"/>
  <c r="CA33" i="35"/>
  <c r="BX33" i="35"/>
  <c r="BR33" i="35"/>
  <c r="BO33" i="35"/>
  <c r="BZ33" i="35"/>
  <c r="BY33" i="35"/>
  <c r="BT33" i="35"/>
  <c r="BP33" i="35"/>
  <c r="BQ33" i="35"/>
  <c r="BI33" i="35"/>
  <c r="BL33" i="35"/>
  <c r="AK33" i="35"/>
  <c r="AB33" i="35"/>
  <c r="AU33" i="35"/>
  <c r="AV33" i="35"/>
  <c r="AL33" i="35"/>
  <c r="AX33" i="35"/>
  <c r="AR33" i="35"/>
  <c r="BF33" i="35"/>
  <c r="AN33" i="35"/>
  <c r="BW33" i="35"/>
  <c r="BS33" i="35"/>
  <c r="BN33" i="35"/>
  <c r="BK33" i="35"/>
  <c r="AD33" i="35"/>
  <c r="AF33" i="35"/>
  <c r="Y33" i="35"/>
  <c r="AW33" i="35"/>
  <c r="AE33" i="35"/>
  <c r="AI33" i="35"/>
  <c r="AZ33" i="35"/>
  <c r="BD33" i="35"/>
  <c r="AM33" i="35"/>
  <c r="CB33" i="35"/>
  <c r="AA33" i="35"/>
  <c r="AS33" i="35"/>
  <c r="BA33" i="35"/>
  <c r="AJ33" i="35"/>
  <c r="AO33" i="35"/>
  <c r="BB33" i="35"/>
  <c r="AH33" i="35"/>
  <c r="BC33" i="35"/>
  <c r="AQ33" i="35"/>
  <c r="BH33" i="35"/>
  <c r="Z33" i="35"/>
  <c r="AY33" i="35"/>
  <c r="AP33" i="35"/>
  <c r="AC33" i="35"/>
  <c r="BG33" i="35"/>
  <c r="AG33" i="35"/>
  <c r="BE33" i="35"/>
  <c r="AT33" i="35"/>
  <c r="BR29" i="35"/>
  <c r="BU29" i="35"/>
  <c r="BV29" i="35"/>
  <c r="BN29" i="35"/>
  <c r="BK29" i="35"/>
  <c r="BH29" i="35"/>
  <c r="BF29" i="35"/>
  <c r="CA29" i="35"/>
  <c r="BX29" i="35"/>
  <c r="BZ29" i="35"/>
  <c r="BO29" i="35"/>
  <c r="BJ29" i="35"/>
  <c r="BM29" i="35"/>
  <c r="BE29" i="35"/>
  <c r="BY29" i="35"/>
  <c r="BT29" i="35"/>
  <c r="BW29" i="35"/>
  <c r="BQ29" i="35"/>
  <c r="BI29" i="35"/>
  <c r="CC29" i="35"/>
  <c r="BP29" i="35"/>
  <c r="BL29" i="35"/>
  <c r="BS29" i="35"/>
  <c r="CB29" i="35"/>
  <c r="BG29" i="35"/>
  <c r="AW29" i="35"/>
  <c r="AS29" i="35"/>
  <c r="U29" i="35"/>
  <c r="AH29" i="35"/>
  <c r="AF29" i="35"/>
  <c r="X29" i="35"/>
  <c r="AR29" i="35"/>
  <c r="AC29" i="35"/>
  <c r="BA29" i="35"/>
  <c r="AI29" i="35"/>
  <c r="AX29" i="35"/>
  <c r="AU29" i="35"/>
  <c r="BC29" i="35"/>
  <c r="AK29" i="35"/>
  <c r="AL29" i="35"/>
  <c r="BD29" i="35"/>
  <c r="W29" i="35"/>
  <c r="AN29" i="35"/>
  <c r="AM29" i="35"/>
  <c r="V29" i="35"/>
  <c r="AA29" i="35"/>
  <c r="AP29" i="35"/>
  <c r="Z29" i="35"/>
  <c r="AT29" i="35"/>
  <c r="AG29" i="35"/>
  <c r="AO29" i="35"/>
  <c r="AJ29" i="35"/>
  <c r="AE29" i="35"/>
  <c r="Y29" i="35"/>
  <c r="AB29" i="35"/>
  <c r="AD29" i="35"/>
  <c r="AZ29" i="35"/>
  <c r="AQ29" i="35"/>
  <c r="BB29" i="35"/>
  <c r="AV29" i="35"/>
  <c r="AY29" i="35"/>
  <c r="BW25" i="35"/>
  <c r="BY25" i="35"/>
  <c r="BR25" i="35"/>
  <c r="BM25" i="35"/>
  <c r="BD25" i="35"/>
  <c r="BU25" i="35"/>
  <c r="BS25" i="35"/>
  <c r="BO25" i="35"/>
  <c r="BK25" i="35"/>
  <c r="BE25" i="35"/>
  <c r="BF25" i="35"/>
  <c r="BP25" i="35"/>
  <c r="BN25" i="35"/>
  <c r="BQ25" i="35"/>
  <c r="BJ25" i="35"/>
  <c r="BG25" i="35"/>
  <c r="BH25" i="35"/>
  <c r="BV25" i="35"/>
  <c r="BB25" i="35"/>
  <c r="BI25" i="35"/>
  <c r="BX25" i="35"/>
  <c r="BL25" i="35"/>
  <c r="BC25" i="35"/>
  <c r="BT25" i="35"/>
  <c r="BA25" i="35"/>
  <c r="AW25" i="35"/>
  <c r="AM25" i="35"/>
  <c r="Y25" i="35"/>
  <c r="AZ25" i="35"/>
  <c r="AS25" i="35"/>
  <c r="AC25" i="35"/>
  <c r="Z25" i="35"/>
  <c r="AV25" i="35"/>
  <c r="R25" i="35"/>
  <c r="AQ25" i="35"/>
  <c r="AA25" i="35"/>
  <c r="AX25" i="35"/>
  <c r="AD25" i="35"/>
  <c r="AG25" i="35"/>
  <c r="U25" i="35"/>
  <c r="AI25" i="35"/>
  <c r="AJ25" i="35"/>
  <c r="W25" i="35"/>
  <c r="AR25" i="35"/>
  <c r="V25" i="35"/>
  <c r="AF25" i="35"/>
  <c r="Q25" i="35"/>
  <c r="AU25" i="35"/>
  <c r="AP25" i="35"/>
  <c r="AL25" i="35"/>
  <c r="AN25" i="35"/>
  <c r="AT25" i="35"/>
  <c r="AK25" i="35"/>
  <c r="AH25" i="35"/>
  <c r="AY25" i="35"/>
  <c r="S25" i="35"/>
  <c r="AO25" i="35"/>
  <c r="X25" i="35"/>
  <c r="AE25" i="35"/>
  <c r="T25" i="35"/>
  <c r="AB25" i="35"/>
  <c r="BR21" i="35"/>
  <c r="BO21" i="35"/>
  <c r="BL21" i="35"/>
  <c r="BF21" i="35"/>
  <c r="BC21" i="35"/>
  <c r="BD21" i="35"/>
  <c r="BM21" i="35"/>
  <c r="BQ21" i="35"/>
  <c r="BN21" i="35"/>
  <c r="BG21" i="35"/>
  <c r="BB21" i="35"/>
  <c r="BU21" i="35"/>
  <c r="BT21" i="35"/>
  <c r="BK21" i="35"/>
  <c r="BH21" i="35"/>
  <c r="BE21" i="35"/>
  <c r="BS21" i="35"/>
  <c r="BI21" i="35"/>
  <c r="AW21" i="35"/>
  <c r="BJ21" i="35"/>
  <c r="AZ21" i="35"/>
  <c r="AX21" i="35"/>
  <c r="BA21" i="35"/>
  <c r="BP21" i="35"/>
  <c r="AY21" i="35"/>
  <c r="O21" i="35"/>
  <c r="Z21" i="35"/>
  <c r="AE21" i="35"/>
  <c r="P21" i="35"/>
  <c r="Q21" i="35"/>
  <c r="AU21" i="35"/>
  <c r="AB21" i="35"/>
  <c r="AP21" i="35"/>
  <c r="AA21" i="35"/>
  <c r="AG21" i="35"/>
  <c r="AN21" i="35"/>
  <c r="AH21" i="35"/>
  <c r="AR21" i="35"/>
  <c r="AL21" i="35"/>
  <c r="M21" i="35"/>
  <c r="AI21" i="35"/>
  <c r="V21" i="35"/>
  <c r="AJ21" i="35"/>
  <c r="S21" i="35"/>
  <c r="AT21" i="35"/>
  <c r="AK21" i="35"/>
  <c r="AF21" i="35"/>
  <c r="N21" i="35"/>
  <c r="AS21" i="35"/>
  <c r="W21" i="35"/>
  <c r="U21" i="35"/>
  <c r="R21" i="35"/>
  <c r="AO21" i="35"/>
  <c r="AV21" i="35"/>
  <c r="AM21" i="35"/>
  <c r="AD21" i="35"/>
  <c r="AC21" i="35"/>
  <c r="X21" i="35"/>
  <c r="T21" i="35"/>
  <c r="AQ21" i="35"/>
  <c r="Y21" i="35"/>
  <c r="BL17" i="35"/>
  <c r="BH17" i="35"/>
  <c r="BI17" i="35"/>
  <c r="BD17" i="35"/>
  <c r="BA17" i="35"/>
  <c r="BK17" i="35"/>
  <c r="BN17" i="35"/>
  <c r="BM17" i="35"/>
  <c r="BE17" i="35"/>
  <c r="AV17" i="35"/>
  <c r="AY17" i="35"/>
  <c r="BP17" i="35"/>
  <c r="BG17" i="35"/>
  <c r="BJ17" i="35"/>
  <c r="BB17" i="35"/>
  <c r="AW17" i="35"/>
  <c r="AX17" i="35"/>
  <c r="BO17" i="35"/>
  <c r="AS17" i="35"/>
  <c r="AT17" i="35"/>
  <c r="BF17" i="35"/>
  <c r="AZ17" i="35"/>
  <c r="AU17" i="35"/>
  <c r="BQ17" i="35"/>
  <c r="BC17" i="35"/>
  <c r="AN17" i="35"/>
  <c r="AH17" i="35"/>
  <c r="AP17" i="35"/>
  <c r="K17" i="35"/>
  <c r="Q17" i="35"/>
  <c r="T17" i="35"/>
  <c r="AB17" i="35"/>
  <c r="AM17" i="35"/>
  <c r="AG17" i="35"/>
  <c r="X17" i="35"/>
  <c r="AO17" i="35"/>
  <c r="Z17" i="35"/>
  <c r="L17" i="35"/>
  <c r="AC17" i="35"/>
  <c r="O17" i="35"/>
  <c r="AL17" i="35"/>
  <c r="AJ17" i="35"/>
  <c r="AI17" i="35"/>
  <c r="J17" i="35"/>
  <c r="Y17" i="35"/>
  <c r="AF17" i="35"/>
  <c r="I17" i="35"/>
  <c r="AQ17" i="35"/>
  <c r="S17" i="35"/>
  <c r="AK17" i="35"/>
  <c r="AR17" i="35"/>
  <c r="M17" i="35"/>
  <c r="AE17" i="35"/>
  <c r="P17" i="35"/>
  <c r="N17" i="35"/>
  <c r="AD17" i="35"/>
  <c r="R17" i="35"/>
  <c r="AA17" i="35"/>
  <c r="W17" i="35"/>
  <c r="V17" i="35"/>
  <c r="U17" i="35"/>
  <c r="CB42" i="35"/>
  <c r="BY42" i="35"/>
  <c r="BT42" i="35"/>
  <c r="CD42" i="35"/>
  <c r="BW42" i="35"/>
  <c r="BR42" i="35"/>
  <c r="CA42" i="35"/>
  <c r="BV42" i="35"/>
  <c r="BZ42" i="35"/>
  <c r="BS42" i="35"/>
  <c r="BX42" i="35"/>
  <c r="AR42" i="35"/>
  <c r="BP42" i="35"/>
  <c r="BA42" i="35"/>
  <c r="AT42" i="35"/>
  <c r="AW42" i="35"/>
  <c r="CC42" i="35"/>
  <c r="BU42" i="35"/>
  <c r="AQ42" i="35"/>
  <c r="AH42" i="35"/>
  <c r="BM42" i="35"/>
  <c r="BK42" i="35"/>
  <c r="BD42" i="35"/>
  <c r="BI42" i="35"/>
  <c r="AK42" i="35"/>
  <c r="AZ42" i="35"/>
  <c r="BC42" i="35"/>
  <c r="BH42" i="35"/>
  <c r="AX42" i="35"/>
  <c r="AP42" i="35"/>
  <c r="BQ42" i="35"/>
  <c r="AO42" i="35"/>
  <c r="BO42" i="35"/>
  <c r="AY42" i="35"/>
  <c r="AU42" i="35"/>
  <c r="BJ42" i="35"/>
  <c r="AS42" i="35"/>
  <c r="AI42" i="35"/>
  <c r="AN42" i="35"/>
  <c r="BF42" i="35"/>
  <c r="AM42" i="35"/>
  <c r="AJ42" i="35"/>
  <c r="BG42" i="35"/>
  <c r="BN42" i="35"/>
  <c r="BE42" i="35"/>
  <c r="AV42" i="35"/>
  <c r="BB42" i="35"/>
  <c r="AL42" i="35"/>
  <c r="BL42" i="35"/>
  <c r="BU26" i="35"/>
  <c r="BO26" i="35"/>
  <c r="BV26" i="35"/>
  <c r="BN26" i="35"/>
  <c r="BE26" i="35"/>
  <c r="BT26" i="35"/>
  <c r="BW26" i="35"/>
  <c r="BY26" i="35"/>
  <c r="BK26" i="35"/>
  <c r="BJ26" i="35"/>
  <c r="BF26" i="35"/>
  <c r="BR26" i="35"/>
  <c r="BQ26" i="35"/>
  <c r="BP26" i="35"/>
  <c r="BL26" i="35"/>
  <c r="BG26" i="35"/>
  <c r="BH26" i="35"/>
  <c r="BX26" i="35"/>
  <c r="BB26" i="35"/>
  <c r="BS26" i="35"/>
  <c r="BM26" i="35"/>
  <c r="BI26" i="35"/>
  <c r="BZ26" i="35"/>
  <c r="BD26" i="35"/>
  <c r="BC26" i="35"/>
  <c r="AV26" i="35"/>
  <c r="AB26" i="35"/>
  <c r="AZ26" i="35"/>
  <c r="AP26" i="35"/>
  <c r="AC26" i="35"/>
  <c r="AI26" i="35"/>
  <c r="AT26" i="35"/>
  <c r="AY26" i="35"/>
  <c r="AL26" i="35"/>
  <c r="AW26" i="35"/>
  <c r="AF26" i="35"/>
  <c r="S26" i="35"/>
  <c r="AD26" i="35"/>
  <c r="T26" i="35"/>
  <c r="Y26" i="35"/>
  <c r="W26" i="35"/>
  <c r="X26" i="35"/>
  <c r="AR26" i="35"/>
  <c r="V26" i="35"/>
  <c r="AE26" i="35"/>
  <c r="U26" i="35"/>
  <c r="AS26" i="35"/>
  <c r="AN26" i="35"/>
  <c r="AH26" i="35"/>
  <c r="R26" i="35"/>
  <c r="Z26" i="35"/>
  <c r="AU26" i="35"/>
  <c r="AJ26" i="35"/>
  <c r="AG26" i="35"/>
  <c r="AM26" i="35"/>
  <c r="AQ26" i="35"/>
  <c r="AX26" i="35"/>
  <c r="AA26" i="35"/>
  <c r="AK26" i="35"/>
  <c r="BA26" i="35"/>
  <c r="AO26" i="35"/>
  <c r="BK13" i="35"/>
  <c r="BI13" i="35"/>
  <c r="BM13" i="35"/>
  <c r="BL13" i="35"/>
  <c r="BJ13" i="35"/>
  <c r="BO15" i="35"/>
  <c r="BH15" i="35"/>
  <c r="BF15" i="35"/>
  <c r="AZ15" i="35"/>
  <c r="AT15" i="35"/>
  <c r="BL15" i="35"/>
  <c r="BG15" i="35"/>
  <c r="BJ15" i="35"/>
  <c r="BA15" i="35"/>
  <c r="AU15" i="35"/>
  <c r="AX15" i="35"/>
  <c r="BI15" i="35"/>
  <c r="BD15" i="35"/>
  <c r="BN15" i="35"/>
  <c r="BC15" i="35"/>
  <c r="AY15" i="35"/>
  <c r="AV15" i="35"/>
  <c r="C41" i="31"/>
  <c r="H32" i="31"/>
  <c r="X5" i="14"/>
  <c r="X7" i="14" s="1"/>
  <c r="CE26" i="35"/>
  <c r="CE27" i="35"/>
  <c r="CF27" i="35"/>
  <c r="CF28" i="35"/>
  <c r="CE28" i="35"/>
  <c r="CG28" i="35"/>
  <c r="CF29" i="35"/>
  <c r="CG29" i="35"/>
  <c r="CE29" i="35"/>
  <c r="CH29" i="35"/>
  <c r="CF30" i="35"/>
  <c r="CH30" i="35"/>
  <c r="CI30" i="35"/>
  <c r="CE30" i="35"/>
  <c r="CG30" i="35"/>
  <c r="CH31" i="35"/>
  <c r="CI31" i="35"/>
  <c r="CG31" i="35"/>
  <c r="CJ31" i="35"/>
  <c r="CF31" i="35"/>
  <c r="CK32" i="35"/>
  <c r="CI32" i="35"/>
  <c r="CH32" i="35"/>
  <c r="CG32" i="35"/>
  <c r="CJ32" i="35"/>
  <c r="CJ33" i="35"/>
  <c r="CI33" i="35"/>
  <c r="CH33" i="35"/>
  <c r="CK33" i="35"/>
  <c r="CL33" i="35"/>
  <c r="CM34" i="35"/>
  <c r="CK34" i="35"/>
  <c r="CJ34" i="35"/>
  <c r="CI34" i="35"/>
  <c r="CL34" i="35"/>
  <c r="CL35" i="35"/>
  <c r="CM35" i="35"/>
  <c r="CJ35" i="35"/>
  <c r="CN35" i="35"/>
  <c r="CK35" i="35"/>
  <c r="CN36" i="35"/>
  <c r="CL36" i="35"/>
  <c r="CO36" i="35"/>
  <c r="CK36" i="35"/>
  <c r="CM36" i="35"/>
  <c r="CO37" i="35"/>
  <c r="CP37" i="35"/>
  <c r="CL37" i="35"/>
  <c r="CN37" i="35"/>
  <c r="CM37" i="35"/>
  <c r="CO38" i="35"/>
  <c r="CM38" i="35"/>
  <c r="CN38" i="35"/>
  <c r="CP38" i="35"/>
  <c r="CQ38" i="35"/>
  <c r="CP39" i="35"/>
  <c r="CN39" i="35"/>
  <c r="CO39" i="35"/>
  <c r="CQ39" i="35"/>
  <c r="CR39" i="35"/>
  <c r="CR40" i="35"/>
  <c r="CP40" i="35"/>
  <c r="CQ40" i="35"/>
  <c r="CO40" i="35"/>
  <c r="CS40" i="35"/>
  <c r="CP41" i="35"/>
  <c r="CR41" i="35"/>
  <c r="CS41" i="35"/>
  <c r="CT41" i="35"/>
  <c r="CQ41" i="35"/>
  <c r="CR42" i="35"/>
  <c r="CU42" i="35"/>
  <c r="CS42" i="35"/>
  <c r="CQ42" i="35"/>
  <c r="CT42" i="35"/>
  <c r="CU43" i="35"/>
  <c r="CS43" i="35"/>
  <c r="CV43" i="35"/>
  <c r="CT43" i="35"/>
  <c r="CR43" i="35"/>
  <c r="CW44" i="35"/>
  <c r="CU44" i="35"/>
  <c r="CT44" i="35"/>
  <c r="CS44" i="35"/>
  <c r="CV44" i="35"/>
  <c r="CV45" i="35"/>
  <c r="CT45" i="35"/>
  <c r="CX45" i="35"/>
  <c r="CW45" i="35"/>
  <c r="CU45" i="35"/>
  <c r="CV46" i="35"/>
  <c r="CU46" i="35"/>
  <c r="CW46" i="35"/>
  <c r="CY46" i="35"/>
  <c r="CX46" i="35"/>
  <c r="CW47" i="35"/>
  <c r="CY47" i="35"/>
  <c r="CV47" i="35"/>
  <c r="CX47" i="35"/>
  <c r="CY48" i="35"/>
  <c r="CX48" i="35"/>
  <c r="CW48" i="35"/>
  <c r="CX49" i="35"/>
  <c r="CY49" i="35"/>
  <c r="CY50" i="35"/>
  <c r="CZ29" i="34"/>
  <c r="CZ53" i="34" s="1"/>
  <c r="E10" i="31"/>
  <c r="D19" i="31"/>
  <c r="D21" i="31" s="1"/>
  <c r="C68" i="35"/>
  <c r="C64" i="35"/>
  <c r="C66" i="35"/>
  <c r="C63" i="35"/>
  <c r="C65" i="35"/>
  <c r="BZ15" i="14"/>
  <c r="BZ14" i="14"/>
  <c r="BZ21" i="14"/>
  <c r="BZ22" i="14"/>
  <c r="BZ23" i="14"/>
  <c r="BZ19" i="14"/>
  <c r="BZ17" i="14"/>
  <c r="BZ16" i="14"/>
  <c r="BZ24" i="14"/>
  <c r="CA11" i="14"/>
  <c r="BZ18" i="14"/>
  <c r="BZ25" i="14"/>
  <c r="BZ12" i="14"/>
  <c r="BZ20" i="14"/>
  <c r="BZ13" i="14"/>
  <c r="AS57" i="14"/>
  <c r="AC4" i="29" l="1"/>
  <c r="AD4" i="29" s="1"/>
  <c r="AC8" i="29" s="1"/>
  <c r="AA8" i="29"/>
  <c r="AB4" i="30"/>
  <c r="AA8" i="30" s="1"/>
  <c r="AA18" i="30"/>
  <c r="AA9" i="30"/>
  <c r="Z8" i="30"/>
  <c r="AD8" i="31"/>
  <c r="AE18" i="31"/>
  <c r="AF4" i="31"/>
  <c r="B32" i="14"/>
  <c r="B77" i="14"/>
  <c r="C28" i="42"/>
  <c r="C34" i="42" s="1"/>
  <c r="AA9" i="31"/>
  <c r="BC13" i="35"/>
  <c r="AZ13" i="35"/>
  <c r="AX13" i="35"/>
  <c r="BB13" i="35"/>
  <c r="AU13" i="35"/>
  <c r="AV13" i="35"/>
  <c r="AR13" i="35"/>
  <c r="BD13" i="35"/>
  <c r="AY13" i="35"/>
  <c r="AW13" i="35"/>
  <c r="AO13" i="35"/>
  <c r="J13" i="35"/>
  <c r="O13" i="35"/>
  <c r="AN13" i="35"/>
  <c r="Y13" i="35"/>
  <c r="AD13" i="35"/>
  <c r="K13" i="35"/>
  <c r="AJ13" i="35"/>
  <c r="L13" i="35"/>
  <c r="W13" i="35"/>
  <c r="BF13" i="35"/>
  <c r="AS13" i="35"/>
  <c r="U13" i="35"/>
  <c r="N13" i="35"/>
  <c r="AL13" i="35"/>
  <c r="M13" i="35"/>
  <c r="H13" i="35"/>
  <c r="AF13" i="35"/>
  <c r="AM13" i="35"/>
  <c r="AH13" i="35"/>
  <c r="E13" i="35"/>
  <c r="BH13" i="35"/>
  <c r="AT13" i="35"/>
  <c r="AP13" i="35"/>
  <c r="F13" i="35"/>
  <c r="S13" i="35"/>
  <c r="AK13" i="35"/>
  <c r="T13" i="35"/>
  <c r="AG13" i="35"/>
  <c r="V13" i="35"/>
  <c r="Q13" i="35"/>
  <c r="R13" i="35"/>
  <c r="P13" i="35"/>
  <c r="BG13" i="35"/>
  <c r="BA13" i="35"/>
  <c r="AQ13" i="35"/>
  <c r="X13" i="35"/>
  <c r="I13" i="35"/>
  <c r="AA13" i="35"/>
  <c r="AI13" i="35"/>
  <c r="AC13" i="35"/>
  <c r="AB13" i="35"/>
  <c r="AE13" i="35"/>
  <c r="Z13" i="35"/>
  <c r="G13" i="35"/>
  <c r="BF14" i="35"/>
  <c r="BK14" i="35"/>
  <c r="BC14" i="35"/>
  <c r="BA14" i="35"/>
  <c r="AU14" i="35"/>
  <c r="AS14" i="35"/>
  <c r="AQ14" i="35"/>
  <c r="I14" i="35"/>
  <c r="T14" i="35"/>
  <c r="K14" i="35"/>
  <c r="L14" i="35"/>
  <c r="R14" i="35"/>
  <c r="S14" i="35"/>
  <c r="Y14" i="35"/>
  <c r="AA14" i="35"/>
  <c r="Z14" i="35"/>
  <c r="BD14" i="35"/>
  <c r="BN14" i="35"/>
  <c r="BM14" i="35"/>
  <c r="AZ14" i="35"/>
  <c r="AW14" i="35"/>
  <c r="AT14" i="35"/>
  <c r="AR14" i="35"/>
  <c r="AE14" i="35"/>
  <c r="AM14" i="35"/>
  <c r="AK14" i="35"/>
  <c r="AL14" i="35"/>
  <c r="V14" i="35"/>
  <c r="X14" i="35"/>
  <c r="N14" i="35"/>
  <c r="AG14" i="35"/>
  <c r="J14" i="35"/>
  <c r="BI14" i="35"/>
  <c r="BJ14" i="35"/>
  <c r="BE14" i="35"/>
  <c r="BB14" i="35"/>
  <c r="AX14" i="35"/>
  <c r="AP14" i="35"/>
  <c r="M14" i="35"/>
  <c r="AD14" i="35"/>
  <c r="H14" i="35"/>
  <c r="Q14" i="35"/>
  <c r="O14" i="35"/>
  <c r="U14" i="35"/>
  <c r="AF14" i="35"/>
  <c r="AJ14" i="35"/>
  <c r="AH14" i="35"/>
  <c r="BG14" i="35"/>
  <c r="BL14" i="35"/>
  <c r="BH14" i="35"/>
  <c r="AY14" i="35"/>
  <c r="AV14" i="35"/>
  <c r="F14" i="35"/>
  <c r="AI14" i="35"/>
  <c r="AN14" i="35"/>
  <c r="AO14" i="35"/>
  <c r="AC14" i="35"/>
  <c r="P14" i="35"/>
  <c r="G14" i="35"/>
  <c r="W14" i="35"/>
  <c r="AB14" i="35"/>
  <c r="BJ12" i="35"/>
  <c r="BH12" i="35"/>
  <c r="BG12" i="35"/>
  <c r="AX12" i="35"/>
  <c r="AT12" i="35"/>
  <c r="AQ12" i="35"/>
  <c r="BK12" i="35"/>
  <c r="BL12" i="35"/>
  <c r="BA12" i="35"/>
  <c r="AY12" i="35"/>
  <c r="AR12" i="35"/>
  <c r="AU12" i="35"/>
  <c r="AP12" i="35"/>
  <c r="BB12" i="35"/>
  <c r="BD12" i="35"/>
  <c r="BI12" i="35"/>
  <c r="AZ12" i="35"/>
  <c r="AV12" i="35"/>
  <c r="AO12" i="35"/>
  <c r="BE12" i="35"/>
  <c r="AL12" i="35"/>
  <c r="H12" i="35"/>
  <c r="U12" i="35"/>
  <c r="AE12" i="35"/>
  <c r="AH12" i="35"/>
  <c r="J12" i="35"/>
  <c r="L12" i="35"/>
  <c r="AG12" i="35"/>
  <c r="X12" i="35"/>
  <c r="BF12" i="35"/>
  <c r="AJ12" i="35"/>
  <c r="W12" i="35"/>
  <c r="D12" i="35"/>
  <c r="D53" i="35" s="1"/>
  <c r="AD12" i="35"/>
  <c r="P12" i="35"/>
  <c r="AF12" i="35"/>
  <c r="AM12" i="35"/>
  <c r="V12" i="35"/>
  <c r="R12" i="35"/>
  <c r="AW12" i="35"/>
  <c r="AS12" i="35"/>
  <c r="AN12" i="35"/>
  <c r="O12" i="35"/>
  <c r="Y12" i="35"/>
  <c r="K12" i="35"/>
  <c r="M12" i="35"/>
  <c r="F12" i="35"/>
  <c r="S12" i="35"/>
  <c r="Q12" i="35"/>
  <c r="BC12" i="35"/>
  <c r="E12" i="35"/>
  <c r="AI12" i="35"/>
  <c r="N12" i="35"/>
  <c r="AA12" i="35"/>
  <c r="AK12" i="35"/>
  <c r="T12" i="35"/>
  <c r="I12" i="35"/>
  <c r="Z12" i="35"/>
  <c r="AC12" i="35"/>
  <c r="AB12" i="35"/>
  <c r="G12" i="35"/>
  <c r="BG16" i="35"/>
  <c r="BM16" i="35"/>
  <c r="BJ16" i="35"/>
  <c r="BC16" i="35"/>
  <c r="AU16" i="35"/>
  <c r="AR16" i="35"/>
  <c r="BE16" i="35"/>
  <c r="BI16" i="35"/>
  <c r="BP16" i="35"/>
  <c r="BA16" i="35"/>
  <c r="AW16" i="35"/>
  <c r="AS16" i="35"/>
  <c r="BF16" i="35"/>
  <c r="BK16" i="35"/>
  <c r="BO16" i="35"/>
  <c r="BB16" i="35"/>
  <c r="AX16" i="35"/>
  <c r="AZ16" i="35"/>
  <c r="AT16" i="35"/>
  <c r="BL16" i="35"/>
  <c r="BD16" i="35"/>
  <c r="U16" i="35"/>
  <c r="AM16" i="35"/>
  <c r="AN16" i="35"/>
  <c r="T16" i="35"/>
  <c r="S16" i="35"/>
  <c r="Z16" i="35"/>
  <c r="R16" i="35"/>
  <c r="K16" i="35"/>
  <c r="AI16" i="35"/>
  <c r="AV16" i="35"/>
  <c r="P16" i="35"/>
  <c r="Q16" i="35"/>
  <c r="H16" i="35"/>
  <c r="N16" i="35"/>
  <c r="M16" i="35"/>
  <c r="AJ16" i="35"/>
  <c r="AK16" i="35"/>
  <c r="AL16" i="35"/>
  <c r="AA16" i="35"/>
  <c r="BH16" i="35"/>
  <c r="AY16" i="35"/>
  <c r="AG16" i="35"/>
  <c r="AH16" i="35"/>
  <c r="AO16" i="35"/>
  <c r="I16" i="35"/>
  <c r="L16" i="35"/>
  <c r="AP16" i="35"/>
  <c r="X16" i="35"/>
  <c r="Y16" i="35"/>
  <c r="J16" i="35"/>
  <c r="BN16" i="35"/>
  <c r="AE16" i="35"/>
  <c r="AQ16" i="35"/>
  <c r="AF16" i="35"/>
  <c r="O16" i="35"/>
  <c r="AC16" i="35"/>
  <c r="V16" i="35"/>
  <c r="AB16" i="35"/>
  <c r="AD16" i="35"/>
  <c r="W16" i="35"/>
  <c r="D41" i="31"/>
  <c r="Y5" i="14"/>
  <c r="Y7" i="14" s="1"/>
  <c r="F10" i="31"/>
  <c r="F19" i="31" s="1"/>
  <c r="F21" i="31" s="1"/>
  <c r="E19" i="31"/>
  <c r="E21" i="31" s="1"/>
  <c r="C59" i="35"/>
  <c r="C60" i="35"/>
  <c r="C62" i="35"/>
  <c r="C61" i="35"/>
  <c r="C58" i="35"/>
  <c r="C67" i="35"/>
  <c r="CZ17" i="35"/>
  <c r="CZ20" i="35"/>
  <c r="CZ18" i="35"/>
  <c r="CZ19" i="35"/>
  <c r="CZ22" i="35"/>
  <c r="CA14" i="14"/>
  <c r="CA15" i="14"/>
  <c r="CA24" i="14"/>
  <c r="CA23" i="14"/>
  <c r="CA16" i="14"/>
  <c r="CA17" i="14"/>
  <c r="CA26" i="14"/>
  <c r="CA25" i="14"/>
  <c r="CB11" i="14"/>
  <c r="CA18" i="14"/>
  <c r="CA20" i="14"/>
  <c r="CA19" i="14"/>
  <c r="CA12" i="14"/>
  <c r="CA13" i="14"/>
  <c r="CA22" i="14"/>
  <c r="CA21" i="14"/>
  <c r="AT57" i="14"/>
  <c r="C40" i="42" l="1"/>
  <c r="C46" i="42" s="1"/>
  <c r="AM8" i="42" s="1"/>
  <c r="AB8" i="29"/>
  <c r="AC18" i="29"/>
  <c r="AE4" i="29"/>
  <c r="AD18" i="29"/>
  <c r="AB18" i="30"/>
  <c r="AB9" i="30"/>
  <c r="AC4" i="30"/>
  <c r="AB8" i="30" s="1"/>
  <c r="AE8" i="31"/>
  <c r="AF18" i="31"/>
  <c r="AG4" i="31"/>
  <c r="B33" i="14"/>
  <c r="B78" i="14"/>
  <c r="BB8" i="42"/>
  <c r="AN8" i="42"/>
  <c r="AE8" i="42"/>
  <c r="M8" i="42"/>
  <c r="BN8" i="42"/>
  <c r="BT8" i="42"/>
  <c r="BC8" i="42"/>
  <c r="G8" i="42"/>
  <c r="AD8" i="42"/>
  <c r="CE8" i="42"/>
  <c r="BF8" i="42"/>
  <c r="AC8" i="42"/>
  <c r="S8" i="42"/>
  <c r="BQ8" i="42"/>
  <c r="E8" i="42"/>
  <c r="P8" i="42"/>
  <c r="AB9" i="31"/>
  <c r="J32" i="31"/>
  <c r="I32" i="31"/>
  <c r="E41" i="31"/>
  <c r="Z5" i="14"/>
  <c r="Z7" i="14" s="1"/>
  <c r="G10" i="31"/>
  <c r="G19" i="31" s="1"/>
  <c r="G21" i="31" s="1"/>
  <c r="CM10" i="42"/>
  <c r="BK10" i="42"/>
  <c r="CE10" i="42"/>
  <c r="CC10" i="42"/>
  <c r="CU10" i="42"/>
  <c r="AU10" i="42"/>
  <c r="BV10" i="42"/>
  <c r="BI10" i="42"/>
  <c r="BF10" i="42"/>
  <c r="CA10" i="42"/>
  <c r="CQ10" i="42"/>
  <c r="CY10" i="42"/>
  <c r="CD10" i="42"/>
  <c r="AM10" i="42"/>
  <c r="AO10" i="42"/>
  <c r="AY10" i="42"/>
  <c r="AP10" i="42"/>
  <c r="CL10" i="42"/>
  <c r="CW10" i="42"/>
  <c r="CG10" i="42"/>
  <c r="BQ10" i="42"/>
  <c r="BA10" i="42"/>
  <c r="BT10" i="42"/>
  <c r="AV10" i="42"/>
  <c r="BL10" i="42"/>
  <c r="CB10" i="42"/>
  <c r="AX10" i="42"/>
  <c r="AW10" i="42"/>
  <c r="BZ10" i="42"/>
  <c r="CH10" i="42"/>
  <c r="CI10" i="42"/>
  <c r="BN10" i="42"/>
  <c r="CO10" i="42"/>
  <c r="BY10" i="42"/>
  <c r="AS10" i="42"/>
  <c r="BU10" i="42"/>
  <c r="CP10" i="42"/>
  <c r="BG10" i="42"/>
  <c r="CT10" i="42"/>
  <c r="BC10" i="42"/>
  <c r="BB10" i="42"/>
  <c r="CS10" i="42"/>
  <c r="CN10" i="42"/>
  <c r="CV10" i="42"/>
  <c r="BD10" i="42"/>
  <c r="CX10" i="42"/>
  <c r="CR10" i="42"/>
  <c r="AN10" i="42"/>
  <c r="BH10" i="42"/>
  <c r="BE10" i="42"/>
  <c r="BX10" i="42"/>
  <c r="BS10" i="42"/>
  <c r="BM10" i="42"/>
  <c r="CF10" i="42"/>
  <c r="CZ10" i="42"/>
  <c r="AR10" i="42"/>
  <c r="BP10" i="42"/>
  <c r="AL10" i="42"/>
  <c r="BR10" i="42"/>
  <c r="CJ10" i="42"/>
  <c r="AZ10" i="42"/>
  <c r="BW10" i="42"/>
  <c r="AT10" i="42"/>
  <c r="BO10" i="42"/>
  <c r="CK10" i="42"/>
  <c r="AQ10" i="42"/>
  <c r="BJ10" i="42"/>
  <c r="E53" i="35"/>
  <c r="D20" i="30" s="1"/>
  <c r="D32" i="30" s="1"/>
  <c r="X10" i="42"/>
  <c r="CZ13" i="35"/>
  <c r="AK10" i="42"/>
  <c r="AG10" i="42"/>
  <c r="L53" i="35"/>
  <c r="K20" i="30" s="1"/>
  <c r="V10" i="42"/>
  <c r="P10" i="42"/>
  <c r="AD10" i="42"/>
  <c r="AA10" i="42"/>
  <c r="R10" i="42"/>
  <c r="AE10" i="42"/>
  <c r="AB10" i="42"/>
  <c r="N10" i="42"/>
  <c r="L10" i="42"/>
  <c r="I10" i="42"/>
  <c r="W10" i="42"/>
  <c r="AH10" i="42"/>
  <c r="AJ10" i="42"/>
  <c r="Q10" i="42"/>
  <c r="O10" i="42"/>
  <c r="K10" i="42"/>
  <c r="S10" i="42"/>
  <c r="AI10" i="42"/>
  <c r="AC10" i="42"/>
  <c r="J10" i="42"/>
  <c r="AF10" i="42"/>
  <c r="D10" i="42"/>
  <c r="G10" i="42"/>
  <c r="M10" i="42"/>
  <c r="H10" i="42"/>
  <c r="Z10" i="42"/>
  <c r="U10" i="42"/>
  <c r="C10" i="42"/>
  <c r="F10" i="42"/>
  <c r="Y10" i="42"/>
  <c r="E10" i="42"/>
  <c r="T10" i="42"/>
  <c r="F53" i="35"/>
  <c r="E20" i="30" s="1"/>
  <c r="E32" i="30" s="1"/>
  <c r="CZ14" i="35"/>
  <c r="K53" i="35"/>
  <c r="J20" i="30" s="1"/>
  <c r="J53" i="35"/>
  <c r="I20" i="30" s="1"/>
  <c r="G53" i="35"/>
  <c r="F20" i="30" s="1"/>
  <c r="F32" i="30" s="1"/>
  <c r="CZ15" i="35"/>
  <c r="CZ16" i="35"/>
  <c r="I53" i="35"/>
  <c r="H20" i="30" s="1"/>
  <c r="N53" i="35"/>
  <c r="M20" i="30" s="1"/>
  <c r="O53" i="35"/>
  <c r="N20" i="30" s="1"/>
  <c r="C69" i="35"/>
  <c r="M53" i="35"/>
  <c r="L20" i="30" s="1"/>
  <c r="C72" i="35"/>
  <c r="C70" i="35"/>
  <c r="C74" i="35"/>
  <c r="C76" i="35"/>
  <c r="CE31" i="35"/>
  <c r="C77" i="35"/>
  <c r="C71" i="35"/>
  <c r="C75" i="35"/>
  <c r="C73" i="35"/>
  <c r="H53" i="35"/>
  <c r="G20" i="30" s="1"/>
  <c r="G32" i="30" s="1"/>
  <c r="CZ21" i="35"/>
  <c r="CZ12" i="35"/>
  <c r="F41" i="31"/>
  <c r="C10" i="30"/>
  <c r="C20" i="30"/>
  <c r="C32" i="30" s="1"/>
  <c r="CB17" i="14"/>
  <c r="CB16" i="14"/>
  <c r="CB23" i="14"/>
  <c r="CB22" i="14"/>
  <c r="CB19" i="14"/>
  <c r="CB18" i="14"/>
  <c r="CB24" i="14"/>
  <c r="CB12" i="14"/>
  <c r="CB26" i="14"/>
  <c r="CB15" i="14"/>
  <c r="CB14" i="14"/>
  <c r="CB21" i="14"/>
  <c r="CB20" i="14"/>
  <c r="CC11" i="14"/>
  <c r="CB25" i="14"/>
  <c r="CB13" i="14"/>
  <c r="CB27" i="14"/>
  <c r="AU57" i="14"/>
  <c r="AM60" i="35"/>
  <c r="W60" i="35"/>
  <c r="K60" i="35"/>
  <c r="AF60" i="35"/>
  <c r="AJ60" i="35"/>
  <c r="AG60" i="35"/>
  <c r="AP60" i="35"/>
  <c r="AE60" i="35"/>
  <c r="T60" i="35"/>
  <c r="AS60" i="35"/>
  <c r="J60" i="35"/>
  <c r="AQ60" i="35"/>
  <c r="AR60" i="35"/>
  <c r="H60" i="35"/>
  <c r="P60" i="35"/>
  <c r="F60" i="35"/>
  <c r="I60" i="35"/>
  <c r="V60" i="35"/>
  <c r="L60" i="35"/>
  <c r="AH60" i="35"/>
  <c r="AL60" i="35"/>
  <c r="R60" i="35"/>
  <c r="U60" i="35"/>
  <c r="X60" i="35"/>
  <c r="AO60" i="35"/>
  <c r="G60" i="35"/>
  <c r="Q60" i="35"/>
  <c r="AK60" i="35"/>
  <c r="AI60" i="35"/>
  <c r="AN60" i="35"/>
  <c r="AC60" i="35"/>
  <c r="Z60" i="35"/>
  <c r="S60" i="35"/>
  <c r="AD60" i="35"/>
  <c r="AB60" i="35"/>
  <c r="N60" i="35"/>
  <c r="AA60" i="35"/>
  <c r="M60" i="35"/>
  <c r="Y60" i="35"/>
  <c r="O60" i="35"/>
  <c r="Z61" i="35"/>
  <c r="H61" i="35"/>
  <c r="AA61" i="35"/>
  <c r="AS61" i="35"/>
  <c r="AT61" i="35"/>
  <c r="AN61" i="35"/>
  <c r="AF61" i="35"/>
  <c r="I61" i="35"/>
  <c r="L61" i="35"/>
  <c r="AM61" i="35"/>
  <c r="Y61" i="35"/>
  <c r="O61" i="35"/>
  <c r="AP61" i="35"/>
  <c r="T61" i="35"/>
  <c r="N61" i="35"/>
  <c r="U61" i="35"/>
  <c r="AC61" i="35"/>
  <c r="W61" i="35"/>
  <c r="K61" i="35"/>
  <c r="AK61" i="35"/>
  <c r="AQ61" i="35"/>
  <c r="M61" i="35"/>
  <c r="S61" i="35"/>
  <c r="AJ61" i="35"/>
  <c r="X61" i="35"/>
  <c r="R61" i="35"/>
  <c r="P61" i="35"/>
  <c r="V61" i="35"/>
  <c r="AD61" i="35"/>
  <c r="AH61" i="35"/>
  <c r="AL61" i="35"/>
  <c r="AG61" i="35"/>
  <c r="AR61" i="35"/>
  <c r="AO61" i="35"/>
  <c r="AB61" i="35"/>
  <c r="AI61" i="35"/>
  <c r="G61" i="35"/>
  <c r="Q61" i="35"/>
  <c r="AE61" i="35"/>
  <c r="J61" i="35"/>
  <c r="AD59" i="35"/>
  <c r="T59" i="35"/>
  <c r="Y59" i="35"/>
  <c r="J59" i="35"/>
  <c r="AK59" i="35"/>
  <c r="AH59" i="35"/>
  <c r="F59" i="35"/>
  <c r="N59" i="35"/>
  <c r="AC59" i="35"/>
  <c r="I59" i="35"/>
  <c r="AA59" i="35"/>
  <c r="L59" i="35"/>
  <c r="P59" i="35"/>
  <c r="AL59" i="35"/>
  <c r="E59" i="35"/>
  <c r="W59" i="35"/>
  <c r="AJ59" i="35"/>
  <c r="K59" i="35"/>
  <c r="H59" i="35"/>
  <c r="G59" i="35"/>
  <c r="AM59" i="35"/>
  <c r="AO59" i="35"/>
  <c r="AI59" i="35"/>
  <c r="S59" i="35"/>
  <c r="AB59" i="35"/>
  <c r="AE59" i="35"/>
  <c r="M59" i="35"/>
  <c r="Z59" i="35"/>
  <c r="Q59" i="35"/>
  <c r="AP59" i="35"/>
  <c r="X59" i="35"/>
  <c r="AQ59" i="35"/>
  <c r="AF59" i="35"/>
  <c r="V59" i="35"/>
  <c r="AN59" i="35"/>
  <c r="AR59" i="35"/>
  <c r="R59" i="35"/>
  <c r="O59" i="35"/>
  <c r="AG59" i="35"/>
  <c r="U59" i="35"/>
  <c r="AQ58" i="35"/>
  <c r="AB58" i="35"/>
  <c r="AO58" i="35"/>
  <c r="M58" i="35"/>
  <c r="U58" i="35"/>
  <c r="N58" i="35"/>
  <c r="L58" i="35"/>
  <c r="W58" i="35"/>
  <c r="Z58" i="35"/>
  <c r="AJ58" i="35"/>
  <c r="X58" i="35"/>
  <c r="AP58" i="35"/>
  <c r="H58" i="35"/>
  <c r="AA58" i="35"/>
  <c r="J58" i="35"/>
  <c r="AI58" i="35"/>
  <c r="AE58" i="35"/>
  <c r="AF58" i="35"/>
  <c r="AC58" i="35"/>
  <c r="AH58" i="35"/>
  <c r="F58" i="35"/>
  <c r="Q58" i="35"/>
  <c r="T58" i="35"/>
  <c r="D58" i="35"/>
  <c r="I58" i="35"/>
  <c r="AL58" i="35"/>
  <c r="K58" i="35"/>
  <c r="G58" i="35"/>
  <c r="AG58" i="35"/>
  <c r="O58" i="35"/>
  <c r="P58" i="35"/>
  <c r="E58" i="35"/>
  <c r="Y58" i="35"/>
  <c r="AN58" i="35"/>
  <c r="S58" i="35"/>
  <c r="V58" i="35"/>
  <c r="R58" i="35"/>
  <c r="AD58" i="35"/>
  <c r="AM58" i="35"/>
  <c r="AK58" i="35"/>
  <c r="CK8" i="42" l="1"/>
  <c r="AZ8" i="42"/>
  <c r="Y8" i="42"/>
  <c r="CV8" i="42"/>
  <c r="CC8" i="42"/>
  <c r="CQ8" i="42"/>
  <c r="BO8" i="42"/>
  <c r="AU8" i="42"/>
  <c r="BU8" i="42"/>
  <c r="AD8" i="29"/>
  <c r="AF4" i="29"/>
  <c r="AE18" i="29"/>
  <c r="AC18" i="30"/>
  <c r="AC9" i="30"/>
  <c r="AD4" i="30"/>
  <c r="AC8" i="30" s="1"/>
  <c r="AF8" i="31"/>
  <c r="AG18" i="31"/>
  <c r="AH4" i="31"/>
  <c r="B34" i="14"/>
  <c r="B79" i="14"/>
  <c r="C8" i="42"/>
  <c r="AI8" i="42"/>
  <c r="CR8" i="42"/>
  <c r="CU8" i="42"/>
  <c r="N8" i="42"/>
  <c r="W8" i="42"/>
  <c r="BZ8" i="42"/>
  <c r="BV8" i="42"/>
  <c r="AV8" i="42"/>
  <c r="AS8" i="42"/>
  <c r="J8" i="42"/>
  <c r="K8" i="42"/>
  <c r="AB8" i="42"/>
  <c r="BX8" i="42"/>
  <c r="BA8" i="42"/>
  <c r="BJ8" i="42"/>
  <c r="CY8" i="42"/>
  <c r="CS8" i="42"/>
  <c r="CJ8" i="42"/>
  <c r="CM8" i="42"/>
  <c r="Q8" i="42"/>
  <c r="X8" i="42"/>
  <c r="BD8" i="42"/>
  <c r="CA8" i="42"/>
  <c r="BK8" i="42"/>
  <c r="BE8" i="42"/>
  <c r="AG8" i="42"/>
  <c r="BY8" i="42"/>
  <c r="U8" i="42"/>
  <c r="AA8" i="42"/>
  <c r="CW8" i="42"/>
  <c r="AX8" i="42"/>
  <c r="CH8" i="42"/>
  <c r="CD8" i="42"/>
  <c r="AW8" i="42"/>
  <c r="CF8" i="42"/>
  <c r="H8" i="42"/>
  <c r="AJ8" i="42"/>
  <c r="BH8" i="42"/>
  <c r="CP8" i="42"/>
  <c r="AT8" i="42"/>
  <c r="BS8" i="42"/>
  <c r="F8" i="42"/>
  <c r="AR8" i="42"/>
  <c r="BW8" i="42"/>
  <c r="T8" i="42"/>
  <c r="V8" i="42"/>
  <c r="CT8" i="42"/>
  <c r="CZ8" i="42"/>
  <c r="AO8" i="42"/>
  <c r="CI8" i="42"/>
  <c r="L8" i="42"/>
  <c r="AF8" i="42"/>
  <c r="AL8" i="42"/>
  <c r="D8" i="42"/>
  <c r="Z8" i="42"/>
  <c r="AY8" i="42"/>
  <c r="CL8" i="42"/>
  <c r="CO8" i="42"/>
  <c r="BM8" i="42"/>
  <c r="O8" i="42"/>
  <c r="BL8" i="42"/>
  <c r="R8" i="42"/>
  <c r="AH8" i="42"/>
  <c r="CX8" i="42"/>
  <c r="BP8" i="42"/>
  <c r="CB8" i="42"/>
  <c r="BR8" i="42"/>
  <c r="AP8" i="42"/>
  <c r="CN8" i="42"/>
  <c r="I8" i="42"/>
  <c r="AK8" i="42"/>
  <c r="BG8" i="42"/>
  <c r="CG8" i="42"/>
  <c r="AQ8" i="42"/>
  <c r="BI8" i="42"/>
  <c r="AC9" i="31"/>
  <c r="H32" i="30"/>
  <c r="K32" i="31"/>
  <c r="AA5" i="14"/>
  <c r="AA7" i="14" s="1"/>
  <c r="H10" i="31"/>
  <c r="H19" i="31" s="1"/>
  <c r="H21" i="31" s="1"/>
  <c r="CZ59" i="35"/>
  <c r="CZ58" i="35"/>
  <c r="D98" i="35"/>
  <c r="E98" i="35"/>
  <c r="F98" i="35"/>
  <c r="G98" i="35"/>
  <c r="CZ60" i="35"/>
  <c r="CZ61" i="35"/>
  <c r="Q53" i="35"/>
  <c r="P20" i="30" s="1"/>
  <c r="S53" i="35"/>
  <c r="R20" i="30" s="1"/>
  <c r="T53" i="35"/>
  <c r="S20" i="30" s="1"/>
  <c r="W53" i="35"/>
  <c r="V20" i="30" s="1"/>
  <c r="CZ23" i="35"/>
  <c r="V53" i="35"/>
  <c r="U20" i="30" s="1"/>
  <c r="CZ28" i="35"/>
  <c r="U53" i="35"/>
  <c r="T20" i="30" s="1"/>
  <c r="CZ26" i="35"/>
  <c r="CZ27" i="35"/>
  <c r="CZ24" i="35"/>
  <c r="P53" i="35"/>
  <c r="O20" i="30" s="1"/>
  <c r="CZ30" i="35"/>
  <c r="CZ29" i="35"/>
  <c r="R53" i="35"/>
  <c r="Q20" i="30" s="1"/>
  <c r="CZ25" i="35"/>
  <c r="CZ31" i="35"/>
  <c r="G41" i="31"/>
  <c r="C19" i="30"/>
  <c r="C21" i="30" s="1"/>
  <c r="D10" i="30"/>
  <c r="CC14" i="14"/>
  <c r="CC15" i="14"/>
  <c r="CC24" i="14"/>
  <c r="CC21" i="14"/>
  <c r="CD11" i="14"/>
  <c r="CC18" i="14"/>
  <c r="CC20" i="14"/>
  <c r="CC28" i="14"/>
  <c r="CC25" i="14"/>
  <c r="CC13" i="14"/>
  <c r="CC22" i="14"/>
  <c r="CC27" i="14"/>
  <c r="CC12" i="14"/>
  <c r="CC19" i="14"/>
  <c r="CC16" i="14"/>
  <c r="CC17" i="14"/>
  <c r="CC26" i="14"/>
  <c r="CC23" i="14"/>
  <c r="AV57" i="14"/>
  <c r="AF18" i="29" l="1"/>
  <c r="AG4" i="29"/>
  <c r="AE8" i="29"/>
  <c r="AD18" i="30"/>
  <c r="AE4" i="30"/>
  <c r="AD8" i="30" s="1"/>
  <c r="AG8" i="31"/>
  <c r="AH18" i="31"/>
  <c r="AI4" i="31"/>
  <c r="B35" i="14"/>
  <c r="B80" i="14"/>
  <c r="AD9" i="31"/>
  <c r="I32" i="30"/>
  <c r="L32" i="31"/>
  <c r="AB5" i="14"/>
  <c r="AB7" i="14" s="1"/>
  <c r="I10" i="31"/>
  <c r="I19" i="31" s="1"/>
  <c r="I21" i="31" s="1"/>
  <c r="CZ53" i="35"/>
  <c r="H41" i="31"/>
  <c r="D19" i="30"/>
  <c r="D21" i="30" s="1"/>
  <c r="E10" i="30"/>
  <c r="E19" i="30" s="1"/>
  <c r="C41" i="30"/>
  <c r="CE11" i="14"/>
  <c r="CD18" i="14"/>
  <c r="CD25" i="14"/>
  <c r="CD24" i="14"/>
  <c r="CD13" i="14"/>
  <c r="CD12" i="14"/>
  <c r="CD19" i="14"/>
  <c r="CD27" i="14"/>
  <c r="CD26" i="14"/>
  <c r="CD15" i="14"/>
  <c r="CD14" i="14"/>
  <c r="CD21" i="14"/>
  <c r="CD20" i="14"/>
  <c r="CD28" i="14"/>
  <c r="CD17" i="14"/>
  <c r="CD16" i="14"/>
  <c r="CD23" i="14"/>
  <c r="CD22" i="14"/>
  <c r="CD29" i="14"/>
  <c r="AW57" i="14"/>
  <c r="AD9" i="30" l="1"/>
  <c r="AH4" i="29"/>
  <c r="AH18" i="29" s="1"/>
  <c r="AG18" i="29"/>
  <c r="AF8" i="29"/>
  <c r="AE18" i="30"/>
  <c r="AF4" i="30"/>
  <c r="AE8" i="30" s="1"/>
  <c r="AH8" i="31"/>
  <c r="AI18" i="31"/>
  <c r="AJ4" i="31"/>
  <c r="B36" i="14"/>
  <c r="B81" i="14"/>
  <c r="AE9" i="31"/>
  <c r="M32" i="31"/>
  <c r="J32" i="30"/>
  <c r="AC5" i="14"/>
  <c r="AC7" i="14" s="1"/>
  <c r="J10" i="31"/>
  <c r="J19" i="31" s="1"/>
  <c r="J21" i="31" s="1"/>
  <c r="I41" i="31"/>
  <c r="E21" i="30"/>
  <c r="F10" i="30"/>
  <c r="F19" i="30" s="1"/>
  <c r="D41" i="30"/>
  <c r="CE16" i="14"/>
  <c r="CE17" i="14"/>
  <c r="CE26" i="14"/>
  <c r="CE23" i="14"/>
  <c r="CF11" i="14"/>
  <c r="CE18" i="14"/>
  <c r="CE20" i="14"/>
  <c r="CE28" i="14"/>
  <c r="CE25" i="14"/>
  <c r="CE12" i="14"/>
  <c r="CE13" i="14"/>
  <c r="CE22" i="14"/>
  <c r="CE19" i="14"/>
  <c r="CE27" i="14"/>
  <c r="CE14" i="14"/>
  <c r="CE15" i="14"/>
  <c r="CE24" i="14"/>
  <c r="CE21" i="14"/>
  <c r="CE29" i="14"/>
  <c r="CE30" i="14"/>
  <c r="AX57" i="14"/>
  <c r="AE9" i="30" l="1"/>
  <c r="AI4" i="29"/>
  <c r="AJ4" i="29" s="1"/>
  <c r="AJ18" i="29" s="1"/>
  <c r="AG8" i="29"/>
  <c r="AF18" i="30"/>
  <c r="AG4" i="30"/>
  <c r="AF8" i="30" s="1"/>
  <c r="AI8" i="31"/>
  <c r="AJ18" i="31"/>
  <c r="AK4" i="31"/>
  <c r="B37" i="14"/>
  <c r="B82" i="14"/>
  <c r="AF9" i="31"/>
  <c r="N32" i="31"/>
  <c r="K32" i="30"/>
  <c r="AD5" i="14"/>
  <c r="AD7" i="14" s="1"/>
  <c r="K10" i="31"/>
  <c r="K19" i="31" s="1"/>
  <c r="K21" i="31" s="1"/>
  <c r="F21" i="30"/>
  <c r="J41" i="31"/>
  <c r="G10" i="30"/>
  <c r="G19" i="30" s="1"/>
  <c r="E41" i="30"/>
  <c r="CF17" i="14"/>
  <c r="CF16" i="14"/>
  <c r="CF23" i="14"/>
  <c r="CF30" i="14"/>
  <c r="CF18" i="14"/>
  <c r="CF25" i="14"/>
  <c r="CF31" i="14"/>
  <c r="CF13" i="14"/>
  <c r="CF12" i="14"/>
  <c r="CF19" i="14"/>
  <c r="CF27" i="14"/>
  <c r="CF26" i="14"/>
  <c r="CF29" i="14"/>
  <c r="CF21" i="14"/>
  <c r="CF28" i="14"/>
  <c r="CF22" i="14"/>
  <c r="CG11" i="14"/>
  <c r="CG32" i="14" s="1"/>
  <c r="CF24" i="14"/>
  <c r="CF15" i="14"/>
  <c r="CF14" i="14"/>
  <c r="CF20" i="14"/>
  <c r="AY57" i="14"/>
  <c r="W77" i="34"/>
  <c r="Z73" i="34"/>
  <c r="Q65" i="35"/>
  <c r="AX74" i="34"/>
  <c r="Z72" i="34"/>
  <c r="M67" i="35"/>
  <c r="AW73" i="34"/>
  <c r="AX72" i="34"/>
  <c r="AR68" i="35"/>
  <c r="U73" i="34"/>
  <c r="BD76" i="34"/>
  <c r="BC76" i="34"/>
  <c r="O66" i="35"/>
  <c r="BG74" i="34"/>
  <c r="AB63" i="35"/>
  <c r="Q71" i="34"/>
  <c r="AU72" i="34"/>
  <c r="AY77" i="34"/>
  <c r="U63" i="35"/>
  <c r="Z70" i="34"/>
  <c r="T66" i="35"/>
  <c r="AT66" i="35"/>
  <c r="O65" i="35"/>
  <c r="AO74" i="34"/>
  <c r="AB64" i="35"/>
  <c r="AW70" i="34"/>
  <c r="AF72" i="35"/>
  <c r="T62" i="35"/>
  <c r="Z70" i="35"/>
  <c r="AT71" i="34"/>
  <c r="Q71" i="35"/>
  <c r="AN72" i="34"/>
  <c r="AA64" i="35"/>
  <c r="AR73" i="34"/>
  <c r="AN77" i="34"/>
  <c r="BA75" i="34"/>
  <c r="AR75" i="34"/>
  <c r="AG73" i="34"/>
  <c r="T72" i="34"/>
  <c r="AP71" i="34"/>
  <c r="AF71" i="34"/>
  <c r="AW74" i="34"/>
  <c r="Z75" i="34"/>
  <c r="AY71" i="34"/>
  <c r="T70" i="34"/>
  <c r="AT65" i="35"/>
  <c r="AQ63" i="35"/>
  <c r="AS66" i="35"/>
  <c r="AV65" i="35"/>
  <c r="AI77" i="34"/>
  <c r="Z66" i="35"/>
  <c r="BD77" i="34"/>
  <c r="R64" i="35"/>
  <c r="Y76" i="34"/>
  <c r="J62" i="35"/>
  <c r="AR74" i="34"/>
  <c r="AH77" i="34"/>
  <c r="AY76" i="34"/>
  <c r="AT76" i="35"/>
  <c r="AC75" i="35"/>
  <c r="Z77" i="35"/>
  <c r="AI74" i="35"/>
  <c r="AV75" i="35"/>
  <c r="AJ65" i="35"/>
  <c r="AG77" i="35"/>
  <c r="AB75" i="34"/>
  <c r="AT75" i="35"/>
  <c r="AX68" i="35"/>
  <c r="AC77" i="34"/>
  <c r="AY75" i="34"/>
  <c r="K64" i="35"/>
  <c r="K63" i="35"/>
  <c r="AP77" i="35"/>
  <c r="AD67" i="35"/>
  <c r="AW72" i="34"/>
  <c r="AD71" i="34"/>
  <c r="AA68" i="35"/>
  <c r="AG65" i="35"/>
  <c r="AS70" i="34"/>
  <c r="AU77" i="34"/>
  <c r="BA76" i="34"/>
  <c r="AL72" i="34"/>
  <c r="AK62" i="35"/>
  <c r="BE74" i="34"/>
  <c r="AG72" i="35"/>
  <c r="AJ63" i="35"/>
  <c r="AC66" i="35"/>
  <c r="AA72" i="34"/>
  <c r="BB72" i="35"/>
  <c r="AD74" i="34"/>
  <c r="AE72" i="35"/>
  <c r="AW66" i="35"/>
  <c r="AP73" i="35"/>
  <c r="AO68" i="35"/>
  <c r="AG70" i="34"/>
  <c r="R72" i="34"/>
  <c r="S71" i="34"/>
  <c r="AC69" i="35"/>
  <c r="AE72" i="34"/>
  <c r="AV76" i="35"/>
  <c r="AK64" i="35"/>
  <c r="AL72" i="35"/>
  <c r="AT72" i="34"/>
  <c r="AP66" i="35"/>
  <c r="AC72" i="34"/>
  <c r="T65" i="35"/>
  <c r="BC72" i="34"/>
  <c r="AK76" i="34"/>
  <c r="U65" i="35"/>
  <c r="AF77" i="35"/>
  <c r="AG73" i="35"/>
  <c r="AS69" i="35"/>
  <c r="BD71" i="34"/>
  <c r="AZ70" i="35"/>
  <c r="AR76" i="35"/>
  <c r="AL76" i="35"/>
  <c r="S72" i="35"/>
  <c r="AO73" i="35"/>
  <c r="BE77" i="35"/>
  <c r="Y65" i="35"/>
  <c r="BE75" i="34"/>
  <c r="AU76" i="35"/>
  <c r="AR73" i="35"/>
  <c r="W75" i="35"/>
  <c r="AM72" i="35"/>
  <c r="AM65" i="35"/>
  <c r="BC72" i="35"/>
  <c r="BD75" i="34"/>
  <c r="U72" i="34"/>
  <c r="AA76" i="34"/>
  <c r="AM63" i="35"/>
  <c r="BC74" i="34"/>
  <c r="AQ71" i="34"/>
  <c r="AK71" i="34"/>
  <c r="AG62" i="35"/>
  <c r="AT63" i="35"/>
  <c r="AN68" i="35"/>
  <c r="AM73" i="34"/>
  <c r="AW64" i="35"/>
  <c r="AU76" i="34"/>
  <c r="AW71" i="34"/>
  <c r="AQ74" i="34"/>
  <c r="W65" i="35"/>
  <c r="AV76" i="34"/>
  <c r="AV67" i="35"/>
  <c r="X73" i="34"/>
  <c r="I62" i="35"/>
  <c r="AY74" i="34"/>
  <c r="AT75" i="34"/>
  <c r="W70" i="34"/>
  <c r="BD71" i="35"/>
  <c r="AK70" i="34"/>
  <c r="Q63" i="35"/>
  <c r="AX74" i="35"/>
  <c r="BB69" i="35"/>
  <c r="Y66" i="35"/>
  <c r="AY71" i="35"/>
  <c r="BG74" i="35"/>
  <c r="AA77" i="34"/>
  <c r="AP72" i="34"/>
  <c r="V75" i="34"/>
  <c r="AY66" i="35"/>
  <c r="AC67" i="35"/>
  <c r="V74" i="34"/>
  <c r="AE70" i="34"/>
  <c r="T68" i="35"/>
  <c r="V67" i="35"/>
  <c r="AN63" i="35"/>
  <c r="AI62" i="35"/>
  <c r="R63" i="35"/>
  <c r="AF73" i="34"/>
  <c r="AZ70" i="34"/>
  <c r="X70" i="34"/>
  <c r="AR70" i="34"/>
  <c r="AR69" i="35"/>
  <c r="Z71" i="34"/>
  <c r="S71" i="35"/>
  <c r="AM72" i="34"/>
  <c r="AQ72" i="35"/>
  <c r="BA73" i="34"/>
  <c r="BB76" i="34"/>
  <c r="X63" i="35"/>
  <c r="AI68" i="35"/>
  <c r="N63" i="35"/>
  <c r="AM62" i="35"/>
  <c r="AI76" i="35"/>
  <c r="W70" i="35"/>
  <c r="AZ74" i="35"/>
  <c r="AB71" i="35"/>
  <c r="AU70" i="35"/>
  <c r="AH76" i="34"/>
  <c r="K62" i="35"/>
  <c r="AN67" i="35"/>
  <c r="AU71" i="34"/>
  <c r="AL65" i="35"/>
  <c r="AB67" i="35"/>
  <c r="AE67" i="35"/>
  <c r="BB72" i="34"/>
  <c r="AF73" i="35"/>
  <c r="BB73" i="34"/>
  <c r="AA65" i="35"/>
  <c r="AO66" i="35"/>
  <c r="AC62" i="35"/>
  <c r="BA77" i="34"/>
  <c r="AA75" i="34"/>
  <c r="AU65" i="35"/>
  <c r="BC71" i="34"/>
  <c r="AM77" i="35"/>
  <c r="BC75" i="34"/>
  <c r="X68" i="35"/>
  <c r="AY68" i="35"/>
  <c r="AN75" i="34"/>
  <c r="AO70" i="34"/>
  <c r="AY73" i="34"/>
  <c r="AS76" i="34"/>
  <c r="AY72" i="34"/>
  <c r="X66" i="35"/>
  <c r="AI76" i="34"/>
  <c r="J64" i="35"/>
  <c r="S67" i="35"/>
  <c r="BE77" i="34"/>
  <c r="Z64" i="35"/>
  <c r="AF72" i="34"/>
  <c r="AH74" i="34"/>
  <c r="AI63" i="35"/>
  <c r="X65" i="35"/>
  <c r="AA71" i="34"/>
  <c r="V76" i="34"/>
  <c r="AY70" i="34"/>
  <c r="AW76" i="34"/>
  <c r="AD63" i="35"/>
  <c r="AL63" i="35"/>
  <c r="X62" i="35"/>
  <c r="L62" i="35"/>
  <c r="AO77" i="35"/>
  <c r="AE73" i="34"/>
  <c r="U71" i="34"/>
  <c r="Z71" i="35"/>
  <c r="AS73" i="35"/>
  <c r="AG74" i="34"/>
  <c r="AM76" i="34"/>
  <c r="Y67" i="35"/>
  <c r="AD75" i="35"/>
  <c r="O62" i="35"/>
  <c r="BI77" i="34"/>
  <c r="W64" i="35"/>
  <c r="AZ76" i="34"/>
  <c r="AU68" i="35"/>
  <c r="BC70" i="34"/>
  <c r="AU63" i="35"/>
  <c r="BB75" i="34"/>
  <c r="BE73" i="34"/>
  <c r="W68" i="35"/>
  <c r="AU67" i="35"/>
  <c r="AJ68" i="35"/>
  <c r="O68" i="35"/>
  <c r="N62" i="35"/>
  <c r="W62" i="35"/>
  <c r="S73" i="34"/>
  <c r="AB66" i="35"/>
  <c r="BD77" i="35"/>
  <c r="AS71" i="34"/>
  <c r="AG71" i="35"/>
  <c r="M62" i="35"/>
  <c r="BJ77" i="35"/>
  <c r="T73" i="34"/>
  <c r="BB73" i="35"/>
  <c r="BE76" i="34"/>
  <c r="AB71" i="34"/>
  <c r="AA71" i="35"/>
  <c r="AJ77" i="35"/>
  <c r="BH75" i="34"/>
  <c r="AN71" i="34"/>
  <c r="AY74" i="35"/>
  <c r="AO69" i="35"/>
  <c r="X67" i="35"/>
  <c r="BF77" i="34"/>
  <c r="AL71" i="34"/>
  <c r="S65" i="35"/>
  <c r="AF68" i="35"/>
  <c r="J63" i="35"/>
  <c r="BG75" i="34"/>
  <c r="AH76" i="35"/>
  <c r="AN73" i="34"/>
  <c r="AK77" i="34"/>
  <c r="Y72" i="34"/>
  <c r="Y63" i="35"/>
  <c r="W71" i="34"/>
  <c r="W74" i="34"/>
  <c r="Y77" i="34"/>
  <c r="AU74" i="34"/>
  <c r="AQ65" i="35"/>
  <c r="AC74" i="34"/>
  <c r="AQ75" i="34"/>
  <c r="AV66" i="35"/>
  <c r="AH65" i="35"/>
  <c r="AK75" i="34"/>
  <c r="BF76" i="35"/>
  <c r="AP75" i="35"/>
  <c r="X77" i="35"/>
  <c r="AM69" i="35"/>
  <c r="AO64" i="35"/>
  <c r="P62" i="35"/>
  <c r="AW76" i="35"/>
  <c r="AK72" i="34"/>
  <c r="AO74" i="35"/>
  <c r="AV69" i="35"/>
  <c r="Q70" i="35"/>
  <c r="AZ69" i="35"/>
  <c r="W72" i="34"/>
  <c r="AW77" i="34"/>
  <c r="AU75" i="35"/>
  <c r="AX66" i="35"/>
  <c r="AN64" i="35"/>
  <c r="AA70" i="34"/>
  <c r="AS74" i="34"/>
  <c r="AU75" i="34"/>
  <c r="AG71" i="34"/>
  <c r="S63" i="35"/>
  <c r="AD76" i="35"/>
  <c r="AK74" i="34"/>
  <c r="AI66" i="35"/>
  <c r="U67" i="35"/>
  <c r="AC64" i="35"/>
  <c r="AP74" i="34"/>
  <c r="BA72" i="35"/>
  <c r="AH66" i="35"/>
  <c r="AS67" i="35"/>
  <c r="V71" i="34"/>
  <c r="AJ62" i="35"/>
  <c r="AD77" i="34"/>
  <c r="AM77" i="34"/>
  <c r="AA76" i="35"/>
  <c r="AH67" i="35"/>
  <c r="AB75" i="35"/>
  <c r="AU73" i="35"/>
  <c r="AM75" i="34"/>
  <c r="AE76" i="35"/>
  <c r="AJ73" i="35"/>
  <c r="AN66" i="35"/>
  <c r="AG75" i="34"/>
  <c r="AI77" i="35"/>
  <c r="BC77" i="35"/>
  <c r="BE73" i="35"/>
  <c r="AJ77" i="34"/>
  <c r="AN70" i="34"/>
  <c r="AC63" i="35"/>
  <c r="AN74" i="35"/>
  <c r="AW73" i="35"/>
  <c r="AK77" i="35"/>
  <c r="AF66" i="35"/>
  <c r="AL77" i="35"/>
  <c r="AE66" i="35"/>
  <c r="X76" i="35"/>
  <c r="W63" i="35"/>
  <c r="BC76" i="35"/>
  <c r="AW70" i="35"/>
  <c r="AF63" i="35"/>
  <c r="R71" i="35"/>
  <c r="X69" i="35"/>
  <c r="BD73" i="35"/>
  <c r="AD73" i="34"/>
  <c r="AK75" i="35"/>
  <c r="AN70" i="35"/>
  <c r="BF75" i="34"/>
  <c r="O67" i="35"/>
  <c r="AJ75" i="35"/>
  <c r="AI70" i="35"/>
  <c r="AG74" i="35"/>
  <c r="BI76" i="34"/>
  <c r="AN74" i="34"/>
  <c r="AQ70" i="35"/>
  <c r="AI72" i="35"/>
  <c r="AG68" i="35"/>
  <c r="AC73" i="35"/>
  <c r="Z74" i="35"/>
  <c r="S70" i="34"/>
  <c r="Z74" i="34"/>
  <c r="Z72" i="35"/>
  <c r="BI76" i="35"/>
  <c r="T74" i="35"/>
  <c r="AO67" i="35"/>
  <c r="Y69" i="35"/>
  <c r="AX71" i="34"/>
  <c r="BC77" i="34"/>
  <c r="AA72" i="35"/>
  <c r="AG72" i="34"/>
  <c r="AW65" i="35"/>
  <c r="O64" i="35"/>
  <c r="AG70" i="35"/>
  <c r="BG77" i="34"/>
  <c r="AU77" i="35"/>
  <c r="AC65" i="35"/>
  <c r="R69" i="35"/>
  <c r="H62" i="35"/>
  <c r="V68" i="35"/>
  <c r="M66" i="35"/>
  <c r="BG77" i="35"/>
  <c r="AQ64" i="35"/>
  <c r="AO72" i="35"/>
  <c r="AS76" i="35"/>
  <c r="AV77" i="34"/>
  <c r="AC71" i="35"/>
  <c r="AW72" i="35"/>
  <c r="AJ76" i="34"/>
  <c r="Y75" i="35"/>
  <c r="V74" i="35"/>
  <c r="AH72" i="35"/>
  <c r="AO72" i="34"/>
  <c r="AK67" i="35"/>
  <c r="AE63" i="35"/>
  <c r="Y74" i="35"/>
  <c r="AD68" i="35"/>
  <c r="AL69" i="35"/>
  <c r="BC73" i="34"/>
  <c r="BF73" i="35"/>
  <c r="AZ77" i="34"/>
  <c r="V72" i="34"/>
  <c r="X71" i="35"/>
  <c r="V69" i="35"/>
  <c r="AU72" i="35"/>
  <c r="AO63" i="35"/>
  <c r="V63" i="35"/>
  <c r="AJ64" i="35"/>
  <c r="AF76" i="34"/>
  <c r="Y73" i="34"/>
  <c r="U66" i="35"/>
  <c r="BD73" i="34"/>
  <c r="AH70" i="34"/>
  <c r="AM70" i="35"/>
  <c r="AV75" i="34"/>
  <c r="W71" i="35"/>
  <c r="AH71" i="34"/>
  <c r="AD71" i="35"/>
  <c r="AC71" i="34"/>
  <c r="Z76" i="35"/>
  <c r="BA77" i="35"/>
  <c r="AT67" i="35"/>
  <c r="O63" i="35"/>
  <c r="X72" i="34"/>
  <c r="AM66" i="35"/>
  <c r="AF74" i="34"/>
  <c r="AF65" i="35"/>
  <c r="S64" i="35"/>
  <c r="AJ71" i="35"/>
  <c r="I63" i="35"/>
  <c r="AC73" i="34"/>
  <c r="BC73" i="35"/>
  <c r="AC70" i="35"/>
  <c r="AM67" i="35"/>
  <c r="AL64" i="35"/>
  <c r="AI70" i="34"/>
  <c r="Y77" i="35"/>
  <c r="AS77" i="34"/>
  <c r="AK69" i="35"/>
  <c r="AY73" i="35"/>
  <c r="AS75" i="34"/>
  <c r="X64" i="35"/>
  <c r="AP64" i="35"/>
  <c r="R66" i="35"/>
  <c r="AP72" i="35"/>
  <c r="AE77" i="35"/>
  <c r="AE75" i="35"/>
  <c r="AK63" i="35"/>
  <c r="AS72" i="35"/>
  <c r="AP76" i="35"/>
  <c r="T74" i="34"/>
  <c r="W76" i="35"/>
  <c r="AP67" i="35"/>
  <c r="BB71" i="35"/>
  <c r="AN71" i="35"/>
  <c r="S72" i="34"/>
  <c r="AB70" i="34"/>
  <c r="AN65" i="35"/>
  <c r="Q68" i="35"/>
  <c r="AE74" i="34"/>
  <c r="AV71" i="34"/>
  <c r="BD74" i="34"/>
  <c r="AP73" i="34"/>
  <c r="AX70" i="35"/>
  <c r="P63" i="35"/>
  <c r="AQ68" i="35"/>
  <c r="AR66" i="35"/>
  <c r="AS73" i="34"/>
  <c r="AG63" i="35"/>
  <c r="AF67" i="35"/>
  <c r="W76" i="34"/>
  <c r="AJ67" i="35"/>
  <c r="P66" i="35"/>
  <c r="AV68" i="35"/>
  <c r="AU66" i="35"/>
  <c r="AT64" i="35"/>
  <c r="U74" i="34"/>
  <c r="BH77" i="34"/>
  <c r="AW75" i="34"/>
  <c r="AD66" i="35"/>
  <c r="AL75" i="34"/>
  <c r="BG76" i="34"/>
  <c r="AP68" i="35"/>
  <c r="U70" i="34"/>
  <c r="AO73" i="34"/>
  <c r="AC68" i="35"/>
  <c r="AU73" i="34"/>
  <c r="AD70" i="34"/>
  <c r="AS62" i="35"/>
  <c r="BB70" i="34"/>
  <c r="AL70" i="34"/>
  <c r="AD72" i="35"/>
  <c r="U64" i="35"/>
  <c r="AD77" i="35"/>
  <c r="AM73" i="35"/>
  <c r="BA71" i="34"/>
  <c r="AE68" i="35"/>
  <c r="AT69" i="35"/>
  <c r="AQ62" i="35"/>
  <c r="AZ76" i="35"/>
  <c r="AC72" i="35"/>
  <c r="U70" i="35"/>
  <c r="AA63" i="35"/>
  <c r="L65" i="35"/>
  <c r="AR74" i="35"/>
  <c r="AE64" i="35"/>
  <c r="AR63" i="35"/>
  <c r="X75" i="35"/>
  <c r="AB74" i="35"/>
  <c r="AO71" i="34"/>
  <c r="BE76" i="35"/>
  <c r="AN72" i="35"/>
  <c r="AW71" i="35"/>
  <c r="BA70" i="34"/>
  <c r="X73" i="35"/>
  <c r="AP62" i="35"/>
  <c r="AT68" i="35"/>
  <c r="AF74" i="35"/>
  <c r="AX77" i="35"/>
  <c r="BI77" i="35"/>
  <c r="AI73" i="35"/>
  <c r="AL67" i="35"/>
  <c r="U75" i="35"/>
  <c r="AV73" i="34"/>
  <c r="BJ77" i="34"/>
  <c r="AE70" i="35"/>
  <c r="AF75" i="35"/>
  <c r="AQ77" i="35"/>
  <c r="V65" i="35"/>
  <c r="V76" i="35"/>
  <c r="BA68" i="35"/>
  <c r="BA69" i="35"/>
  <c r="AN76" i="35"/>
  <c r="AQ77" i="34"/>
  <c r="V73" i="35"/>
  <c r="AC74" i="35"/>
  <c r="AV77" i="35"/>
  <c r="AG75" i="35"/>
  <c r="AV74" i="35"/>
  <c r="AK72" i="35"/>
  <c r="BC70" i="35"/>
  <c r="AP77" i="34"/>
  <c r="S70" i="35"/>
  <c r="AV74" i="34"/>
  <c r="V72" i="35"/>
  <c r="X70" i="35"/>
  <c r="AX72" i="35"/>
  <c r="AW68" i="35"/>
  <c r="AA75" i="35"/>
  <c r="AJ70" i="34"/>
  <c r="Z67" i="35"/>
  <c r="AQ75" i="35"/>
  <c r="AZ75" i="35"/>
  <c r="AI69" i="35"/>
  <c r="AJ66" i="35"/>
  <c r="AV64" i="35"/>
  <c r="AT77" i="34"/>
  <c r="P68" i="35"/>
  <c r="Y72" i="35"/>
  <c r="AR67" i="35"/>
  <c r="AN62" i="35"/>
  <c r="Y75" i="34"/>
  <c r="W77" i="35"/>
  <c r="AT72" i="35"/>
  <c r="AE71" i="35"/>
  <c r="Y71" i="35"/>
  <c r="BA75" i="35"/>
  <c r="AR62" i="35"/>
  <c r="Y74" i="34"/>
  <c r="AA77" i="35"/>
  <c r="AT71" i="35"/>
  <c r="AC70" i="34"/>
  <c r="AW75" i="35"/>
  <c r="AE73" i="35"/>
  <c r="AK68" i="35"/>
  <c r="AA74" i="35"/>
  <c r="AL74" i="34"/>
  <c r="AN76" i="34"/>
  <c r="BH77" i="35"/>
  <c r="AH77" i="35"/>
  <c r="AY77" i="35"/>
  <c r="AV72" i="35"/>
  <c r="AV72" i="34"/>
  <c r="T67" i="35"/>
  <c r="AI67" i="35"/>
  <c r="U68" i="35"/>
  <c r="AF70" i="34"/>
  <c r="AZ72" i="34"/>
  <c r="AG66" i="35"/>
  <c r="T64" i="35"/>
  <c r="T73" i="35"/>
  <c r="AJ75" i="34"/>
  <c r="X74" i="34"/>
  <c r="Q66" i="35"/>
  <c r="AX65" i="35"/>
  <c r="AY67" i="35"/>
  <c r="AI71" i="34"/>
  <c r="AT73" i="34"/>
  <c r="AU71" i="35"/>
  <c r="AU64" i="35"/>
  <c r="AR71" i="34"/>
  <c r="AL66" i="35"/>
  <c r="AJ71" i="34"/>
  <c r="BA72" i="34"/>
  <c r="Y62" i="35"/>
  <c r="R71" i="34"/>
  <c r="BD72" i="34"/>
  <c r="BB74" i="34"/>
  <c r="AB68" i="35"/>
  <c r="AX70" i="34"/>
  <c r="AE62" i="35"/>
  <c r="AL68" i="35"/>
  <c r="Z68" i="35"/>
  <c r="BF76" i="34"/>
  <c r="AU62" i="35"/>
  <c r="AB65" i="35"/>
  <c r="AE75" i="34"/>
  <c r="AI65" i="35"/>
  <c r="AJ74" i="34"/>
  <c r="AD64" i="35"/>
  <c r="AR72" i="35"/>
  <c r="AZ71" i="34"/>
  <c r="X77" i="34"/>
  <c r="BH75" i="35"/>
  <c r="BB75" i="35"/>
  <c r="AI75" i="34"/>
  <c r="AR71" i="35"/>
  <c r="Y70" i="34"/>
  <c r="AC76" i="34"/>
  <c r="AG76" i="34"/>
  <c r="V71" i="35"/>
  <c r="AE71" i="34"/>
  <c r="AX73" i="34"/>
  <c r="AL62" i="35"/>
  <c r="AD76" i="34"/>
  <c r="AD70" i="35"/>
  <c r="AO71" i="35"/>
  <c r="AT70" i="35"/>
  <c r="AC77" i="35"/>
  <c r="AH73" i="34"/>
  <c r="Z73" i="35"/>
  <c r="AR64" i="35"/>
  <c r="X72" i="35"/>
  <c r="AV63" i="35"/>
  <c r="AG76" i="35"/>
  <c r="W66" i="35"/>
  <c r="BB70" i="35"/>
  <c r="AW67" i="35"/>
  <c r="AA70" i="35"/>
  <c r="AA69" i="35"/>
  <c r="R70" i="34"/>
  <c r="Y64" i="35"/>
  <c r="Z76" i="34"/>
  <c r="AH75" i="35"/>
  <c r="U75" i="34"/>
  <c r="BB77" i="34"/>
  <c r="Z65" i="35"/>
  <c r="AO77" i="34"/>
  <c r="AD69" i="35"/>
  <c r="U74" i="35"/>
  <c r="AB72" i="35"/>
  <c r="AE76" i="34"/>
  <c r="AB77" i="35"/>
  <c r="AS74" i="35"/>
  <c r="AK76" i="35"/>
  <c r="AW74" i="35"/>
  <c r="AG67" i="35"/>
  <c r="AH74" i="35"/>
  <c r="AX73" i="35"/>
  <c r="P65" i="35"/>
  <c r="AQ70" i="34"/>
  <c r="AV73" i="35"/>
  <c r="AN77" i="35"/>
  <c r="AW77" i="35"/>
  <c r="AS71" i="35"/>
  <c r="AR70" i="35"/>
  <c r="W72" i="35"/>
  <c r="AL75" i="35"/>
  <c r="U72" i="35"/>
  <c r="AR65" i="35"/>
  <c r="AN75" i="35"/>
  <c r="AK74" i="35"/>
  <c r="AB77" i="34"/>
  <c r="AZ74" i="34"/>
  <c r="AQ69" i="35"/>
  <c r="BD75" i="35"/>
  <c r="AV70" i="34"/>
  <c r="AO75" i="34"/>
  <c r="AH70" i="35"/>
  <c r="AL70" i="35"/>
  <c r="Y73" i="35"/>
  <c r="AZ77" i="35"/>
  <c r="AD75" i="34"/>
  <c r="AP75" i="34"/>
  <c r="BF73" i="34"/>
  <c r="V64" i="35"/>
  <c r="S69" i="35"/>
  <c r="R70" i="35"/>
  <c r="AJ73" i="34"/>
  <c r="BA70" i="35"/>
  <c r="Z77" i="34"/>
  <c r="AB69" i="35"/>
  <c r="AY72" i="35"/>
  <c r="N66" i="35"/>
  <c r="W67" i="35"/>
  <c r="L63" i="35"/>
  <c r="AO62" i="35"/>
  <c r="AB73" i="35"/>
  <c r="BG76" i="35"/>
  <c r="AY76" i="35"/>
  <c r="AP76" i="34"/>
  <c r="R68" i="35"/>
  <c r="P70" i="34"/>
  <c r="S68" i="35"/>
  <c r="AM70" i="34"/>
  <c r="AK70" i="35"/>
  <c r="AC75" i="34"/>
  <c r="Z62" i="35"/>
  <c r="AE65" i="35"/>
  <c r="BA71" i="35"/>
  <c r="T69" i="35"/>
  <c r="AT62" i="35"/>
  <c r="BF75" i="35"/>
  <c r="Y68" i="35"/>
  <c r="AJ72" i="35"/>
  <c r="AK73" i="34"/>
  <c r="AI64" i="35"/>
  <c r="N64" i="35"/>
  <c r="AS64" i="35"/>
  <c r="K65" i="35"/>
  <c r="BA74" i="34"/>
  <c r="AQ71" i="35"/>
  <c r="T72" i="35"/>
  <c r="AL73" i="34"/>
  <c r="AX75" i="34"/>
  <c r="AB74" i="34"/>
  <c r="AM76" i="35"/>
  <c r="T71" i="34"/>
  <c r="P70" i="35"/>
  <c r="AR77" i="35"/>
  <c r="W73" i="35"/>
  <c r="AD72" i="34"/>
  <c r="U71" i="35"/>
  <c r="AL71" i="35"/>
  <c r="AP63" i="35"/>
  <c r="AQ74" i="35"/>
  <c r="AZ72" i="35"/>
  <c r="AF69" i="35"/>
  <c r="AD62" i="35"/>
  <c r="AH69" i="35"/>
  <c r="Q69" i="35"/>
  <c r="AH62" i="35"/>
  <c r="AO65" i="35"/>
  <c r="AP65" i="35"/>
  <c r="AA67" i="35"/>
  <c r="U62" i="35"/>
  <c r="AD73" i="35"/>
  <c r="R65" i="35"/>
  <c r="X76" i="34"/>
  <c r="AV70" i="35"/>
  <c r="AT74" i="34"/>
  <c r="T63" i="35"/>
  <c r="AJ72" i="34"/>
  <c r="AO76" i="34"/>
  <c r="AI74" i="34"/>
  <c r="R72" i="35"/>
  <c r="BF77" i="35"/>
  <c r="P69" i="35"/>
  <c r="BA76" i="35"/>
  <c r="AH68" i="35"/>
  <c r="AR75" i="35"/>
  <c r="AF76" i="35"/>
  <c r="BA74" i="35"/>
  <c r="AZ75" i="34"/>
  <c r="AX69" i="35"/>
  <c r="AA62" i="35"/>
  <c r="S62" i="35"/>
  <c r="AH75" i="34"/>
  <c r="Z63" i="35"/>
  <c r="AH64" i="35"/>
  <c r="AL76" i="34"/>
  <c r="AB72" i="34"/>
  <c r="AD65" i="35"/>
  <c r="N68" i="35"/>
  <c r="AZ68" i="35"/>
  <c r="BC71" i="35"/>
  <c r="M65" i="35"/>
  <c r="X71" i="34"/>
  <c r="AK65" i="35"/>
  <c r="AP74" i="35"/>
  <c r="AL77" i="34"/>
  <c r="AR76" i="34"/>
  <c r="AA66" i="35"/>
  <c r="AY75" i="35"/>
  <c r="BB74" i="35"/>
  <c r="AO70" i="35"/>
  <c r="AS65" i="35"/>
  <c r="AA73" i="35"/>
  <c r="AM64" i="35"/>
  <c r="AP69" i="35"/>
  <c r="AO76" i="35"/>
  <c r="U69" i="35"/>
  <c r="V66" i="35"/>
  <c r="AZ73" i="34"/>
  <c r="AX67" i="35"/>
  <c r="AF75" i="34"/>
  <c r="BD74" i="35"/>
  <c r="N67" i="35"/>
  <c r="S66" i="35"/>
  <c r="BC74" i="35"/>
  <c r="M63" i="35"/>
  <c r="AT76" i="34"/>
  <c r="V62" i="35"/>
  <c r="BB71" i="34"/>
  <c r="AJ69" i="35"/>
  <c r="AX75" i="35"/>
  <c r="AU69" i="35"/>
  <c r="AI73" i="34"/>
  <c r="Q70" i="34"/>
  <c r="AJ70" i="35"/>
  <c r="AS63" i="35"/>
  <c r="BF74" i="34"/>
  <c r="BE72" i="34"/>
  <c r="AI75" i="35"/>
  <c r="AQ66" i="35"/>
  <c r="BF74" i="35"/>
  <c r="W74" i="35"/>
  <c r="W73" i="34"/>
  <c r="AM74" i="35"/>
  <c r="AT77" i="35"/>
  <c r="BC75" i="35"/>
  <c r="AP71" i="35"/>
  <c r="AH63" i="35"/>
  <c r="AP70" i="35"/>
  <c r="AP70" i="34"/>
  <c r="AB70" i="35"/>
  <c r="AI72" i="34"/>
  <c r="AS68" i="35"/>
  <c r="V73" i="34"/>
  <c r="P64" i="35"/>
  <c r="AG77" i="34"/>
  <c r="N65" i="35"/>
  <c r="X75" i="34"/>
  <c r="AT70" i="34"/>
  <c r="AQ73" i="35"/>
  <c r="AR77" i="34"/>
  <c r="AN69" i="35"/>
  <c r="Z75" i="35"/>
  <c r="Q64" i="35"/>
  <c r="P67" i="35"/>
  <c r="BH76" i="34"/>
  <c r="AS72" i="34"/>
  <c r="AE74" i="35"/>
  <c r="AN73" i="35"/>
  <c r="AB62" i="35"/>
  <c r="AK66" i="35"/>
  <c r="BB76" i="35"/>
  <c r="AZ73" i="35"/>
  <c r="AM68" i="35"/>
  <c r="AB73" i="34"/>
  <c r="BB77" i="35"/>
  <c r="BH76" i="35"/>
  <c r="BA73" i="35"/>
  <c r="W69" i="35"/>
  <c r="AU74" i="35"/>
  <c r="BE72" i="35"/>
  <c r="AX76" i="34"/>
  <c r="Z69" i="35"/>
  <c r="V75" i="35"/>
  <c r="AM74" i="34"/>
  <c r="AQ76" i="35"/>
  <c r="U73" i="35"/>
  <c r="Y71" i="34"/>
  <c r="Q62" i="35"/>
  <c r="AS70" i="35"/>
  <c r="T70" i="35"/>
  <c r="Y70" i="35"/>
  <c r="AG69" i="35"/>
  <c r="BD76" i="35"/>
  <c r="M64" i="35"/>
  <c r="AQ73" i="34"/>
  <c r="V70" i="34"/>
  <c r="AE77" i="34"/>
  <c r="X74" i="35"/>
  <c r="AQ76" i="34"/>
  <c r="AK73" i="35"/>
  <c r="AW69" i="35"/>
  <c r="AL74" i="35"/>
  <c r="O69" i="35"/>
  <c r="AQ67" i="35"/>
  <c r="AF71" i="35"/>
  <c r="R62" i="35"/>
  <c r="T71" i="35"/>
  <c r="AJ76" i="35"/>
  <c r="BD72" i="35"/>
  <c r="AH71" i="35"/>
  <c r="AL73" i="35"/>
  <c r="AC76" i="35"/>
  <c r="AX77" i="34"/>
  <c r="AQ72" i="34"/>
  <c r="S73" i="35"/>
  <c r="AZ67" i="35"/>
  <c r="AU70" i="34"/>
  <c r="AG64" i="35"/>
  <c r="R67" i="35"/>
  <c r="AO75" i="35"/>
  <c r="AY69" i="35"/>
  <c r="AF77" i="34"/>
  <c r="AX76" i="35"/>
  <c r="BE74" i="35"/>
  <c r="L66" i="35"/>
  <c r="AF64" i="35"/>
  <c r="AM71" i="34"/>
  <c r="AM75" i="35"/>
  <c r="AA74" i="34"/>
  <c r="AI71" i="35"/>
  <c r="L64" i="35"/>
  <c r="AF70" i="35"/>
  <c r="AB76" i="34"/>
  <c r="AB76" i="35"/>
  <c r="BE75" i="35"/>
  <c r="W75" i="34"/>
  <c r="BG75" i="35"/>
  <c r="AR72" i="34"/>
  <c r="AH72" i="34"/>
  <c r="AF62" i="35"/>
  <c r="AY70" i="35"/>
  <c r="AS75" i="35"/>
  <c r="AE69" i="35"/>
  <c r="AD74" i="35"/>
  <c r="AT73" i="35"/>
  <c r="Y76" i="35"/>
  <c r="AZ71" i="35"/>
  <c r="Q67" i="35"/>
  <c r="V70" i="35"/>
  <c r="AA73" i="34"/>
  <c r="AX71" i="35"/>
  <c r="AH73" i="35"/>
  <c r="AJ74" i="35"/>
  <c r="AT74" i="35"/>
  <c r="AM71" i="35"/>
  <c r="AS77" i="35"/>
  <c r="AK71" i="35"/>
  <c r="AV71" i="35"/>
  <c r="R98" i="35" l="1"/>
  <c r="CZ72" i="35"/>
  <c r="CZ69" i="35"/>
  <c r="V98" i="34"/>
  <c r="Q98" i="34"/>
  <c r="U98" i="35"/>
  <c r="CZ63" i="35"/>
  <c r="V98" i="35"/>
  <c r="Q98" i="35"/>
  <c r="CZ74" i="34"/>
  <c r="CZ70" i="35"/>
  <c r="CZ77" i="35"/>
  <c r="H98" i="35"/>
  <c r="CZ62" i="35"/>
  <c r="CZ74" i="35"/>
  <c r="CZ65" i="35"/>
  <c r="S98" i="34"/>
  <c r="CZ76" i="35"/>
  <c r="CZ75" i="34"/>
  <c r="R98" i="34"/>
  <c r="CZ66" i="35"/>
  <c r="CZ75" i="35"/>
  <c r="CZ68" i="35"/>
  <c r="CZ72" i="34"/>
  <c r="U98" i="34"/>
  <c r="CZ73" i="35"/>
  <c r="S98" i="35"/>
  <c r="K98" i="35"/>
  <c r="J98" i="35"/>
  <c r="M98" i="35"/>
  <c r="CZ70" i="34"/>
  <c r="P98" i="34"/>
  <c r="CZ73" i="34"/>
  <c r="W98" i="35"/>
  <c r="T98" i="34"/>
  <c r="N98" i="35"/>
  <c r="O98" i="35"/>
  <c r="CZ71" i="35"/>
  <c r="T98" i="35"/>
  <c r="W98" i="34"/>
  <c r="L98" i="35"/>
  <c r="P98" i="35"/>
  <c r="I98" i="35"/>
  <c r="CZ71" i="34"/>
  <c r="CZ76" i="34"/>
  <c r="CZ64" i="35"/>
  <c r="CZ67" i="35"/>
  <c r="CZ77" i="34"/>
  <c r="AF9" i="30"/>
  <c r="AK4" i="29"/>
  <c r="AK18" i="29" s="1"/>
  <c r="AI8" i="29"/>
  <c r="AH8" i="29"/>
  <c r="AI18" i="29"/>
  <c r="AG18" i="30"/>
  <c r="AH4" i="30"/>
  <c r="AG8" i="30" s="1"/>
  <c r="AJ8" i="31"/>
  <c r="AK18" i="31"/>
  <c r="AL4" i="31"/>
  <c r="B38" i="14"/>
  <c r="B83" i="14"/>
  <c r="AG9" i="31"/>
  <c r="O32" i="31"/>
  <c r="L32" i="30"/>
  <c r="AE5" i="14"/>
  <c r="AE7" i="14" s="1"/>
  <c r="L10" i="31"/>
  <c r="L19" i="31" s="1"/>
  <c r="L21" i="31" s="1"/>
  <c r="K41" i="31"/>
  <c r="G21" i="30"/>
  <c r="H10" i="30"/>
  <c r="H19" i="30" s="1"/>
  <c r="F41" i="30"/>
  <c r="CG16" i="14"/>
  <c r="CG17" i="14"/>
  <c r="CG26" i="14"/>
  <c r="CG23" i="14"/>
  <c r="CG31" i="14"/>
  <c r="CG14" i="14"/>
  <c r="CG21" i="14"/>
  <c r="CH11" i="14"/>
  <c r="CG18" i="14"/>
  <c r="CG20" i="14"/>
  <c r="CG28" i="14"/>
  <c r="CG25" i="14"/>
  <c r="CG30" i="14"/>
  <c r="CG12" i="14"/>
  <c r="CG22" i="14"/>
  <c r="CG19" i="14"/>
  <c r="CG24" i="14"/>
  <c r="CG13" i="14"/>
  <c r="CG27" i="14"/>
  <c r="CG15" i="14"/>
  <c r="CG29" i="14"/>
  <c r="AZ57" i="14"/>
  <c r="AG9" i="30" l="1"/>
  <c r="AL4" i="29"/>
  <c r="AM4" i="29" s="1"/>
  <c r="AJ8" i="29"/>
  <c r="AH18" i="30"/>
  <c r="AI4" i="30"/>
  <c r="AH8" i="30" s="1"/>
  <c r="AK8" i="31"/>
  <c r="AL18" i="31"/>
  <c r="AM4" i="31"/>
  <c r="B39" i="14"/>
  <c r="B84" i="14"/>
  <c r="AH9" i="31"/>
  <c r="M32" i="30"/>
  <c r="CH32" i="14"/>
  <c r="CH33" i="14"/>
  <c r="AF5" i="14"/>
  <c r="AF7" i="14" s="1"/>
  <c r="M10" i="31"/>
  <c r="M19" i="31" s="1"/>
  <c r="M21" i="31" s="1"/>
  <c r="H21" i="30"/>
  <c r="L41" i="31"/>
  <c r="I10" i="30"/>
  <c r="I19" i="30" s="1"/>
  <c r="G41" i="30"/>
  <c r="CH17" i="14"/>
  <c r="CH23" i="14"/>
  <c r="CH30" i="14"/>
  <c r="CI11" i="14"/>
  <c r="CH18" i="14"/>
  <c r="CH24" i="14"/>
  <c r="CH29" i="14"/>
  <c r="CH25" i="14"/>
  <c r="CH13" i="14"/>
  <c r="CH12" i="14"/>
  <c r="CH19" i="14"/>
  <c r="CH27" i="14"/>
  <c r="CH26" i="14"/>
  <c r="CH31" i="14"/>
  <c r="CH28" i="14"/>
  <c r="CH15" i="14"/>
  <c r="CH14" i="14"/>
  <c r="CH21" i="14"/>
  <c r="CH20" i="14"/>
  <c r="CH16" i="14"/>
  <c r="CH22" i="14"/>
  <c r="BA57" i="14"/>
  <c r="AH9" i="30" l="1"/>
  <c r="AL18" i="29"/>
  <c r="AK8" i="29"/>
  <c r="AI18" i="30"/>
  <c r="AJ4" i="30"/>
  <c r="AI8" i="30" s="1"/>
  <c r="AL8" i="29"/>
  <c r="AL8" i="31"/>
  <c r="AM18" i="31"/>
  <c r="AM18" i="29"/>
  <c r="AN4" i="31"/>
  <c r="AN4" i="29"/>
  <c r="B40" i="14"/>
  <c r="B85" i="14"/>
  <c r="AI9" i="31"/>
  <c r="P32" i="31"/>
  <c r="O32" i="30"/>
  <c r="Q32" i="31"/>
  <c r="CI32" i="14"/>
  <c r="CI33" i="14"/>
  <c r="CI34" i="14"/>
  <c r="AG5" i="14"/>
  <c r="AG7" i="14" s="1"/>
  <c r="N10" i="31"/>
  <c r="N19" i="31" s="1"/>
  <c r="N21" i="31" s="1"/>
  <c r="I21" i="30"/>
  <c r="M41" i="31"/>
  <c r="J10" i="30"/>
  <c r="J19" i="30" s="1"/>
  <c r="H41" i="30"/>
  <c r="CI12" i="14"/>
  <c r="CI13" i="14"/>
  <c r="CI22" i="14"/>
  <c r="CI14" i="14"/>
  <c r="CI15" i="14"/>
  <c r="CI24" i="14"/>
  <c r="CI21" i="14"/>
  <c r="CI29" i="14"/>
  <c r="CI16" i="14"/>
  <c r="CI17" i="14"/>
  <c r="CI26" i="14"/>
  <c r="CI23" i="14"/>
  <c r="CI31" i="14"/>
  <c r="CI27" i="14"/>
  <c r="CJ11" i="14"/>
  <c r="CI18" i="14"/>
  <c r="CI20" i="14"/>
  <c r="CI28" i="14"/>
  <c r="CI25" i="14"/>
  <c r="CI30" i="14"/>
  <c r="CI19" i="14"/>
  <c r="BB57" i="14"/>
  <c r="AI9" i="30" l="1"/>
  <c r="AJ18" i="30"/>
  <c r="AK4" i="30"/>
  <c r="AJ8" i="30" s="1"/>
  <c r="AN18" i="29"/>
  <c r="AM8" i="29"/>
  <c r="AM8" i="31"/>
  <c r="AN18" i="31"/>
  <c r="AO4" i="31"/>
  <c r="AN8" i="31" s="1"/>
  <c r="AO4" i="29"/>
  <c r="B41" i="14"/>
  <c r="B86" i="14"/>
  <c r="AJ9" i="31"/>
  <c r="N32" i="30"/>
  <c r="Q32" i="30"/>
  <c r="R32" i="31"/>
  <c r="CJ32" i="14"/>
  <c r="CJ33" i="14"/>
  <c r="CJ34" i="14"/>
  <c r="CJ35" i="14"/>
  <c r="AH5" i="14"/>
  <c r="AH7" i="14" s="1"/>
  <c r="O10" i="31"/>
  <c r="O19" i="31" s="1"/>
  <c r="O21" i="31" s="1"/>
  <c r="J21" i="30"/>
  <c r="N41" i="31"/>
  <c r="K10" i="30"/>
  <c r="K19" i="30" s="1"/>
  <c r="I41" i="30"/>
  <c r="CK11" i="14"/>
  <c r="CJ24" i="14"/>
  <c r="CJ13" i="14"/>
  <c r="CJ12" i="14"/>
  <c r="CJ19" i="14"/>
  <c r="CJ27" i="14"/>
  <c r="CJ26" i="14"/>
  <c r="CJ29" i="14"/>
  <c r="CJ14" i="14"/>
  <c r="CJ20" i="14"/>
  <c r="CJ16" i="14"/>
  <c r="CJ22" i="14"/>
  <c r="CJ25" i="14"/>
  <c r="CJ31" i="14"/>
  <c r="CJ15" i="14"/>
  <c r="CJ21" i="14"/>
  <c r="CJ28" i="14"/>
  <c r="CJ17" i="14"/>
  <c r="CJ23" i="14"/>
  <c r="CJ30" i="14"/>
  <c r="CJ18" i="14"/>
  <c r="BC57" i="14"/>
  <c r="AJ9" i="30" l="1"/>
  <c r="AK18" i="30"/>
  <c r="AL4" i="30"/>
  <c r="AK8" i="30" s="1"/>
  <c r="AN8" i="29"/>
  <c r="AO18" i="31"/>
  <c r="AO18" i="29"/>
  <c r="AP4" i="31"/>
  <c r="AP4" i="29"/>
  <c r="B42" i="14"/>
  <c r="B87" i="14"/>
  <c r="AK9" i="31"/>
  <c r="R32" i="30"/>
  <c r="P32" i="30"/>
  <c r="S32" i="31"/>
  <c r="CK32" i="14"/>
  <c r="CK33" i="14"/>
  <c r="CK34" i="14"/>
  <c r="CK35" i="14"/>
  <c r="CK36" i="14"/>
  <c r="AI5" i="14"/>
  <c r="AI7" i="14" s="1"/>
  <c r="P10" i="31"/>
  <c r="P19" i="31" s="1"/>
  <c r="P21" i="31" s="1"/>
  <c r="K21" i="30"/>
  <c r="O41" i="31"/>
  <c r="J41" i="30"/>
  <c r="L10" i="30"/>
  <c r="L19" i="30" s="1"/>
  <c r="CK16" i="14"/>
  <c r="CK17" i="14"/>
  <c r="CK26" i="14"/>
  <c r="CK23" i="14"/>
  <c r="CK31" i="14"/>
  <c r="CL11" i="14"/>
  <c r="CK20" i="14"/>
  <c r="CK25" i="14"/>
  <c r="CK30" i="14"/>
  <c r="CK29" i="14"/>
  <c r="CK18" i="14"/>
  <c r="CK28" i="14"/>
  <c r="CK12" i="14"/>
  <c r="CK13" i="14"/>
  <c r="CK22" i="14"/>
  <c r="CK19" i="14"/>
  <c r="CK27" i="14"/>
  <c r="CK14" i="14"/>
  <c r="CK15" i="14"/>
  <c r="CK24" i="14"/>
  <c r="CK21" i="14"/>
  <c r="BD57" i="14"/>
  <c r="AK9" i="30" l="1"/>
  <c r="AL18" i="30"/>
  <c r="AM4" i="30"/>
  <c r="AL8" i="30" s="1"/>
  <c r="AO8" i="29"/>
  <c r="AO8" i="31"/>
  <c r="AP18" i="31"/>
  <c r="AP18" i="29"/>
  <c r="AQ4" i="31"/>
  <c r="AP8" i="31" s="1"/>
  <c r="AQ4" i="29"/>
  <c r="B43" i="14"/>
  <c r="B88" i="14"/>
  <c r="AL9" i="31"/>
  <c r="T32" i="31"/>
  <c r="CL32" i="14"/>
  <c r="CL33" i="14"/>
  <c r="CL34" i="14"/>
  <c r="CL35" i="14"/>
  <c r="CL36" i="14"/>
  <c r="CL37" i="14"/>
  <c r="AJ5" i="14"/>
  <c r="AJ7" i="14" s="1"/>
  <c r="Q10" i="31"/>
  <c r="Q19" i="31" s="1"/>
  <c r="Q21" i="31" s="1"/>
  <c r="L21" i="30"/>
  <c r="P41" i="31"/>
  <c r="M10" i="30"/>
  <c r="M19" i="30" s="1"/>
  <c r="K41" i="30"/>
  <c r="CM11" i="14"/>
  <c r="CL18" i="14"/>
  <c r="CL25" i="14"/>
  <c r="CL24" i="14"/>
  <c r="CL29" i="14"/>
  <c r="CL13" i="14"/>
  <c r="CL12" i="14"/>
  <c r="CL19" i="14"/>
  <c r="CL26" i="14"/>
  <c r="CL31" i="14"/>
  <c r="CL15" i="14"/>
  <c r="CL14" i="14"/>
  <c r="CL21" i="14"/>
  <c r="CL28" i="14"/>
  <c r="CL17" i="14"/>
  <c r="CL16" i="14"/>
  <c r="CL22" i="14"/>
  <c r="CL27" i="14"/>
  <c r="CL20" i="14"/>
  <c r="CL23" i="14"/>
  <c r="CL30" i="14"/>
  <c r="BE57" i="14"/>
  <c r="AL9" i="30" l="1"/>
  <c r="AN4" i="30"/>
  <c r="AM9" i="30" s="1"/>
  <c r="AM18" i="30"/>
  <c r="AP8" i="29"/>
  <c r="AQ18" i="31"/>
  <c r="AQ18" i="29"/>
  <c r="AR4" i="31"/>
  <c r="AQ8" i="31" s="1"/>
  <c r="AR4" i="29"/>
  <c r="B44" i="14"/>
  <c r="B89" i="14"/>
  <c r="AM9" i="31"/>
  <c r="S32" i="30"/>
  <c r="U32" i="31"/>
  <c r="T32" i="30"/>
  <c r="CM33" i="14"/>
  <c r="CM32" i="14"/>
  <c r="CM34" i="14"/>
  <c r="CM35" i="14"/>
  <c r="CM36" i="14"/>
  <c r="CM37" i="14"/>
  <c r="CM38" i="14"/>
  <c r="AK5" i="14"/>
  <c r="AK7" i="14" s="1"/>
  <c r="R10" i="31"/>
  <c r="R19" i="31" s="1"/>
  <c r="R21" i="31" s="1"/>
  <c r="M21" i="30"/>
  <c r="Q41" i="31"/>
  <c r="N10" i="30"/>
  <c r="N19" i="30" s="1"/>
  <c r="L41" i="30"/>
  <c r="CM14" i="14"/>
  <c r="CM15" i="14"/>
  <c r="CM24" i="14"/>
  <c r="CM21" i="14"/>
  <c r="CM29" i="14"/>
  <c r="CN11" i="14"/>
  <c r="CM18" i="14"/>
  <c r="CM20" i="14"/>
  <c r="CM28" i="14"/>
  <c r="CM25" i="14"/>
  <c r="CM30" i="14"/>
  <c r="CM16" i="14"/>
  <c r="CM26" i="14"/>
  <c r="CM23" i="14"/>
  <c r="CM12" i="14"/>
  <c r="CM13" i="14"/>
  <c r="CM22" i="14"/>
  <c r="CM19" i="14"/>
  <c r="CM27" i="14"/>
  <c r="CM17" i="14"/>
  <c r="CM31" i="14"/>
  <c r="BF57" i="14"/>
  <c r="AO4" i="30" l="1"/>
  <c r="AN18" i="30"/>
  <c r="AN9" i="30"/>
  <c r="AM8" i="30"/>
  <c r="AQ8" i="29"/>
  <c r="AR18" i="31"/>
  <c r="AR18" i="29"/>
  <c r="AS4" i="31"/>
  <c r="AS4" i="29"/>
  <c r="B45" i="14"/>
  <c r="B90" i="14"/>
  <c r="AN9" i="31"/>
  <c r="V32" i="31"/>
  <c r="U32" i="30"/>
  <c r="CN32" i="14"/>
  <c r="CN33" i="14"/>
  <c r="CN34" i="14"/>
  <c r="CN35" i="14"/>
  <c r="CN36" i="14"/>
  <c r="CN37" i="14"/>
  <c r="CN38" i="14"/>
  <c r="CN39" i="14"/>
  <c r="AL5" i="14"/>
  <c r="AL7" i="14" s="1"/>
  <c r="S10" i="31"/>
  <c r="S19" i="31" s="1"/>
  <c r="S21" i="31" s="1"/>
  <c r="N21" i="30"/>
  <c r="R41" i="31"/>
  <c r="M41" i="30"/>
  <c r="O10" i="30"/>
  <c r="O19" i="30" s="1"/>
  <c r="CN13" i="14"/>
  <c r="CN12" i="14"/>
  <c r="CN19" i="14"/>
  <c r="CN27" i="14"/>
  <c r="CN26" i="14"/>
  <c r="CN29" i="14"/>
  <c r="CN18" i="14"/>
  <c r="CN24" i="14"/>
  <c r="CN15" i="14"/>
  <c r="CN14" i="14"/>
  <c r="CN21" i="14"/>
  <c r="CN20" i="14"/>
  <c r="CN28" i="14"/>
  <c r="CO11" i="14"/>
  <c r="CN25" i="14"/>
  <c r="CN31" i="14"/>
  <c r="CN17" i="14"/>
  <c r="CN16" i="14"/>
  <c r="CN23" i="14"/>
  <c r="CN22" i="14"/>
  <c r="CN30" i="14"/>
  <c r="BG57" i="14"/>
  <c r="AO18" i="30" l="1"/>
  <c r="AP4" i="30"/>
  <c r="AQ4" i="30" s="1"/>
  <c r="AO9" i="30"/>
  <c r="AN8" i="30"/>
  <c r="AR8" i="29"/>
  <c r="AR8" i="31"/>
  <c r="AS18" i="31"/>
  <c r="AS18" i="29"/>
  <c r="AT4" i="31"/>
  <c r="AS8" i="31" s="1"/>
  <c r="AT4" i="29"/>
  <c r="B46" i="14"/>
  <c r="B91" i="14"/>
  <c r="AO9" i="31"/>
  <c r="V32" i="30"/>
  <c r="CO34" i="14"/>
  <c r="CO33" i="14"/>
  <c r="CO35" i="14"/>
  <c r="CO32" i="14"/>
  <c r="CO36" i="14"/>
  <c r="CO37" i="14"/>
  <c r="CO38" i="14"/>
  <c r="CO39" i="14"/>
  <c r="CO40" i="14"/>
  <c r="AM5" i="14"/>
  <c r="AM7" i="14" s="1"/>
  <c r="T10" i="31"/>
  <c r="T19" i="31" s="1"/>
  <c r="T21" i="31" s="1"/>
  <c r="O21" i="30"/>
  <c r="S41" i="31"/>
  <c r="N41" i="30"/>
  <c r="P10" i="30"/>
  <c r="P19" i="30" s="1"/>
  <c r="CP11" i="14"/>
  <c r="CO28" i="14"/>
  <c r="CO12" i="14"/>
  <c r="CO13" i="14"/>
  <c r="CO22" i="14"/>
  <c r="CO19" i="14"/>
  <c r="CO27" i="14"/>
  <c r="CO18" i="14"/>
  <c r="CO20" i="14"/>
  <c r="CO25" i="14"/>
  <c r="CO14" i="14"/>
  <c r="CO15" i="14"/>
  <c r="CO24" i="14"/>
  <c r="CO21" i="14"/>
  <c r="CO29" i="14"/>
  <c r="CO16" i="14"/>
  <c r="CO26" i="14"/>
  <c r="CO31" i="14"/>
  <c r="CO30" i="14"/>
  <c r="CO17" i="14"/>
  <c r="CO23" i="14"/>
  <c r="BH57" i="14"/>
  <c r="AQ18" i="30" l="1"/>
  <c r="AO8" i="30"/>
  <c r="AR4" i="30"/>
  <c r="AS4" i="30" s="1"/>
  <c r="AR8" i="30" s="1"/>
  <c r="AP8" i="30"/>
  <c r="AP18" i="30"/>
  <c r="AP9" i="30"/>
  <c r="AS8" i="29"/>
  <c r="AT18" i="31"/>
  <c r="AT18" i="29"/>
  <c r="AU4" i="31"/>
  <c r="AT8" i="31" s="1"/>
  <c r="AU4" i="29"/>
  <c r="B47" i="14"/>
  <c r="B92" i="14"/>
  <c r="AP9" i="31"/>
  <c r="CP33" i="14"/>
  <c r="CP36" i="14"/>
  <c r="CP32" i="14"/>
  <c r="CP35" i="14"/>
  <c r="CP34" i="14"/>
  <c r="CP37" i="14"/>
  <c r="CP38" i="14"/>
  <c r="CP39" i="14"/>
  <c r="CP40" i="14"/>
  <c r="CP41" i="14"/>
  <c r="AN5" i="14"/>
  <c r="AN7" i="14" s="1"/>
  <c r="U10" i="31"/>
  <c r="U19" i="31" s="1"/>
  <c r="U21" i="31" s="1"/>
  <c r="P21" i="30"/>
  <c r="T41" i="31"/>
  <c r="Q10" i="30"/>
  <c r="Q19" i="30" s="1"/>
  <c r="O41" i="30"/>
  <c r="CP13" i="14"/>
  <c r="CP12" i="14"/>
  <c r="CP19" i="14"/>
  <c r="CP27" i="14"/>
  <c r="CP26" i="14"/>
  <c r="CP31" i="14"/>
  <c r="CP15" i="14"/>
  <c r="CP14" i="14"/>
  <c r="CP21" i="14"/>
  <c r="CP20" i="14"/>
  <c r="CP28" i="14"/>
  <c r="CP22" i="14"/>
  <c r="CQ11" i="14"/>
  <c r="CP24" i="14"/>
  <c r="CP18" i="14"/>
  <c r="CP29" i="14"/>
  <c r="CP17" i="14"/>
  <c r="CP16" i="14"/>
  <c r="CP23" i="14"/>
  <c r="CP30" i="14"/>
  <c r="CP25" i="14"/>
  <c r="BI57" i="14"/>
  <c r="AQ9" i="30" l="1"/>
  <c r="AQ8" i="30"/>
  <c r="AR18" i="30"/>
  <c r="AR9" i="30"/>
  <c r="AT8" i="29"/>
  <c r="AU18" i="31"/>
  <c r="AS18" i="30"/>
  <c r="AU18" i="29"/>
  <c r="AV4" i="31"/>
  <c r="AT4" i="30"/>
  <c r="AS8" i="30" s="1"/>
  <c r="AV4" i="29"/>
  <c r="B48" i="14"/>
  <c r="B93" i="14"/>
  <c r="AQ9" i="31"/>
  <c r="CQ33" i="14"/>
  <c r="CQ32" i="14"/>
  <c r="CQ37" i="14"/>
  <c r="CQ36" i="14"/>
  <c r="CQ34" i="14"/>
  <c r="CQ35" i="14"/>
  <c r="CQ38" i="14"/>
  <c r="CQ39" i="14"/>
  <c r="CQ40" i="14"/>
  <c r="CQ41" i="14"/>
  <c r="CQ42" i="14"/>
  <c r="AO5" i="14"/>
  <c r="AO7" i="14" s="1"/>
  <c r="V10" i="31"/>
  <c r="V19" i="31" s="1"/>
  <c r="V21" i="31" s="1"/>
  <c r="Q21" i="30"/>
  <c r="U41" i="31"/>
  <c r="P41" i="30"/>
  <c r="R10" i="30"/>
  <c r="R19" i="30" s="1"/>
  <c r="CQ21" i="14"/>
  <c r="CQ16" i="14"/>
  <c r="CQ17" i="14"/>
  <c r="CQ26" i="14"/>
  <c r="CQ23" i="14"/>
  <c r="CQ31" i="14"/>
  <c r="CQ18" i="14"/>
  <c r="CQ20" i="14"/>
  <c r="CQ28" i="14"/>
  <c r="CQ30" i="14"/>
  <c r="CQ12" i="14"/>
  <c r="CQ13" i="14"/>
  <c r="CQ27" i="14"/>
  <c r="CR11" i="14"/>
  <c r="CQ25" i="14"/>
  <c r="CQ22" i="14"/>
  <c r="CQ19" i="14"/>
  <c r="CQ14" i="14"/>
  <c r="CQ15" i="14"/>
  <c r="CQ24" i="14"/>
  <c r="CQ29" i="14"/>
  <c r="BJ57" i="14"/>
  <c r="AS9" i="30" l="1"/>
  <c r="AU8" i="29"/>
  <c r="AU8" i="31"/>
  <c r="AV18" i="31"/>
  <c r="AT18" i="30"/>
  <c r="AV18" i="29"/>
  <c r="AW4" i="31"/>
  <c r="AV8" i="31" s="1"/>
  <c r="AU4" i="30"/>
  <c r="AT8" i="30" s="1"/>
  <c r="AW4" i="29"/>
  <c r="B49" i="14"/>
  <c r="B94" i="14"/>
  <c r="AR9" i="31"/>
  <c r="CR38" i="14"/>
  <c r="CR34" i="14"/>
  <c r="CR36" i="14"/>
  <c r="CR35" i="14"/>
  <c r="CR33" i="14"/>
  <c r="CR32" i="14"/>
  <c r="CR37" i="14"/>
  <c r="CR39" i="14"/>
  <c r="CR40" i="14"/>
  <c r="CR41" i="14"/>
  <c r="CR42" i="14"/>
  <c r="CR43" i="14"/>
  <c r="AP5" i="14"/>
  <c r="AP7" i="14" s="1"/>
  <c r="R21" i="30"/>
  <c r="V41" i="31"/>
  <c r="Q41" i="30"/>
  <c r="S10" i="30"/>
  <c r="S19" i="30" s="1"/>
  <c r="CR31" i="14"/>
  <c r="CR13" i="14"/>
  <c r="CR12" i="14"/>
  <c r="CR19" i="14"/>
  <c r="CR27" i="14"/>
  <c r="CR26" i="14"/>
  <c r="CR29" i="14"/>
  <c r="CR14" i="14"/>
  <c r="CR20" i="14"/>
  <c r="CR28" i="14"/>
  <c r="CR17" i="14"/>
  <c r="CR23" i="14"/>
  <c r="CR30" i="14"/>
  <c r="CR25" i="14"/>
  <c r="CR15" i="14"/>
  <c r="CR21" i="14"/>
  <c r="CR16" i="14"/>
  <c r="CR22" i="14"/>
  <c r="CS11" i="14"/>
  <c r="CR18" i="14"/>
  <c r="CR24" i="14"/>
  <c r="BK57" i="14"/>
  <c r="BX92" i="46"/>
  <c r="AR89" i="46"/>
  <c r="BU90" i="45"/>
  <c r="BC87" i="45"/>
  <c r="BS88" i="46"/>
  <c r="AS79" i="46"/>
  <c r="BF89" i="45"/>
  <c r="J64" i="45"/>
  <c r="AV79" i="46"/>
  <c r="BS95" i="46"/>
  <c r="AH75" i="46"/>
  <c r="AR68" i="45"/>
  <c r="BG85" i="45"/>
  <c r="AY72" i="44"/>
  <c r="BJ86" i="45"/>
  <c r="AE67" i="46"/>
  <c r="BH78" i="43"/>
  <c r="AK62" i="46"/>
  <c r="AU70" i="46"/>
  <c r="AL69" i="45"/>
  <c r="BI88" i="46"/>
  <c r="AW94" i="45"/>
  <c r="AE63" i="44"/>
  <c r="AN65" i="46"/>
  <c r="AP94" i="46"/>
  <c r="AO85" i="44"/>
  <c r="AG82" i="46"/>
  <c r="AI63" i="45"/>
  <c r="AB59" i="46"/>
  <c r="BT90" i="45"/>
  <c r="R67" i="44"/>
  <c r="W67" i="45"/>
  <c r="AG80" i="45"/>
  <c r="Z63" i="46"/>
  <c r="BZ93" i="46"/>
  <c r="BT96" i="46"/>
  <c r="AI61" i="44"/>
  <c r="BW94" i="46"/>
  <c r="BG87" i="45"/>
  <c r="AZ73" i="46"/>
  <c r="AD74" i="45"/>
  <c r="O64" i="46"/>
  <c r="BD95" i="46"/>
  <c r="BH90" i="44"/>
  <c r="AO67" i="45"/>
  <c r="K61" i="46"/>
  <c r="BN81" i="46"/>
  <c r="AU83" i="45"/>
  <c r="AN58" i="46"/>
  <c r="AD83" i="45"/>
  <c r="V74" i="45"/>
  <c r="BJ84" i="45"/>
  <c r="U71" i="46"/>
  <c r="AV93" i="45"/>
  <c r="BI94" i="45"/>
  <c r="AL84" i="44"/>
  <c r="AP84" i="46"/>
  <c r="AN80" i="44"/>
  <c r="AT96" i="46"/>
  <c r="AQ94" i="46"/>
  <c r="BV89" i="45"/>
  <c r="V70" i="46"/>
  <c r="AQ67" i="46"/>
  <c r="BF90" i="46"/>
  <c r="AS77" i="43"/>
  <c r="AJ60" i="44"/>
  <c r="AZ68" i="43"/>
  <c r="BK84" i="46"/>
  <c r="AD76" i="44"/>
  <c r="BC79" i="44"/>
  <c r="BC90" i="46"/>
  <c r="AF70" i="45"/>
  <c r="AL76" i="44"/>
  <c r="T66" i="46"/>
  <c r="K63" i="46"/>
  <c r="AO66" i="46"/>
  <c r="O60" i="46"/>
  <c r="O62" i="44"/>
  <c r="BI76" i="44"/>
  <c r="AO93" i="46"/>
  <c r="AW69" i="46"/>
  <c r="AR61" i="46"/>
  <c r="AR93" i="46"/>
  <c r="BD97" i="46"/>
  <c r="BE78" i="46"/>
  <c r="BG84" i="46"/>
  <c r="BM90" i="46"/>
  <c r="AS75" i="44"/>
  <c r="BR91" i="46"/>
  <c r="AQ79" i="44"/>
  <c r="BH77" i="45"/>
  <c r="H59" i="43"/>
  <c r="AI67" i="44"/>
  <c r="AC65" i="45"/>
  <c r="Z76" i="45"/>
  <c r="X64" i="46"/>
  <c r="AX84" i="45"/>
  <c r="BR87" i="45"/>
  <c r="W61" i="45"/>
  <c r="BG83" i="44"/>
  <c r="AS90" i="46"/>
  <c r="AQ79" i="45"/>
  <c r="AC82" i="45"/>
  <c r="AB80" i="46"/>
  <c r="Y63" i="45"/>
  <c r="AK79" i="44"/>
  <c r="AJ73" i="46"/>
  <c r="AC76" i="45"/>
  <c r="AC68" i="46"/>
  <c r="AJ63" i="46"/>
  <c r="O66" i="44"/>
  <c r="BN89" i="43"/>
  <c r="AB71" i="43"/>
  <c r="AA61" i="46"/>
  <c r="AU85" i="46"/>
  <c r="AK71" i="45"/>
  <c r="AO62" i="46"/>
  <c r="P58" i="45"/>
  <c r="AR76" i="46"/>
  <c r="AX96" i="45"/>
  <c r="AN58" i="45"/>
  <c r="W65" i="43"/>
  <c r="AZ75" i="46"/>
  <c r="AE80" i="45"/>
  <c r="BH75" i="44"/>
  <c r="X67" i="46"/>
  <c r="BJ91" i="46"/>
  <c r="BD72" i="45"/>
  <c r="BH81" i="46"/>
  <c r="AO74" i="44"/>
  <c r="AM89" i="46"/>
  <c r="AR73" i="46"/>
  <c r="BJ81" i="46"/>
  <c r="AJ79" i="46"/>
  <c r="U72" i="45"/>
  <c r="BI87" i="46"/>
  <c r="AE77" i="46"/>
  <c r="AF80" i="44"/>
  <c r="AM79" i="45"/>
  <c r="AQ85" i="46"/>
  <c r="AT66" i="46"/>
  <c r="N60" i="46"/>
  <c r="AR81" i="45"/>
  <c r="BS92" i="46"/>
  <c r="AX76" i="46"/>
  <c r="AW77" i="45"/>
  <c r="AF65" i="45"/>
  <c r="AN81" i="46"/>
  <c r="AR71" i="46"/>
  <c r="AA62" i="46"/>
  <c r="BL91" i="45"/>
  <c r="AW87" i="46"/>
  <c r="AG86" i="44"/>
  <c r="AL90" i="46"/>
  <c r="Z61" i="43"/>
  <c r="Z60" i="45"/>
  <c r="AQ60" i="43"/>
  <c r="AP87" i="46"/>
  <c r="AV75" i="46"/>
  <c r="AY79" i="45"/>
  <c r="Z70" i="46"/>
  <c r="BP86" i="46"/>
  <c r="BA70" i="44"/>
  <c r="Y77" i="46"/>
  <c r="AX86" i="44"/>
  <c r="AW72" i="45"/>
  <c r="AS71" i="44"/>
  <c r="AH67" i="46"/>
  <c r="BM96" i="46"/>
  <c r="AZ82" i="45"/>
  <c r="BG95" i="45"/>
  <c r="J58" i="45"/>
  <c r="BM86" i="44"/>
  <c r="AU63" i="43"/>
  <c r="V71" i="46"/>
  <c r="BG85" i="44"/>
  <c r="BK88" i="45"/>
  <c r="AG77" i="45"/>
  <c r="BT93" i="46"/>
  <c r="Y69" i="46"/>
  <c r="AP73" i="46"/>
  <c r="BC77" i="45"/>
  <c r="AN93" i="45"/>
  <c r="Y71" i="45"/>
  <c r="AC61" i="45"/>
  <c r="AA74" i="46"/>
  <c r="AY91" i="46"/>
  <c r="BG83" i="46"/>
  <c r="BG94" i="43"/>
  <c r="AF69" i="45"/>
  <c r="AR69" i="45"/>
  <c r="AK66" i="46"/>
  <c r="AQ84" i="46"/>
  <c r="CA94" i="44"/>
  <c r="BK84" i="45"/>
  <c r="AL92" i="43"/>
  <c r="BI97" i="43"/>
  <c r="S61" i="45"/>
  <c r="W77" i="44"/>
  <c r="AB78" i="45"/>
  <c r="AU87" i="45"/>
  <c r="AX88" i="46"/>
  <c r="AT86" i="46"/>
  <c r="AY73" i="46"/>
  <c r="AS89" i="46"/>
  <c r="BV94" i="45"/>
  <c r="T58" i="46"/>
  <c r="AP79" i="46"/>
  <c r="AH73" i="45"/>
  <c r="AL76" i="46"/>
  <c r="BO86" i="45"/>
  <c r="BA71" i="45"/>
  <c r="BD90" i="45"/>
  <c r="AW75" i="46"/>
  <c r="AL72" i="46"/>
  <c r="R69" i="46"/>
  <c r="AX72" i="45"/>
  <c r="K62" i="46"/>
  <c r="BA76" i="45"/>
  <c r="BN92" i="43"/>
  <c r="AB58" i="46"/>
  <c r="BB87" i="44"/>
  <c r="P66" i="46"/>
  <c r="AK63" i="46"/>
  <c r="AV66" i="45"/>
  <c r="AL69" i="44"/>
  <c r="AX65" i="45"/>
  <c r="AM61" i="44"/>
  <c r="V60" i="44"/>
  <c r="AP64" i="44"/>
  <c r="AS68" i="46"/>
  <c r="P70" i="45"/>
  <c r="BC92" i="46"/>
  <c r="AA64" i="44"/>
  <c r="BM86" i="45"/>
  <c r="AL81" i="45"/>
  <c r="AO68" i="46"/>
  <c r="S68" i="46"/>
  <c r="BC93" i="44"/>
  <c r="AL59" i="46"/>
  <c r="BM96" i="45"/>
  <c r="AF77" i="44"/>
  <c r="BQ93" i="44"/>
  <c r="BA88" i="44"/>
  <c r="BS89" i="45"/>
  <c r="AA60" i="46"/>
  <c r="BG93" i="44"/>
  <c r="AN71" i="46"/>
  <c r="AF65" i="46"/>
  <c r="AV92" i="44"/>
  <c r="AF66" i="43"/>
  <c r="AT84" i="46"/>
  <c r="AR71" i="45"/>
  <c r="AJ85" i="45"/>
  <c r="BM91" i="44"/>
  <c r="AJ65" i="44"/>
  <c r="BY95" i="46"/>
  <c r="AZ88" i="46"/>
  <c r="T64" i="44"/>
  <c r="AM83" i="46"/>
  <c r="AL67" i="45"/>
  <c r="AS76" i="43"/>
  <c r="AU95" i="46"/>
  <c r="BP83" i="45"/>
  <c r="BI79" i="46"/>
  <c r="AN90" i="46"/>
  <c r="BH82" i="46"/>
  <c r="Y67" i="46"/>
  <c r="AG72" i="45"/>
  <c r="BC82" i="44"/>
  <c r="BE76" i="46"/>
  <c r="N66" i="46"/>
  <c r="BD87" i="46"/>
  <c r="AT93" i="45"/>
  <c r="AG67" i="45"/>
  <c r="S66" i="45"/>
  <c r="AO78" i="46"/>
  <c r="AX66" i="44"/>
  <c r="AB64" i="46"/>
  <c r="J59" i="46"/>
  <c r="AC58" i="46"/>
  <c r="AI89" i="44"/>
  <c r="AG61" i="45"/>
  <c r="Y76" i="44"/>
  <c r="AO76" i="44"/>
  <c r="BJ96" i="46"/>
  <c r="BR85" i="45"/>
  <c r="AD59" i="44"/>
  <c r="AD76" i="45"/>
  <c r="AN82" i="46"/>
  <c r="S66" i="44"/>
  <c r="AX72" i="46"/>
  <c r="AO74" i="46"/>
  <c r="AC80" i="45"/>
  <c r="BM94" i="45"/>
  <c r="BO87" i="44"/>
  <c r="BH91" i="46"/>
  <c r="AO92" i="46"/>
  <c r="BF79" i="44"/>
  <c r="AX97" i="44"/>
  <c r="BM85" i="43"/>
  <c r="AZ73" i="45"/>
  <c r="BB76" i="45"/>
  <c r="BF97" i="45"/>
  <c r="BT95" i="46"/>
  <c r="AU88" i="44"/>
  <c r="AA72" i="45"/>
  <c r="BN97" i="45"/>
  <c r="AW81" i="45"/>
  <c r="AA74" i="44"/>
  <c r="BP85" i="46"/>
  <c r="BE82" i="46"/>
  <c r="AY83" i="46"/>
  <c r="AZ70" i="46"/>
  <c r="AH83" i="46"/>
  <c r="AK65" i="45"/>
  <c r="BF93" i="44"/>
  <c r="AS69" i="46"/>
  <c r="BB71" i="45"/>
  <c r="AR95" i="43"/>
  <c r="AS92" i="43"/>
  <c r="BX94" i="46"/>
  <c r="AV94" i="45"/>
  <c r="BE75" i="46"/>
  <c r="V74" i="43"/>
  <c r="AZ93" i="44"/>
  <c r="BA85" i="45"/>
  <c r="Z77" i="44"/>
  <c r="AP89" i="46"/>
  <c r="N61" i="46"/>
  <c r="AN64" i="46"/>
  <c r="AU90" i="44"/>
  <c r="AB61" i="46"/>
  <c r="K58" i="46"/>
  <c r="AM65" i="46"/>
  <c r="BD74" i="44"/>
  <c r="BM86" i="46"/>
  <c r="AF59" i="45"/>
  <c r="BD75" i="44"/>
  <c r="AQ72" i="45"/>
  <c r="BQ97" i="44"/>
  <c r="BD93" i="46"/>
  <c r="BB78" i="46"/>
  <c r="AZ91" i="44"/>
  <c r="AM80" i="45"/>
  <c r="BS94" i="44"/>
  <c r="BQ93" i="43"/>
  <c r="BN89" i="45"/>
  <c r="AA75" i="45"/>
  <c r="AO64" i="44"/>
  <c r="AI68" i="46"/>
  <c r="AH60" i="46"/>
  <c r="BM84" i="46"/>
  <c r="BB93" i="46"/>
  <c r="BA87" i="44"/>
  <c r="BA93" i="46"/>
  <c r="AG84" i="45"/>
  <c r="AH81" i="46"/>
  <c r="BA93" i="45"/>
  <c r="AO85" i="45"/>
  <c r="AO59" i="46"/>
  <c r="AX93" i="44"/>
  <c r="BJ78" i="45"/>
  <c r="AY81" i="46"/>
  <c r="BA86" i="46"/>
  <c r="BH76" i="46"/>
  <c r="BD76" i="46"/>
  <c r="L63" i="44"/>
  <c r="BH85" i="46"/>
  <c r="BU96" i="46"/>
  <c r="AU89" i="46"/>
  <c r="AW91" i="45"/>
  <c r="BR85" i="46"/>
  <c r="AD61" i="46"/>
  <c r="BL87" i="45"/>
  <c r="BB76" i="44"/>
  <c r="AX87" i="44"/>
  <c r="H58" i="45"/>
  <c r="E59" i="46"/>
  <c r="AK67" i="45"/>
  <c r="AH59" i="45"/>
  <c r="AE63" i="45"/>
  <c r="W77" i="45"/>
  <c r="AW83" i="46"/>
  <c r="X72" i="45"/>
  <c r="AI83" i="45"/>
  <c r="AS63" i="44"/>
  <c r="AT79" i="46"/>
  <c r="AJ76" i="45"/>
  <c r="AU66" i="46"/>
  <c r="J62" i="44"/>
  <c r="BC88" i="45"/>
  <c r="BV96" i="45"/>
  <c r="AV94" i="44"/>
  <c r="AN78" i="46"/>
  <c r="AP60" i="45"/>
  <c r="AU92" i="44"/>
  <c r="P68" i="45"/>
  <c r="F58" i="46"/>
  <c r="AB81" i="46"/>
  <c r="R70" i="45"/>
  <c r="AT81" i="46"/>
  <c r="AM83" i="45"/>
  <c r="AA72" i="46"/>
  <c r="AC73" i="46"/>
  <c r="BA82" i="45"/>
  <c r="BF84" i="44"/>
  <c r="AH67" i="44"/>
  <c r="AL59" i="45"/>
  <c r="AE75" i="45"/>
  <c r="AM59" i="43"/>
  <c r="U67" i="45"/>
  <c r="BY97" i="46"/>
  <c r="BF90" i="45"/>
  <c r="AK74" i="45"/>
  <c r="AV79" i="44"/>
  <c r="AN64" i="44"/>
  <c r="M66" i="45"/>
  <c r="AK63" i="44"/>
  <c r="AO81" i="44"/>
  <c r="BW94" i="44"/>
  <c r="AO69" i="46"/>
  <c r="AO66" i="45"/>
  <c r="U70" i="46"/>
  <c r="BM81" i="46"/>
  <c r="AI80" i="45"/>
  <c r="AO88" i="46"/>
  <c r="AQ62" i="43"/>
  <c r="V69" i="45"/>
  <c r="AK89" i="45"/>
  <c r="AP72" i="45"/>
  <c r="R67" i="45"/>
  <c r="AY96" i="46"/>
  <c r="AC58" i="45"/>
  <c r="AA58" i="46"/>
  <c r="AD73" i="45"/>
  <c r="AU73" i="45"/>
  <c r="AW86" i="44"/>
  <c r="BB69" i="44"/>
  <c r="BC75" i="45"/>
  <c r="AD68" i="44"/>
  <c r="BA89" i="46"/>
  <c r="AG65" i="46"/>
  <c r="BN94" i="46"/>
  <c r="AV91" i="45"/>
  <c r="AY70" i="46"/>
  <c r="AN88" i="43"/>
  <c r="BY92" i="46"/>
  <c r="AV76" i="46"/>
  <c r="BR96" i="46"/>
  <c r="AB73" i="44"/>
  <c r="AN84" i="45"/>
  <c r="V65" i="46"/>
  <c r="BA81" i="45"/>
  <c r="AN60" i="45"/>
  <c r="AJ73" i="44"/>
  <c r="AE82" i="46"/>
  <c r="AQ93" i="45"/>
  <c r="AL81" i="43"/>
  <c r="AU91" i="46"/>
  <c r="BT89" i="43"/>
  <c r="AQ74" i="45"/>
  <c r="AR66" i="44"/>
  <c r="AQ76" i="45"/>
  <c r="BD81" i="46"/>
  <c r="AO63" i="44"/>
  <c r="AR87" i="46"/>
  <c r="AQ81" i="46"/>
  <c r="AV85" i="45"/>
  <c r="AO58" i="44"/>
  <c r="AN91" i="46"/>
  <c r="BM81" i="45"/>
  <c r="AP74" i="46"/>
  <c r="BB80" i="44"/>
  <c r="BF81" i="46"/>
  <c r="W63" i="43"/>
  <c r="U58" i="46"/>
  <c r="BJ85" i="43"/>
  <c r="BM93" i="46"/>
  <c r="AQ97" i="45"/>
  <c r="AG60" i="44"/>
  <c r="AR62" i="46"/>
  <c r="BQ87" i="44"/>
  <c r="BB85" i="45"/>
  <c r="AJ72" i="46"/>
  <c r="U62" i="46"/>
  <c r="AO94" i="45"/>
  <c r="AX67" i="45"/>
  <c r="Z63" i="45"/>
  <c r="BB70" i="45"/>
  <c r="BJ77" i="46"/>
  <c r="BG79" i="46"/>
  <c r="BO93" i="44"/>
  <c r="AT82" i="44"/>
  <c r="AE72" i="45"/>
  <c r="AS80" i="45"/>
  <c r="AM92" i="44"/>
  <c r="P68" i="46"/>
  <c r="BQ92" i="46"/>
  <c r="AQ92" i="46"/>
  <c r="BC85" i="46"/>
  <c r="AQ91" i="45"/>
  <c r="AS72" i="45"/>
  <c r="AO61" i="46"/>
  <c r="AZ76" i="46"/>
  <c r="AU71" i="45"/>
  <c r="R58" i="45"/>
  <c r="BC95" i="46"/>
  <c r="BB77" i="46"/>
  <c r="V75" i="46"/>
  <c r="K64" i="46"/>
  <c r="BH90" i="46"/>
  <c r="BE79" i="45"/>
  <c r="AV82" i="43"/>
  <c r="AW78" i="46"/>
  <c r="L62" i="46"/>
  <c r="BA74" i="44"/>
  <c r="S71" i="44"/>
  <c r="K58" i="45"/>
  <c r="AX86" i="46"/>
  <c r="AL71" i="44"/>
  <c r="AE84" i="46"/>
  <c r="AG73" i="45"/>
  <c r="AO73" i="44"/>
  <c r="Y79" i="46"/>
  <c r="AM68" i="45"/>
  <c r="AW89" i="45"/>
  <c r="L66" i="45"/>
  <c r="AY75" i="46"/>
  <c r="AT96" i="45"/>
  <c r="BA83" i="46"/>
  <c r="AU67" i="46"/>
  <c r="AC80" i="44"/>
  <c r="AL64" i="45"/>
  <c r="AU96" i="44"/>
  <c r="BN91" i="46"/>
  <c r="Y70" i="45"/>
  <c r="BO84" i="45"/>
  <c r="AI87" i="43"/>
  <c r="AL80" i="45"/>
  <c r="AT67" i="44"/>
  <c r="BB90" i="45"/>
  <c r="BD97" i="45"/>
  <c r="BD85" i="46"/>
  <c r="AH70" i="44"/>
  <c r="BN93" i="45"/>
  <c r="AX69" i="44"/>
  <c r="D58" i="46"/>
  <c r="CA96" i="46"/>
  <c r="AS89" i="43"/>
  <c r="BB76" i="46"/>
  <c r="AK65" i="43"/>
  <c r="BK79" i="46"/>
  <c r="AJ80" i="44"/>
  <c r="BQ95" i="46"/>
  <c r="BP89" i="46"/>
  <c r="BG78" i="44"/>
  <c r="AZ97" i="44"/>
  <c r="BE95" i="46"/>
  <c r="BE97" i="43"/>
  <c r="X59" i="44"/>
  <c r="AI58" i="46"/>
  <c r="AK59" i="45"/>
  <c r="BE79" i="46"/>
  <c r="AO95" i="46"/>
  <c r="BH96" i="45"/>
  <c r="S72" i="46"/>
  <c r="AR69" i="46"/>
  <c r="AD59" i="45"/>
  <c r="Y61" i="44"/>
  <c r="W64" i="46"/>
  <c r="CD97" i="45"/>
  <c r="Z68" i="45"/>
  <c r="BQ94" i="45"/>
  <c r="AY89" i="44"/>
  <c r="AN82" i="44"/>
  <c r="AL89" i="46"/>
  <c r="AZ88" i="44"/>
  <c r="AU96" i="46"/>
  <c r="AZ86" i="44"/>
  <c r="AN90" i="44"/>
  <c r="BC78" i="45"/>
  <c r="BO96" i="44"/>
  <c r="AT78" i="46"/>
  <c r="BN94" i="45"/>
  <c r="BJ90" i="43"/>
  <c r="AI80" i="44"/>
  <c r="BU95" i="46"/>
  <c r="AR96" i="44"/>
  <c r="AJ82" i="46"/>
  <c r="BD84" i="44"/>
  <c r="BD72" i="44"/>
  <c r="Q62" i="45"/>
  <c r="BR86" i="46"/>
  <c r="AL91" i="46"/>
  <c r="AC70" i="44"/>
  <c r="BE83" i="44"/>
  <c r="C22" i="14"/>
  <c r="AA69" i="45"/>
  <c r="AL69" i="46"/>
  <c r="AD75" i="45"/>
  <c r="CC96" i="44"/>
  <c r="AA66" i="44"/>
  <c r="AR96" i="45"/>
  <c r="AK87" i="44"/>
  <c r="AF72" i="43"/>
  <c r="AI81" i="43"/>
  <c r="BI93" i="45"/>
  <c r="AN84" i="44"/>
  <c r="AS70" i="43"/>
  <c r="AW91" i="46"/>
  <c r="AL85" i="45"/>
  <c r="K63" i="45"/>
  <c r="BA74" i="43"/>
  <c r="AD77" i="46"/>
  <c r="BM88" i="45"/>
  <c r="BC80" i="43"/>
  <c r="AS92" i="45"/>
  <c r="AN91" i="44"/>
  <c r="AH63" i="45"/>
  <c r="AL73" i="43"/>
  <c r="Q63" i="43"/>
  <c r="AJ82" i="45"/>
  <c r="AU97" i="44"/>
  <c r="BN92" i="46"/>
  <c r="AU90" i="45"/>
  <c r="AO67" i="44"/>
  <c r="BO95" i="46"/>
  <c r="AX93" i="46"/>
  <c r="AE68" i="45"/>
  <c r="BB96" i="44"/>
  <c r="AB79" i="46"/>
  <c r="O62" i="45"/>
  <c r="BF88" i="44"/>
  <c r="AA73" i="44"/>
  <c r="AC79" i="46"/>
  <c r="U60" i="44"/>
  <c r="BF75" i="45"/>
  <c r="AS62" i="46"/>
  <c r="AR62" i="45"/>
  <c r="BG76" i="46"/>
  <c r="AT87" i="45"/>
  <c r="BI96" i="46"/>
  <c r="AO89" i="46"/>
  <c r="AU87" i="46"/>
  <c r="AD70" i="46"/>
  <c r="AK64" i="44"/>
  <c r="BL94" i="46"/>
  <c r="AX87" i="46"/>
  <c r="AR87" i="44"/>
  <c r="N66" i="45"/>
  <c r="AK89" i="46"/>
  <c r="BR89" i="45"/>
  <c r="AY67" i="44"/>
  <c r="V67" i="46"/>
  <c r="AI64" i="45"/>
  <c r="AX95" i="45"/>
  <c r="AQ95" i="45"/>
  <c r="BJ95" i="45"/>
  <c r="P65" i="46"/>
  <c r="CB96" i="46"/>
  <c r="AF79" i="46"/>
  <c r="AA67" i="44"/>
  <c r="AG83" i="43"/>
  <c r="AP83" i="46"/>
  <c r="R67" i="43"/>
  <c r="AV94" i="46"/>
  <c r="BA69" i="45"/>
  <c r="AM81" i="46"/>
  <c r="BA94" i="44"/>
  <c r="BL85" i="46"/>
  <c r="AH82" i="45"/>
  <c r="AU81" i="46"/>
  <c r="AS85" i="43"/>
  <c r="AY87" i="46"/>
  <c r="BC93" i="45"/>
  <c r="AO84" i="46"/>
  <c r="AS96" i="43"/>
  <c r="BD82" i="46"/>
  <c r="AV65" i="45"/>
  <c r="AH72" i="44"/>
  <c r="AL61" i="45"/>
  <c r="BI94" i="43"/>
  <c r="BT89" i="44"/>
  <c r="AQ58" i="46"/>
  <c r="BG92" i="46"/>
  <c r="AG85" i="43"/>
  <c r="AX78" i="44"/>
  <c r="W65" i="46"/>
  <c r="AH65" i="45"/>
  <c r="AV83" i="44"/>
  <c r="AH72" i="45"/>
  <c r="BD75" i="43"/>
  <c r="AT64" i="44"/>
  <c r="AI85" i="44"/>
  <c r="AL71" i="46"/>
  <c r="AK73" i="44"/>
  <c r="BE72" i="46"/>
  <c r="AW68" i="44"/>
  <c r="BD78" i="46"/>
  <c r="AV80" i="46"/>
  <c r="AE73" i="45"/>
  <c r="AI72" i="46"/>
  <c r="AK85" i="44"/>
  <c r="AN74" i="44"/>
  <c r="AB75" i="46"/>
  <c r="BH84" i="46"/>
  <c r="M66" i="44"/>
  <c r="AN94" i="45"/>
  <c r="AM70" i="46"/>
  <c r="BN83" i="45"/>
  <c r="AV66" i="46"/>
  <c r="AJ88" i="44"/>
  <c r="BA71" i="46"/>
  <c r="BG87" i="46"/>
  <c r="AS90" i="45"/>
  <c r="BY93" i="45"/>
  <c r="Q61" i="46"/>
  <c r="BB93" i="45"/>
  <c r="BS87" i="46"/>
  <c r="BF92" i="46"/>
  <c r="BO94" i="46"/>
  <c r="AK58" i="43"/>
  <c r="X65" i="44"/>
  <c r="Y65" i="45"/>
  <c r="AC73" i="44"/>
  <c r="AS61" i="45"/>
  <c r="AD78" i="44"/>
  <c r="AC76" i="46"/>
  <c r="S68" i="45"/>
  <c r="AV74" i="44"/>
  <c r="BH78" i="45"/>
  <c r="L66" i="44"/>
  <c r="AK76" i="45"/>
  <c r="I62" i="45"/>
  <c r="BG89" i="45"/>
  <c r="BR94" i="44"/>
  <c r="M66" i="46"/>
  <c r="AD80" i="46"/>
  <c r="AS67" i="45"/>
  <c r="AR92" i="45"/>
  <c r="AV83" i="46"/>
  <c r="AR88" i="46"/>
  <c r="AZ94" i="45"/>
  <c r="AM87" i="46"/>
  <c r="Q65" i="45"/>
  <c r="V65" i="43"/>
  <c r="AO75" i="43"/>
  <c r="AZ71" i="44"/>
  <c r="AS93" i="46"/>
  <c r="AF73" i="46"/>
  <c r="AS70" i="45"/>
  <c r="AN66" i="44"/>
  <c r="AT83" i="45"/>
  <c r="AL58" i="43"/>
  <c r="AH68" i="45"/>
  <c r="Y63" i="43"/>
  <c r="BE81" i="46"/>
  <c r="BG88" i="45"/>
  <c r="AB81" i="45"/>
  <c r="BH80" i="44"/>
  <c r="AV78" i="46"/>
  <c r="C18" i="14"/>
  <c r="AP86" i="44"/>
  <c r="N65" i="46"/>
  <c r="V72" i="46"/>
  <c r="AS95" i="44"/>
  <c r="AZ74" i="44"/>
  <c r="BL97" i="46"/>
  <c r="BG96" i="45"/>
  <c r="M62" i="46"/>
  <c r="AL89" i="45"/>
  <c r="BF74" i="46"/>
  <c r="AT95" i="46"/>
  <c r="BD87" i="44"/>
  <c r="AF77" i="45"/>
  <c r="BN90" i="46"/>
  <c r="AT90" i="46"/>
  <c r="AO91" i="44"/>
  <c r="AD79" i="46"/>
  <c r="BR88" i="44"/>
  <c r="AZ78" i="44"/>
  <c r="BG74" i="46"/>
  <c r="AV92" i="46"/>
  <c r="AH79" i="44"/>
  <c r="BF87" i="46"/>
  <c r="AX92" i="46"/>
  <c r="AR77" i="44"/>
  <c r="BL83" i="46"/>
  <c r="AY94" i="45"/>
  <c r="AM58" i="46"/>
  <c r="J60" i="46"/>
  <c r="AO78" i="45"/>
  <c r="E59" i="44"/>
  <c r="BD73" i="46"/>
  <c r="BL90" i="45"/>
  <c r="AM85" i="44"/>
  <c r="AW95" i="45"/>
  <c r="I62" i="46"/>
  <c r="AD84" i="46"/>
  <c r="BB87" i="45"/>
  <c r="BK81" i="46"/>
  <c r="BT91" i="45"/>
  <c r="AM86" i="45"/>
  <c r="BJ84" i="46"/>
  <c r="AH59" i="46"/>
  <c r="Q71" i="45"/>
  <c r="W62" i="46"/>
  <c r="AM67" i="44"/>
  <c r="AW88" i="46"/>
  <c r="AG85" i="44"/>
  <c r="AG87" i="46"/>
  <c r="BV95" i="43"/>
  <c r="BO92" i="45"/>
  <c r="BU97" i="44"/>
  <c r="BN91" i="45"/>
  <c r="BO90" i="45"/>
  <c r="BB72" i="45"/>
  <c r="T63" i="44"/>
  <c r="AQ61" i="45"/>
  <c r="J61" i="45"/>
  <c r="AX90" i="46"/>
  <c r="J58" i="46"/>
  <c r="AQ81" i="45"/>
  <c r="AK83" i="45"/>
  <c r="AZ78" i="46"/>
  <c r="AX93" i="45"/>
  <c r="AM71" i="46"/>
  <c r="BL83" i="44"/>
  <c r="BJ87" i="45"/>
  <c r="BX95" i="45"/>
  <c r="BM85" i="44"/>
  <c r="G58" i="44"/>
  <c r="AY73" i="45"/>
  <c r="AN85" i="45"/>
  <c r="AQ75" i="44"/>
  <c r="AU96" i="45"/>
  <c r="AN70" i="45"/>
  <c r="AH58" i="45"/>
  <c r="Z79" i="44"/>
  <c r="AZ80" i="45"/>
  <c r="AY66" i="44"/>
  <c r="T59" i="44"/>
  <c r="Z66" i="46"/>
  <c r="BG88" i="43"/>
  <c r="Q69" i="45"/>
  <c r="BM97" i="44"/>
  <c r="H61" i="43"/>
  <c r="AL77" i="43"/>
  <c r="AB81" i="44"/>
  <c r="Y61" i="45"/>
  <c r="AO60" i="44"/>
  <c r="AF66" i="46"/>
  <c r="BM82" i="45"/>
  <c r="AS70" i="46"/>
  <c r="AX73" i="46"/>
  <c r="AT87" i="44"/>
  <c r="AS76" i="44"/>
  <c r="AR93" i="44"/>
  <c r="BA92" i="46"/>
  <c r="AO92" i="45"/>
  <c r="AO84" i="44"/>
  <c r="BE76" i="44"/>
  <c r="BK78" i="44"/>
  <c r="BM88" i="43"/>
  <c r="AP81" i="44"/>
  <c r="BU88" i="45"/>
  <c r="BJ92" i="46"/>
  <c r="BM87" i="46"/>
  <c r="AS83" i="45"/>
  <c r="N67" i="46"/>
  <c r="AF69" i="46"/>
  <c r="AG58" i="43"/>
  <c r="AB65" i="46"/>
  <c r="AL66" i="46"/>
  <c r="U69" i="46"/>
  <c r="AL87" i="46"/>
  <c r="AV76" i="45"/>
  <c r="AU79" i="43"/>
  <c r="AM77" i="45"/>
  <c r="Y62" i="45"/>
  <c r="BX95" i="46"/>
  <c r="BD71" i="45"/>
  <c r="BB81" i="46"/>
  <c r="Y66" i="45"/>
  <c r="AR75" i="45"/>
  <c r="AF68" i="46"/>
  <c r="BZ95" i="45"/>
  <c r="AQ93" i="43"/>
  <c r="U65" i="44"/>
  <c r="AY79" i="44"/>
  <c r="AT73" i="44"/>
  <c r="L64" i="45"/>
  <c r="AD82" i="45"/>
  <c r="BA72" i="44"/>
  <c r="AC69" i="46"/>
  <c r="BM90" i="45"/>
  <c r="BW97" i="45"/>
  <c r="BG89" i="44"/>
  <c r="K64" i="44"/>
  <c r="Q59" i="45"/>
  <c r="S63" i="45"/>
  <c r="AK71" i="46"/>
  <c r="BL93" i="44"/>
  <c r="AL58" i="45"/>
  <c r="AK65" i="46"/>
  <c r="AV85" i="46"/>
  <c r="V76" i="43"/>
  <c r="BJ77" i="45"/>
  <c r="BI93" i="44"/>
  <c r="AA70" i="43"/>
  <c r="AW93" i="44"/>
  <c r="BH89" i="45"/>
  <c r="BP92" i="46"/>
  <c r="AO85" i="46"/>
  <c r="BJ78" i="46"/>
  <c r="AI65" i="44"/>
  <c r="AD75" i="46"/>
  <c r="AJ87" i="45"/>
  <c r="BR90" i="46"/>
  <c r="BJ97" i="46"/>
  <c r="AA75" i="46"/>
  <c r="AY68" i="44"/>
  <c r="BE90" i="46"/>
  <c r="Y61" i="46"/>
  <c r="AP67" i="44"/>
  <c r="AQ88" i="46"/>
  <c r="AK73" i="46"/>
  <c r="U65" i="46"/>
  <c r="Z66" i="44"/>
  <c r="AH62" i="46"/>
  <c r="W69" i="46"/>
  <c r="AM89" i="44"/>
  <c r="BX92" i="44"/>
  <c r="N59" i="44"/>
  <c r="Q64" i="44"/>
  <c r="AG79" i="45"/>
  <c r="AT71" i="46"/>
  <c r="AM88" i="45"/>
  <c r="AR81" i="46"/>
  <c r="AH64" i="46"/>
  <c r="AS77" i="44"/>
  <c r="BI80" i="46"/>
  <c r="Z72" i="46"/>
  <c r="W68" i="46"/>
  <c r="AH88" i="45"/>
  <c r="BM94" i="46"/>
  <c r="BJ90" i="45"/>
  <c r="AY91" i="43"/>
  <c r="AT84" i="43"/>
  <c r="X69" i="46"/>
  <c r="AD71" i="45"/>
  <c r="AP58" i="44"/>
  <c r="AB70" i="44"/>
  <c r="AS83" i="43"/>
  <c r="Y77" i="44"/>
  <c r="AX78" i="46"/>
  <c r="X58" i="46"/>
  <c r="BA74" i="46"/>
  <c r="AD84" i="44"/>
  <c r="W75" i="46"/>
  <c r="AP91" i="45"/>
  <c r="BG90" i="45"/>
  <c r="AK60" i="46"/>
  <c r="BA90" i="46"/>
  <c r="AW95" i="46"/>
  <c r="AP68" i="43"/>
  <c r="AB63" i="44"/>
  <c r="AR68" i="46"/>
  <c r="AV89" i="44"/>
  <c r="F60" i="45"/>
  <c r="BF77" i="43"/>
  <c r="AY67" i="46"/>
  <c r="AO61" i="45"/>
  <c r="BD97" i="44"/>
  <c r="AH74" i="44"/>
  <c r="Z73" i="46"/>
  <c r="AX80" i="46"/>
  <c r="AN70" i="46"/>
  <c r="AI62" i="46"/>
  <c r="AH69" i="45"/>
  <c r="AO77" i="46"/>
  <c r="AP94" i="44"/>
  <c r="BH78" i="46"/>
  <c r="S61" i="46"/>
  <c r="BH83" i="46"/>
  <c r="AT61" i="46"/>
  <c r="AH75" i="45"/>
  <c r="AL85" i="44"/>
  <c r="AV97" i="44"/>
  <c r="BJ80" i="45"/>
  <c r="AC83" i="46"/>
  <c r="R68" i="44"/>
  <c r="AE64" i="46"/>
  <c r="W75" i="45"/>
  <c r="AL79" i="45"/>
  <c r="M65" i="46"/>
  <c r="AY92" i="45"/>
  <c r="BK80" i="46"/>
  <c r="J60" i="44"/>
  <c r="AT92" i="45"/>
  <c r="AT84" i="45"/>
  <c r="AK78" i="46"/>
  <c r="BN94" i="44"/>
  <c r="BO90" i="46"/>
  <c r="BJ95" i="44"/>
  <c r="AR65" i="45"/>
  <c r="AQ69" i="45"/>
  <c r="AQ84" i="44"/>
  <c r="AQ66" i="45"/>
  <c r="AM74" i="46"/>
  <c r="AA66" i="46"/>
  <c r="BC78" i="43"/>
  <c r="AU73" i="46"/>
  <c r="AH80" i="46"/>
  <c r="AX74" i="43"/>
  <c r="E58" i="43"/>
  <c r="AM64" i="45"/>
  <c r="V61" i="45"/>
  <c r="Z78" i="46"/>
  <c r="AA77" i="45"/>
  <c r="AQ91" i="46"/>
  <c r="AP61" i="43"/>
  <c r="AG63" i="44"/>
  <c r="BR90" i="44"/>
  <c r="BO87" i="46"/>
  <c r="H62" i="43"/>
  <c r="AR96" i="46"/>
  <c r="Z72" i="43"/>
  <c r="BJ81" i="43"/>
  <c r="AC58" i="43"/>
  <c r="AW81" i="44"/>
  <c r="Z76" i="43"/>
  <c r="AL91" i="45"/>
  <c r="Y74" i="45"/>
  <c r="AZ92" i="45"/>
  <c r="BT87" i="46"/>
  <c r="BS94" i="46"/>
  <c r="AL58" i="44"/>
  <c r="T68" i="45"/>
  <c r="AK68" i="45"/>
  <c r="H62" i="46"/>
  <c r="AV66" i="44"/>
  <c r="AV88" i="45"/>
  <c r="BX97" i="46"/>
  <c r="BK97" i="46"/>
  <c r="AH69" i="46"/>
  <c r="BP87" i="44"/>
  <c r="AF72" i="44"/>
  <c r="AT70" i="44"/>
  <c r="AH60" i="43"/>
  <c r="AJ66" i="46"/>
  <c r="AP89" i="44"/>
  <c r="AV96" i="46"/>
  <c r="AI60" i="45"/>
  <c r="BB91" i="44"/>
  <c r="AM86" i="46"/>
  <c r="I58" i="43"/>
  <c r="AF70" i="46"/>
  <c r="I63" i="46"/>
  <c r="BE95" i="44"/>
  <c r="BG81" i="45"/>
  <c r="BA95" i="46"/>
  <c r="V63" i="45"/>
  <c r="BB95" i="43"/>
  <c r="AL61" i="46"/>
  <c r="AZ94" i="46"/>
  <c r="G59" i="43"/>
  <c r="AJ84" i="44"/>
  <c r="AS83" i="44"/>
  <c r="AB78" i="44"/>
  <c r="AO90" i="46"/>
  <c r="G58" i="46"/>
  <c r="BI84" i="46"/>
  <c r="AO60" i="46"/>
  <c r="BJ94" i="44"/>
  <c r="AT75" i="44"/>
  <c r="AS68" i="45"/>
  <c r="AZ82" i="46"/>
  <c r="AZ93" i="45"/>
  <c r="AV88" i="46"/>
  <c r="AM62" i="46"/>
  <c r="BX91" i="44"/>
  <c r="BJ83" i="46"/>
  <c r="Q64" i="45"/>
  <c r="AK87" i="46"/>
  <c r="BI95" i="46"/>
  <c r="AA63" i="46"/>
  <c r="AO87" i="45"/>
  <c r="AV97" i="45"/>
  <c r="AZ79" i="44"/>
  <c r="AS97" i="46"/>
  <c r="AD82" i="46"/>
  <c r="BO85" i="43"/>
  <c r="AP93" i="45"/>
  <c r="AM74" i="44"/>
  <c r="AS93" i="44"/>
  <c r="S62" i="43"/>
  <c r="AR72" i="45"/>
  <c r="L62" i="45"/>
  <c r="BC79" i="46"/>
  <c r="BB95" i="44"/>
  <c r="AK82" i="44"/>
  <c r="AT93" i="46"/>
  <c r="BU88" i="46"/>
  <c r="BG97" i="43"/>
  <c r="W72" i="44"/>
  <c r="AZ85" i="46"/>
  <c r="BF85" i="46"/>
  <c r="AS60" i="45"/>
  <c r="AC73" i="45"/>
  <c r="BF73" i="45"/>
  <c r="AJ65" i="45"/>
  <c r="Q63" i="46"/>
  <c r="AY87" i="45"/>
  <c r="AD84" i="43"/>
  <c r="AU82" i="44"/>
  <c r="BI76" i="45"/>
  <c r="L65" i="45"/>
  <c r="Y59" i="44"/>
  <c r="S69" i="46"/>
  <c r="AO61" i="44"/>
  <c r="BC82" i="46"/>
  <c r="AZ80" i="46"/>
  <c r="T66" i="44"/>
  <c r="L60" i="43"/>
  <c r="AD66" i="46"/>
  <c r="U69" i="45"/>
  <c r="BE90" i="44"/>
  <c r="AP62" i="44"/>
  <c r="AR90" i="44"/>
  <c r="BO95" i="45"/>
  <c r="BR92" i="46"/>
  <c r="R62" i="43"/>
  <c r="AI87" i="45"/>
  <c r="BQ91" i="46"/>
  <c r="AH60" i="44"/>
  <c r="AB72" i="46"/>
  <c r="BI89" i="45"/>
  <c r="AR73" i="45"/>
  <c r="BK91" i="46"/>
  <c r="AT75" i="46"/>
  <c r="BM80" i="45"/>
  <c r="AB72" i="44"/>
  <c r="BK97" i="43"/>
  <c r="AJ59" i="46"/>
  <c r="BB92" i="44"/>
  <c r="BV95" i="46"/>
  <c r="BC80" i="46"/>
  <c r="W61" i="46"/>
  <c r="AD62" i="46"/>
  <c r="BM88" i="44"/>
  <c r="BO85" i="46"/>
  <c r="Z71" i="44"/>
  <c r="AN76" i="46"/>
  <c r="AO75" i="46"/>
  <c r="AN76" i="45"/>
  <c r="AI62" i="45"/>
  <c r="BD83" i="44"/>
  <c r="BK81" i="44"/>
  <c r="BH97" i="46"/>
  <c r="AA71" i="46"/>
  <c r="P69" i="46"/>
  <c r="AZ83" i="46"/>
  <c r="AN71" i="45"/>
  <c r="BV97" i="46"/>
  <c r="AM76" i="45"/>
  <c r="BJ94" i="45"/>
  <c r="AF58" i="46"/>
  <c r="BT94" i="43"/>
  <c r="BM89" i="46"/>
  <c r="R58" i="44"/>
  <c r="BD79" i="43"/>
  <c r="AM61" i="45"/>
  <c r="BF94" i="45"/>
  <c r="BB77" i="45"/>
  <c r="AC70" i="46"/>
  <c r="BJ79" i="44"/>
  <c r="AV86" i="45"/>
  <c r="AS80" i="46"/>
  <c r="U68" i="46"/>
  <c r="AG61" i="46"/>
  <c r="AT73" i="43"/>
  <c r="BO82" i="45"/>
  <c r="BE93" i="45"/>
  <c r="AX83" i="44"/>
  <c r="AP86" i="45"/>
  <c r="AR76" i="43"/>
  <c r="AM80" i="46"/>
  <c r="BO92" i="46"/>
  <c r="BH75" i="46"/>
  <c r="Z77" i="46"/>
  <c r="AF81" i="46"/>
  <c r="AO83" i="45"/>
  <c r="W70" i="45"/>
  <c r="BL96" i="45"/>
  <c r="BN85" i="45"/>
  <c r="BG79" i="45"/>
  <c r="AP96" i="44"/>
  <c r="AE58" i="44"/>
  <c r="BR94" i="46"/>
  <c r="AR63" i="44"/>
  <c r="AI58" i="45"/>
  <c r="AH83" i="44"/>
  <c r="AP69" i="43"/>
  <c r="AS62" i="45"/>
  <c r="O65" i="46"/>
  <c r="AB69" i="43"/>
  <c r="BL93" i="46"/>
  <c r="AU97" i="45"/>
  <c r="AT88" i="46"/>
  <c r="AR67" i="45"/>
  <c r="AR82" i="43"/>
  <c r="AN73" i="46"/>
  <c r="AS66" i="45"/>
  <c r="AI79" i="46"/>
  <c r="AZ84" i="46"/>
  <c r="AW96" i="46"/>
  <c r="T60" i="46"/>
  <c r="AG59" i="44"/>
  <c r="I61" i="44"/>
  <c r="AA81" i="44"/>
  <c r="AL75" i="44"/>
  <c r="AE85" i="46"/>
  <c r="AP78" i="45"/>
  <c r="AD63" i="46"/>
  <c r="BE93" i="44"/>
  <c r="AQ95" i="43"/>
  <c r="AU76" i="46"/>
  <c r="X64" i="45"/>
  <c r="V64" i="46"/>
  <c r="AL77" i="46"/>
  <c r="BB97" i="46"/>
  <c r="H61" i="46"/>
  <c r="AP96" i="45"/>
  <c r="AN62" i="46"/>
  <c r="AP65" i="46"/>
  <c r="AC60" i="45"/>
  <c r="Q71" i="46"/>
  <c r="AT72" i="46"/>
  <c r="Z80" i="44"/>
  <c r="AT94" i="45"/>
  <c r="BD83" i="45"/>
  <c r="BF84" i="46"/>
  <c r="BR96" i="44"/>
  <c r="AZ75" i="43"/>
  <c r="BE85" i="43"/>
  <c r="BC70" i="45"/>
  <c r="X59" i="46"/>
  <c r="AS76" i="45"/>
  <c r="AW69" i="45"/>
  <c r="Z76" i="46"/>
  <c r="AO65" i="44"/>
  <c r="R61" i="43"/>
  <c r="AC73" i="43"/>
  <c r="AR95" i="45"/>
  <c r="BC93" i="46"/>
  <c r="Y58" i="44"/>
  <c r="AN85" i="44"/>
  <c r="AZ72" i="45"/>
  <c r="AS78" i="46"/>
  <c r="AU94" i="44"/>
  <c r="BA85" i="44"/>
  <c r="L58" i="44"/>
  <c r="AF59" i="43"/>
  <c r="AS71" i="43"/>
  <c r="AO79" i="44"/>
  <c r="Q69" i="44"/>
  <c r="Z74" i="46"/>
  <c r="AG76" i="46"/>
  <c r="AT97" i="45"/>
  <c r="BD79" i="44"/>
  <c r="BG93" i="46"/>
  <c r="Z59" i="44"/>
  <c r="AJ90" i="46"/>
  <c r="AT69" i="43"/>
  <c r="AT92" i="46"/>
  <c r="Z73" i="45"/>
  <c r="AU74" i="46"/>
  <c r="AE72" i="43"/>
  <c r="AL61" i="43"/>
  <c r="AQ70" i="46"/>
  <c r="U67" i="44"/>
  <c r="Y66" i="43"/>
  <c r="AY74" i="46"/>
  <c r="AC59" i="43"/>
  <c r="AK69" i="44"/>
  <c r="BC73" i="46"/>
  <c r="AS69" i="45"/>
  <c r="BD89" i="46"/>
  <c r="AY93" i="44"/>
  <c r="AI73" i="43"/>
  <c r="O61" i="46"/>
  <c r="AU80" i="46"/>
  <c r="AI70" i="46"/>
  <c r="Q59" i="46"/>
  <c r="AK84" i="44"/>
  <c r="AH84" i="46"/>
  <c r="BE74" i="44"/>
  <c r="X62" i="44"/>
  <c r="BA85" i="46"/>
  <c r="AZ97" i="43"/>
  <c r="Z74" i="44"/>
  <c r="R61" i="45"/>
  <c r="BI81" i="44"/>
  <c r="AW64" i="46"/>
  <c r="AV68" i="45"/>
  <c r="AW82" i="44"/>
  <c r="AL62" i="43"/>
  <c r="BB91" i="45"/>
  <c r="M59" i="45"/>
  <c r="BC80" i="44"/>
  <c r="O63" i="44"/>
  <c r="AH77" i="44"/>
  <c r="AG77" i="44"/>
  <c r="AO78" i="44"/>
  <c r="AX82" i="44"/>
  <c r="N58" i="45"/>
  <c r="AI77" i="44"/>
  <c r="BF87" i="43"/>
  <c r="W74" i="44"/>
  <c r="AE64" i="45"/>
  <c r="AS82" i="44"/>
  <c r="AN89" i="46"/>
  <c r="O59" i="46"/>
  <c r="BK86" i="45"/>
  <c r="AZ91" i="46"/>
  <c r="AU78" i="44"/>
  <c r="L60" i="44"/>
  <c r="AA73" i="46"/>
  <c r="BJ77" i="43"/>
  <c r="AK86" i="46"/>
  <c r="BH77" i="46"/>
  <c r="R60" i="46"/>
  <c r="AX75" i="46"/>
  <c r="AE85" i="43"/>
  <c r="AX94" i="44"/>
  <c r="AQ92" i="45"/>
  <c r="BP93" i="44"/>
  <c r="AR83" i="45"/>
  <c r="AJ72" i="45"/>
  <c r="CB95" i="43"/>
  <c r="BJ88" i="44"/>
  <c r="AE73" i="46"/>
  <c r="AF62" i="46"/>
  <c r="AP64" i="46"/>
  <c r="AW73" i="46"/>
  <c r="BD90" i="43"/>
  <c r="BM91" i="46"/>
  <c r="Y79" i="44"/>
  <c r="I63" i="44"/>
  <c r="AQ78" i="46"/>
  <c r="AW73" i="44"/>
  <c r="BJ97" i="44"/>
  <c r="AC72" i="46"/>
  <c r="AP90" i="43"/>
  <c r="BY96" i="46"/>
  <c r="AR61" i="45"/>
  <c r="AP79" i="45"/>
  <c r="AG62" i="44"/>
  <c r="H59" i="45"/>
  <c r="AY74" i="45"/>
  <c r="BC89" i="46"/>
  <c r="BT92" i="45"/>
  <c r="AU75" i="44"/>
  <c r="AC64" i="46"/>
  <c r="AR66" i="46"/>
  <c r="BS90" i="45"/>
  <c r="W65" i="45"/>
  <c r="AZ82" i="44"/>
  <c r="L65" i="43"/>
  <c r="BR86" i="44"/>
  <c r="P70" i="46"/>
  <c r="BV89" i="46"/>
  <c r="AI74" i="46"/>
  <c r="AD84" i="45"/>
  <c r="AP81" i="46"/>
  <c r="Y76" i="46"/>
  <c r="AX85" i="44"/>
  <c r="AA63" i="45"/>
  <c r="N64" i="46"/>
  <c r="BA82" i="44"/>
  <c r="AN72" i="44"/>
  <c r="AZ69" i="46"/>
  <c r="T69" i="43"/>
  <c r="AA73" i="45"/>
  <c r="BK93" i="46"/>
  <c r="BC81" i="45"/>
  <c r="AA67" i="45"/>
  <c r="AE61" i="46"/>
  <c r="AE58" i="46"/>
  <c r="AK72" i="45"/>
  <c r="BD74" i="43"/>
  <c r="AY72" i="45"/>
  <c r="BC70" i="44"/>
  <c r="BT94" i="46"/>
  <c r="BG86" i="46"/>
  <c r="AJ68" i="44"/>
  <c r="BD72" i="46"/>
  <c r="AO67" i="46"/>
  <c r="AU83" i="43"/>
  <c r="AK88" i="45"/>
  <c r="BD76" i="45"/>
  <c r="BL82" i="45"/>
  <c r="AG65" i="45"/>
  <c r="AW74" i="44"/>
  <c r="AI66" i="44"/>
  <c r="BV91" i="46"/>
  <c r="AL70" i="45"/>
  <c r="AW95" i="43"/>
  <c r="AK81" i="45"/>
  <c r="AV92" i="45"/>
  <c r="BE88" i="46"/>
  <c r="AR85" i="44"/>
  <c r="BA91" i="45"/>
  <c r="BN92" i="44"/>
  <c r="BO95" i="44"/>
  <c r="BA97" i="46"/>
  <c r="BF76" i="43"/>
  <c r="AW85" i="45"/>
  <c r="AW68" i="45"/>
  <c r="R67" i="46"/>
  <c r="AJ64" i="46"/>
  <c r="AJ90" i="43"/>
  <c r="Y69" i="45"/>
  <c r="BC87" i="46"/>
  <c r="W73" i="44"/>
  <c r="AK74" i="44"/>
  <c r="AK79" i="46"/>
  <c r="AD64" i="43"/>
  <c r="AG78" i="46"/>
  <c r="AM72" i="46"/>
  <c r="BB93" i="44"/>
  <c r="AK91" i="44"/>
  <c r="AE65" i="46"/>
  <c r="BB83" i="43"/>
  <c r="BC75" i="46"/>
  <c r="BV93" i="46"/>
  <c r="AS94" i="44"/>
  <c r="AG67" i="46"/>
  <c r="Z64" i="46"/>
  <c r="AM90" i="45"/>
  <c r="BN96" i="46"/>
  <c r="X74" i="45"/>
  <c r="AP88" i="46"/>
  <c r="Z77" i="45"/>
  <c r="I61" i="46"/>
  <c r="BW96" i="45"/>
  <c r="BJ82" i="46"/>
  <c r="AQ81" i="43"/>
  <c r="AG63" i="43"/>
  <c r="BL87" i="44"/>
  <c r="AR75" i="46"/>
  <c r="AK82" i="45"/>
  <c r="AI76" i="45"/>
  <c r="AY85" i="46"/>
  <c r="AP88" i="45"/>
  <c r="BO83" i="44"/>
  <c r="AK75" i="45"/>
  <c r="AC62" i="46"/>
  <c r="J63" i="44"/>
  <c r="BO84" i="46"/>
  <c r="AG87" i="43"/>
  <c r="AP73" i="45"/>
  <c r="BT90" i="44"/>
  <c r="P67" i="43"/>
  <c r="BL80" i="43"/>
  <c r="AG76" i="44"/>
  <c r="T68" i="44"/>
  <c r="F58" i="43"/>
  <c r="AH64" i="43"/>
  <c r="BQ90" i="44"/>
  <c r="AX79" i="45"/>
  <c r="AM66" i="44"/>
  <c r="BN86" i="46"/>
  <c r="BU96" i="43"/>
  <c r="BA76" i="43"/>
  <c r="AN74" i="45"/>
  <c r="AV72" i="45"/>
  <c r="BC91" i="45"/>
  <c r="S73" i="45"/>
  <c r="AQ74" i="46"/>
  <c r="AV96" i="44"/>
  <c r="U63" i="45"/>
  <c r="BK88" i="44"/>
  <c r="BE89" i="44"/>
  <c r="BF92" i="43"/>
  <c r="AG73" i="46"/>
  <c r="BA83" i="43"/>
  <c r="AN78" i="45"/>
  <c r="AH88" i="44"/>
  <c r="AJ61" i="44"/>
  <c r="AY69" i="43"/>
  <c r="BK79" i="43"/>
  <c r="AQ66" i="43"/>
  <c r="AZ79" i="43"/>
  <c r="AJ59" i="45"/>
  <c r="AC67" i="43"/>
  <c r="BI90" i="44"/>
  <c r="BN81" i="43"/>
  <c r="AT61" i="45"/>
  <c r="Q58" i="46"/>
  <c r="AJ81" i="46"/>
  <c r="AT78" i="44"/>
  <c r="AL88" i="46"/>
  <c r="BE90" i="43"/>
  <c r="AN93" i="46"/>
  <c r="AW94" i="46"/>
  <c r="AO71" i="46"/>
  <c r="Y62" i="46"/>
  <c r="BT97" i="44"/>
  <c r="BD86" i="45"/>
  <c r="BE92" i="45"/>
  <c r="AO87" i="46"/>
  <c r="AG83" i="46"/>
  <c r="AG66" i="43"/>
  <c r="AI66" i="43"/>
  <c r="C34" i="14"/>
  <c r="AM84" i="45"/>
  <c r="BQ86" i="43"/>
  <c r="AH70" i="43"/>
  <c r="C26" i="14"/>
  <c r="AT94" i="43"/>
  <c r="BN82" i="44"/>
  <c r="BP86" i="45"/>
  <c r="AQ96" i="45"/>
  <c r="CB97" i="43"/>
  <c r="BJ87" i="44"/>
  <c r="BW94" i="45"/>
  <c r="AA63" i="44"/>
  <c r="BN93" i="46"/>
  <c r="AF76" i="44"/>
  <c r="AA75" i="43"/>
  <c r="AJ73" i="43"/>
  <c r="AQ92" i="44"/>
  <c r="BC81" i="44"/>
  <c r="BG81" i="46"/>
  <c r="AQ82" i="44"/>
  <c r="Y74" i="46"/>
  <c r="AE82" i="44"/>
  <c r="AN89" i="44"/>
  <c r="AR97" i="43"/>
  <c r="AB74" i="45"/>
  <c r="BC92" i="45"/>
  <c r="BS97" i="45"/>
  <c r="AH84" i="44"/>
  <c r="BF93" i="45"/>
  <c r="BE80" i="46"/>
  <c r="Y72" i="44"/>
  <c r="AS96" i="46"/>
  <c r="BP90" i="44"/>
  <c r="BU93" i="45"/>
  <c r="Q70" i="46"/>
  <c r="AN87" i="46"/>
  <c r="X72" i="44"/>
  <c r="AQ67" i="45"/>
  <c r="BG96" i="46"/>
  <c r="BC71" i="44"/>
  <c r="Y58" i="43"/>
  <c r="BC70" i="43"/>
  <c r="AA62" i="44"/>
  <c r="AR78" i="46"/>
  <c r="AE79" i="43"/>
  <c r="AM87" i="45"/>
  <c r="BI84" i="45"/>
  <c r="BI95" i="45"/>
  <c r="AL83" i="46"/>
  <c r="AC78" i="46"/>
  <c r="BV89" i="44"/>
  <c r="AZ94" i="44"/>
  <c r="AG74" i="45"/>
  <c r="BE77" i="43"/>
  <c r="AV67" i="43"/>
  <c r="AJ67" i="45"/>
  <c r="AI70" i="43"/>
  <c r="S67" i="43"/>
  <c r="AP92" i="43"/>
  <c r="BG88" i="44"/>
  <c r="AT89" i="45"/>
  <c r="AL88" i="44"/>
  <c r="BE79" i="44"/>
  <c r="AM63" i="44"/>
  <c r="AW85" i="46"/>
  <c r="AG80" i="43"/>
  <c r="BO88" i="43"/>
  <c r="BJ89" i="45"/>
  <c r="AT85" i="44"/>
  <c r="R68" i="43"/>
  <c r="T60" i="43"/>
  <c r="BI80" i="45"/>
  <c r="AE59" i="43"/>
  <c r="AH84" i="45"/>
  <c r="AH65" i="43"/>
  <c r="AX90" i="45"/>
  <c r="AN68" i="44"/>
  <c r="W66" i="45"/>
  <c r="AY83" i="45"/>
  <c r="BK94" i="45"/>
  <c r="AJ80" i="45"/>
  <c r="AM72" i="45"/>
  <c r="AO83" i="46"/>
  <c r="BP91" i="46"/>
  <c r="AU95" i="45"/>
  <c r="AK66" i="43"/>
  <c r="AJ86" i="46"/>
  <c r="Z71" i="43"/>
  <c r="BM92" i="46"/>
  <c r="AW64" i="45"/>
  <c r="T67" i="46"/>
  <c r="BA86" i="44"/>
  <c r="BO89" i="44"/>
  <c r="AU81" i="43"/>
  <c r="AZ90" i="46"/>
  <c r="AI71" i="46"/>
  <c r="BJ86" i="43"/>
  <c r="AQ93" i="46"/>
  <c r="BI82" i="45"/>
  <c r="C32" i="14"/>
  <c r="AH70" i="46"/>
  <c r="AK71" i="43"/>
  <c r="BG75" i="45"/>
  <c r="AZ93" i="43"/>
  <c r="AS74" i="44"/>
  <c r="BO83" i="46"/>
  <c r="BW96" i="44"/>
  <c r="AW76" i="45"/>
  <c r="AK72" i="44"/>
  <c r="AH78" i="45"/>
  <c r="AZ84" i="45"/>
  <c r="AT82" i="45"/>
  <c r="Z58" i="44"/>
  <c r="AQ66" i="44"/>
  <c r="BB75" i="46"/>
  <c r="BC78" i="46"/>
  <c r="W62" i="45"/>
  <c r="AO74" i="45"/>
  <c r="AS61" i="46"/>
  <c r="U73" i="43"/>
  <c r="BC96" i="46"/>
  <c r="AT91" i="44"/>
  <c r="AP90" i="45"/>
  <c r="AW82" i="45"/>
  <c r="Z61" i="45"/>
  <c r="BX94" i="45"/>
  <c r="AA62" i="43"/>
  <c r="AK85" i="46"/>
  <c r="Y67" i="44"/>
  <c r="BC94" i="44"/>
  <c r="AR72" i="46"/>
  <c r="BJ78" i="43"/>
  <c r="BD73" i="45"/>
  <c r="AP90" i="44"/>
  <c r="AF68" i="44"/>
  <c r="AF60" i="43"/>
  <c r="AI65" i="43"/>
  <c r="BN83" i="44"/>
  <c r="AP70" i="43"/>
  <c r="BE80" i="45"/>
  <c r="V59" i="44"/>
  <c r="BW92" i="44"/>
  <c r="AV63" i="44"/>
  <c r="BV92" i="46"/>
  <c r="AA78" i="44"/>
  <c r="AZ85" i="43"/>
  <c r="N63" i="46"/>
  <c r="AE66" i="46"/>
  <c r="AN86" i="46"/>
  <c r="S73" i="46"/>
  <c r="AR85" i="45"/>
  <c r="I59" i="43"/>
  <c r="AO94" i="44"/>
  <c r="AJ61" i="45"/>
  <c r="AZ85" i="45"/>
  <c r="AT74" i="44"/>
  <c r="BC74" i="46"/>
  <c r="T60" i="45"/>
  <c r="AS68" i="43"/>
  <c r="BJ94" i="46"/>
  <c r="BA75" i="46"/>
  <c r="AH71" i="43"/>
  <c r="BB78" i="43"/>
  <c r="AO70" i="46"/>
  <c r="P66" i="44"/>
  <c r="AL78" i="44"/>
  <c r="AM90" i="44"/>
  <c r="AW84" i="44"/>
  <c r="AX74" i="45"/>
  <c r="BV97" i="44"/>
  <c r="V62" i="46"/>
  <c r="O66" i="46"/>
  <c r="AR65" i="46"/>
  <c r="AJ69" i="45"/>
  <c r="BH87" i="46"/>
  <c r="M62" i="44"/>
  <c r="AD64" i="44"/>
  <c r="BP94" i="44"/>
  <c r="BI93" i="46"/>
  <c r="CA97" i="45"/>
  <c r="BG77" i="43"/>
  <c r="BV97" i="45"/>
  <c r="AT65" i="46"/>
  <c r="AD74" i="46"/>
  <c r="C17" i="14"/>
  <c r="AT62" i="46"/>
  <c r="Q68" i="43"/>
  <c r="BI96" i="43"/>
  <c r="W76" i="46"/>
  <c r="Z62" i="46"/>
  <c r="AA69" i="43"/>
  <c r="AI63" i="44"/>
  <c r="AB62" i="43"/>
  <c r="BF80" i="46"/>
  <c r="BO93" i="46"/>
  <c r="AO81" i="46"/>
  <c r="S63" i="43"/>
  <c r="AG72" i="46"/>
  <c r="AT62" i="45"/>
  <c r="AN72" i="46"/>
  <c r="BL97" i="45"/>
  <c r="AB68" i="45"/>
  <c r="AU78" i="45"/>
  <c r="AB76" i="46"/>
  <c r="BG78" i="45"/>
  <c r="AP90" i="46"/>
  <c r="AO69" i="44"/>
  <c r="F60" i="46"/>
  <c r="AY93" i="45"/>
  <c r="U63" i="44"/>
  <c r="AE84" i="44"/>
  <c r="BO85" i="45"/>
  <c r="AH87" i="45"/>
  <c r="BZ93" i="45"/>
  <c r="X73" i="44"/>
  <c r="AX80" i="44"/>
  <c r="AW86" i="46"/>
  <c r="Q64" i="46"/>
  <c r="AP69" i="46"/>
  <c r="AB66" i="46"/>
  <c r="R64" i="43"/>
  <c r="AE76" i="44"/>
  <c r="AN94" i="46"/>
  <c r="BB97" i="43"/>
  <c r="AL80" i="44"/>
  <c r="AK58" i="45"/>
  <c r="AN69" i="45"/>
  <c r="AV68" i="44"/>
  <c r="AO73" i="46"/>
  <c r="Q66" i="45"/>
  <c r="AU77" i="45"/>
  <c r="BF84" i="43"/>
  <c r="AP59" i="43"/>
  <c r="AI83" i="46"/>
  <c r="BL84" i="45"/>
  <c r="AQ67" i="43"/>
  <c r="AV63" i="46"/>
  <c r="V76" i="44"/>
  <c r="BY95" i="45"/>
  <c r="BI81" i="46"/>
  <c r="N65" i="43"/>
  <c r="W70" i="44"/>
  <c r="P69" i="43"/>
  <c r="BD79" i="46"/>
  <c r="AG82" i="44"/>
  <c r="K65" i="46"/>
  <c r="O62" i="46"/>
  <c r="T64" i="46"/>
  <c r="AT94" i="44"/>
  <c r="BS92" i="44"/>
  <c r="T73" i="46"/>
  <c r="AE66" i="45"/>
  <c r="BS92" i="45"/>
  <c r="AN67" i="46"/>
  <c r="AR86" i="45"/>
  <c r="AU84" i="46"/>
  <c r="BG90" i="46"/>
  <c r="BA94" i="45"/>
  <c r="AQ82" i="45"/>
  <c r="BF79" i="45"/>
  <c r="X73" i="46"/>
  <c r="AE78" i="46"/>
  <c r="AS75" i="46"/>
  <c r="AG69" i="46"/>
  <c r="Z61" i="44"/>
  <c r="AK81" i="46"/>
  <c r="V61" i="43"/>
  <c r="BB90" i="46"/>
  <c r="BS90" i="44"/>
  <c r="BE96" i="45"/>
  <c r="AQ77" i="43"/>
  <c r="AF61" i="43"/>
  <c r="AK62" i="45"/>
  <c r="M64" i="44"/>
  <c r="AW92" i="46"/>
  <c r="P66" i="45"/>
  <c r="BM92" i="44"/>
  <c r="AM69" i="44"/>
  <c r="AI71" i="44"/>
  <c r="AT64" i="43"/>
  <c r="AP58" i="46"/>
  <c r="S60" i="45"/>
  <c r="O58" i="46"/>
  <c r="V66" i="46"/>
  <c r="AQ85" i="43"/>
  <c r="BD81" i="44"/>
  <c r="AO82" i="46"/>
  <c r="BT95" i="45"/>
  <c r="AE67" i="43"/>
  <c r="AI73" i="44"/>
  <c r="BU91" i="46"/>
  <c r="AQ78" i="44"/>
  <c r="BB95" i="45"/>
  <c r="BD92" i="45"/>
  <c r="BL79" i="45"/>
  <c r="AX81" i="44"/>
  <c r="AC61" i="44"/>
  <c r="AD66" i="44"/>
  <c r="BZ97" i="46"/>
  <c r="AD70" i="43"/>
  <c r="BB79" i="45"/>
  <c r="R72" i="46"/>
  <c r="V75" i="45"/>
  <c r="W63" i="45"/>
  <c r="AN90" i="45"/>
  <c r="BH83" i="45"/>
  <c r="AJ88" i="46"/>
  <c r="AU74" i="45"/>
  <c r="AT74" i="45"/>
  <c r="AH76" i="43"/>
  <c r="AP68" i="46"/>
  <c r="BK86" i="46"/>
  <c r="U59" i="44"/>
  <c r="AV95" i="44"/>
  <c r="BW92" i="43"/>
  <c r="AC67" i="44"/>
  <c r="BD85" i="45"/>
  <c r="AV69" i="45"/>
  <c r="BB92" i="45"/>
  <c r="AU82" i="43"/>
  <c r="AB67" i="43"/>
  <c r="AI73" i="46"/>
  <c r="BI80" i="44"/>
  <c r="BD81" i="45"/>
  <c r="AH83" i="43"/>
  <c r="AI59" i="45"/>
  <c r="BB85" i="44"/>
  <c r="AS60" i="44"/>
  <c r="AU86" i="46"/>
  <c r="AW87" i="45"/>
  <c r="AF64" i="43"/>
  <c r="BM93" i="44"/>
  <c r="AV90" i="44"/>
  <c r="AW82" i="46"/>
  <c r="BB94" i="46"/>
  <c r="BP95" i="46"/>
  <c r="BK78" i="45"/>
  <c r="R59" i="44"/>
  <c r="L63" i="45"/>
  <c r="AM61" i="46"/>
  <c r="BS89" i="44"/>
  <c r="W60" i="46"/>
  <c r="AD59" i="43"/>
  <c r="AY94" i="43"/>
  <c r="BB83" i="44"/>
  <c r="AS71" i="45"/>
  <c r="AN89" i="43"/>
  <c r="T61" i="44"/>
  <c r="P60" i="46"/>
  <c r="AJ70" i="46"/>
  <c r="Q65" i="44"/>
  <c r="BZ95" i="43"/>
  <c r="AN75" i="44"/>
  <c r="AJ58" i="44"/>
  <c r="Z75" i="46"/>
  <c r="BL95" i="44"/>
  <c r="BI92" i="43"/>
  <c r="BL84" i="44"/>
  <c r="BT88" i="43"/>
  <c r="AF59" i="44"/>
  <c r="AA58" i="45"/>
  <c r="AQ93" i="44"/>
  <c r="BB73" i="45"/>
  <c r="BL82" i="43"/>
  <c r="AY69" i="44"/>
  <c r="AU77" i="44"/>
  <c r="AC82" i="43"/>
  <c r="AW65" i="45"/>
  <c r="BE88" i="44"/>
  <c r="AH73" i="46"/>
  <c r="AK79" i="45"/>
  <c r="AE62" i="46"/>
  <c r="BH94" i="46"/>
  <c r="AP61" i="46"/>
  <c r="AT77" i="43"/>
  <c r="BK85" i="46"/>
  <c r="AJ70" i="44"/>
  <c r="BM82" i="46"/>
  <c r="V58" i="46"/>
  <c r="V73" i="44"/>
  <c r="S72" i="43"/>
  <c r="BT95" i="44"/>
  <c r="AV80" i="45"/>
  <c r="V76" i="46"/>
  <c r="BQ84" i="43"/>
  <c r="BJ80" i="43"/>
  <c r="AS64" i="46"/>
  <c r="AB71" i="44"/>
  <c r="BB79" i="44"/>
  <c r="AM74" i="45"/>
  <c r="T63" i="45"/>
  <c r="AA64" i="43"/>
  <c r="BM80" i="46"/>
  <c r="X70" i="45"/>
  <c r="AJ65" i="46"/>
  <c r="AO65" i="46"/>
  <c r="AW64" i="43"/>
  <c r="AK60" i="43"/>
  <c r="AF69" i="43"/>
  <c r="U74" i="44"/>
  <c r="Q66" i="44"/>
  <c r="AP71" i="46"/>
  <c r="BY94" i="46"/>
  <c r="BD84" i="43"/>
  <c r="AY76" i="44"/>
  <c r="BP85" i="45"/>
  <c r="AE80" i="43"/>
  <c r="I58" i="44"/>
  <c r="AG58" i="45"/>
  <c r="AK70" i="46"/>
  <c r="AH74" i="46"/>
  <c r="AS86" i="45"/>
  <c r="S65" i="44"/>
  <c r="AW76" i="44"/>
  <c r="AA80" i="44"/>
  <c r="N67" i="44"/>
  <c r="U66" i="44"/>
  <c r="X78" i="44"/>
  <c r="AG83" i="44"/>
  <c r="BQ85" i="45"/>
  <c r="AM62" i="45"/>
  <c r="AK85" i="45"/>
  <c r="BA93" i="44"/>
  <c r="AB60" i="44"/>
  <c r="BH93" i="45"/>
  <c r="AV93" i="46"/>
  <c r="AQ65" i="46"/>
  <c r="AM75" i="46"/>
  <c r="AY96" i="45"/>
  <c r="BL79" i="46"/>
  <c r="BA79" i="45"/>
  <c r="AF67" i="46"/>
  <c r="AQ96" i="43"/>
  <c r="AT68" i="43"/>
  <c r="AT97" i="46"/>
  <c r="AF58" i="45"/>
  <c r="BC85" i="45"/>
  <c r="BN87" i="46"/>
  <c r="AE78" i="45"/>
  <c r="AD69" i="44"/>
  <c r="AX83" i="46"/>
  <c r="AB69" i="45"/>
  <c r="AQ71" i="46"/>
  <c r="AF74" i="46"/>
  <c r="T65" i="46"/>
  <c r="BA83" i="44"/>
  <c r="AJ89" i="45"/>
  <c r="BS87" i="44"/>
  <c r="AT79" i="44"/>
  <c r="BM95" i="45"/>
  <c r="BK87" i="45"/>
  <c r="Z80" i="45"/>
  <c r="BP88" i="46"/>
  <c r="AJ69" i="44"/>
  <c r="AV74" i="46"/>
  <c r="BE73" i="46"/>
  <c r="AK73" i="43"/>
  <c r="AU85" i="43"/>
  <c r="AQ88" i="45"/>
  <c r="AR73" i="43"/>
  <c r="AN88" i="46"/>
  <c r="AT63" i="46"/>
  <c r="AC71" i="44"/>
  <c r="Y73" i="46"/>
  <c r="AI61" i="45"/>
  <c r="AX73" i="45"/>
  <c r="AY69" i="46"/>
  <c r="AP65" i="44"/>
  <c r="AE84" i="45"/>
  <c r="AG70" i="45"/>
  <c r="BC80" i="45"/>
  <c r="U70" i="44"/>
  <c r="AE83" i="45"/>
  <c r="S67" i="44"/>
  <c r="AR84" i="44"/>
  <c r="BO88" i="44"/>
  <c r="AZ90" i="45"/>
  <c r="BA70" i="46"/>
  <c r="AC75" i="46"/>
  <c r="AS73" i="44"/>
  <c r="AC82" i="44"/>
  <c r="P61" i="45"/>
  <c r="BH75" i="43"/>
  <c r="AK88" i="46"/>
  <c r="AF86" i="46"/>
  <c r="AQ58" i="44"/>
  <c r="C29" i="14"/>
  <c r="AF60" i="45"/>
  <c r="T69" i="44"/>
  <c r="AA74" i="43"/>
  <c r="AQ61" i="46"/>
  <c r="BK85" i="44"/>
  <c r="AV89" i="45"/>
  <c r="AZ70" i="43"/>
  <c r="AV84" i="45"/>
  <c r="AO93" i="45"/>
  <c r="AS70" i="44"/>
  <c r="AJ68" i="46"/>
  <c r="AP78" i="46"/>
  <c r="AP80" i="45"/>
  <c r="BD86" i="44"/>
  <c r="BT97" i="46"/>
  <c r="AD58" i="46"/>
  <c r="BN84" i="46"/>
  <c r="BP92" i="44"/>
  <c r="T72" i="45"/>
  <c r="W75" i="44"/>
  <c r="AY89" i="45"/>
  <c r="BO91" i="46"/>
  <c r="AG84" i="46"/>
  <c r="BF93" i="46"/>
  <c r="X71" i="45"/>
  <c r="W59" i="46"/>
  <c r="AQ72" i="46"/>
  <c r="AW92" i="45"/>
  <c r="AW74" i="46"/>
  <c r="AQ63" i="45"/>
  <c r="BA78" i="46"/>
  <c r="BI77" i="43"/>
  <c r="X65" i="46"/>
  <c r="BI87" i="43"/>
  <c r="AV67" i="44"/>
  <c r="AC65" i="44"/>
  <c r="AB82" i="46"/>
  <c r="K61" i="44"/>
  <c r="AC74" i="46"/>
  <c r="Z72" i="45"/>
  <c r="BG76" i="45"/>
  <c r="AB63" i="43"/>
  <c r="AQ59" i="46"/>
  <c r="U75" i="44"/>
  <c r="AI73" i="45"/>
  <c r="AF82" i="45"/>
  <c r="AA79" i="46"/>
  <c r="BQ97" i="45"/>
  <c r="BE87" i="43"/>
  <c r="BA91" i="44"/>
  <c r="W63" i="44"/>
  <c r="BK87" i="46"/>
  <c r="BB84" i="44"/>
  <c r="AS63" i="46"/>
  <c r="W64" i="44"/>
  <c r="BR87" i="46"/>
  <c r="BB77" i="43"/>
  <c r="AV69" i="46"/>
  <c r="AR82" i="45"/>
  <c r="AA70" i="46"/>
  <c r="AW97" i="45"/>
  <c r="Z74" i="45"/>
  <c r="AI70" i="44"/>
  <c r="Q60" i="43"/>
  <c r="BJ87" i="46"/>
  <c r="T63" i="46"/>
  <c r="AR62" i="44"/>
  <c r="BC88" i="46"/>
  <c r="AR94" i="44"/>
  <c r="AW80" i="44"/>
  <c r="AS78" i="45"/>
  <c r="AB60" i="45"/>
  <c r="AD72" i="46"/>
  <c r="AI75" i="45"/>
  <c r="BB80" i="43"/>
  <c r="R65" i="45"/>
  <c r="Z71" i="46"/>
  <c r="AW95" i="44"/>
  <c r="AH77" i="45"/>
  <c r="BE92" i="46"/>
  <c r="AS87" i="44"/>
  <c r="AN66" i="45"/>
  <c r="BG75" i="44"/>
  <c r="M58" i="44"/>
  <c r="AA76" i="43"/>
  <c r="BA79" i="46"/>
  <c r="BX92" i="43"/>
  <c r="BB91" i="46"/>
  <c r="BO91" i="44"/>
  <c r="BG95" i="43"/>
  <c r="AT61" i="43"/>
  <c r="AP85" i="45"/>
  <c r="AS76" i="46"/>
  <c r="AX75" i="44"/>
  <c r="BG79" i="44"/>
  <c r="AY88" i="46"/>
  <c r="V73" i="45"/>
  <c r="BQ91" i="44"/>
  <c r="AY92" i="46"/>
  <c r="BB89" i="45"/>
  <c r="BL81" i="46"/>
  <c r="AA61" i="45"/>
  <c r="BF95" i="45"/>
  <c r="BZ94" i="46"/>
  <c r="AM78" i="44"/>
  <c r="K59" i="44"/>
  <c r="BQ88" i="45"/>
  <c r="BT96" i="44"/>
  <c r="AL84" i="45"/>
  <c r="BX93" i="45"/>
  <c r="P65" i="44"/>
  <c r="AD81" i="44"/>
  <c r="AY85" i="43"/>
  <c r="AG78" i="44"/>
  <c r="AU85" i="44"/>
  <c r="O60" i="45"/>
  <c r="BF87" i="45"/>
  <c r="BH88" i="46"/>
  <c r="AD78" i="45"/>
  <c r="Y72" i="43"/>
  <c r="BD78" i="44"/>
  <c r="AZ76" i="45"/>
  <c r="AP72" i="46"/>
  <c r="X60" i="44"/>
  <c r="BU90" i="46"/>
  <c r="AZ74" i="43"/>
  <c r="AQ64" i="44"/>
  <c r="Z79" i="45"/>
  <c r="AO77" i="44"/>
  <c r="AL68" i="46"/>
  <c r="BX95" i="44"/>
  <c r="AL61" i="44"/>
  <c r="BE93" i="46"/>
  <c r="I59" i="45"/>
  <c r="AK87" i="45"/>
  <c r="X77" i="46"/>
  <c r="AF73" i="45"/>
  <c r="Q62" i="44"/>
  <c r="BQ89" i="46"/>
  <c r="BH79" i="44"/>
  <c r="AG87" i="45"/>
  <c r="AC77" i="46"/>
  <c r="AZ72" i="46"/>
  <c r="BC87" i="44"/>
  <c r="V73" i="43"/>
  <c r="AV88" i="43"/>
  <c r="W72" i="46"/>
  <c r="L59" i="43"/>
  <c r="AX95" i="44"/>
  <c r="AU67" i="45"/>
  <c r="AY71" i="46"/>
  <c r="AZ78" i="45"/>
  <c r="BH95" i="44"/>
  <c r="BE81" i="45"/>
  <c r="BC91" i="43"/>
  <c r="AQ61" i="43"/>
  <c r="BD79" i="45"/>
  <c r="BK78" i="46"/>
  <c r="BD91" i="46"/>
  <c r="AX77" i="46"/>
  <c r="BD89" i="44"/>
  <c r="O69" i="46"/>
  <c r="BS91" i="45"/>
  <c r="AK59" i="46"/>
  <c r="S71" i="45"/>
  <c r="AI67" i="43"/>
  <c r="BC90" i="45"/>
  <c r="AG80" i="46"/>
  <c r="BR96" i="45"/>
  <c r="BM84" i="43"/>
  <c r="AP70" i="46"/>
  <c r="AF58" i="44"/>
  <c r="BQ94" i="44"/>
  <c r="AI78" i="44"/>
  <c r="X60" i="43"/>
  <c r="AM59" i="44"/>
  <c r="AR76" i="45"/>
  <c r="Q69" i="46"/>
  <c r="BC91" i="44"/>
  <c r="AF72" i="46"/>
  <c r="BN89" i="44"/>
  <c r="AT79" i="45"/>
  <c r="W67" i="43"/>
  <c r="AX91" i="44"/>
  <c r="U68" i="45"/>
  <c r="AU92" i="45"/>
  <c r="AM76" i="44"/>
  <c r="W59" i="44"/>
  <c r="BC95" i="44"/>
  <c r="AR95" i="44"/>
  <c r="AN80" i="45"/>
  <c r="BP95" i="44"/>
  <c r="AC64" i="45"/>
  <c r="BO86" i="44"/>
  <c r="AG66" i="45"/>
  <c r="BL86" i="44"/>
  <c r="BG95" i="44"/>
  <c r="AN70" i="44"/>
  <c r="AR74" i="45"/>
  <c r="BQ93" i="46"/>
  <c r="AJ82" i="44"/>
  <c r="I58" i="46"/>
  <c r="AY79" i="46"/>
  <c r="T58" i="45"/>
  <c r="AO90" i="44"/>
  <c r="AV88" i="44"/>
  <c r="P63" i="46"/>
  <c r="AN86" i="45"/>
  <c r="R70" i="44"/>
  <c r="AI87" i="46"/>
  <c r="S59" i="44"/>
  <c r="AE66" i="43"/>
  <c r="BY95" i="44"/>
  <c r="BC89" i="44"/>
  <c r="AR90" i="45"/>
  <c r="AN71" i="43"/>
  <c r="AP82" i="45"/>
  <c r="AH71" i="44"/>
  <c r="T64" i="45"/>
  <c r="AC83" i="45"/>
  <c r="BB70" i="46"/>
  <c r="AG71" i="46"/>
  <c r="BA91" i="43"/>
  <c r="BZ93" i="44"/>
  <c r="AN60" i="43"/>
  <c r="BU92" i="45"/>
  <c r="AV77" i="46"/>
  <c r="AO70" i="45"/>
  <c r="Z58" i="45"/>
  <c r="AX75" i="43"/>
  <c r="BR93" i="46"/>
  <c r="AV87" i="45"/>
  <c r="AM84" i="44"/>
  <c r="AG60" i="46"/>
  <c r="AG81" i="44"/>
  <c r="AS88" i="44"/>
  <c r="AW96" i="44"/>
  <c r="AD74" i="44"/>
  <c r="AA60" i="44"/>
  <c r="BJ95" i="43"/>
  <c r="BK82" i="43"/>
  <c r="CA97" i="46"/>
  <c r="AC59" i="45"/>
  <c r="AC69" i="43"/>
  <c r="R62" i="46"/>
  <c r="BL82" i="46"/>
  <c r="BA72" i="46"/>
  <c r="AG60" i="45"/>
  <c r="H61" i="44"/>
  <c r="AH66" i="43"/>
  <c r="AP71" i="44"/>
  <c r="AM83" i="43"/>
  <c r="BM91" i="45"/>
  <c r="AV72" i="46"/>
  <c r="N64" i="44"/>
  <c r="BG87" i="43"/>
  <c r="AW86" i="43"/>
  <c r="AH69" i="44"/>
  <c r="AP88" i="44"/>
  <c r="AQ68" i="44"/>
  <c r="X68" i="44"/>
  <c r="AR72" i="44"/>
  <c r="BI78" i="44"/>
  <c r="H60" i="44"/>
  <c r="AX68" i="43"/>
  <c r="AR61" i="44"/>
  <c r="AI72" i="45"/>
  <c r="AZ70" i="44"/>
  <c r="AM76" i="46"/>
  <c r="BD92" i="46"/>
  <c r="AG62" i="46"/>
  <c r="BG92" i="45"/>
  <c r="AK64" i="43"/>
  <c r="BJ80" i="44"/>
  <c r="G61" i="46"/>
  <c r="AK58" i="44"/>
  <c r="AZ87" i="45"/>
  <c r="AF85" i="46"/>
  <c r="K62" i="43"/>
  <c r="X69" i="44"/>
  <c r="BI97" i="46"/>
  <c r="BG82" i="46"/>
  <c r="AK80" i="44"/>
  <c r="BB94" i="43"/>
  <c r="AR81" i="43"/>
  <c r="AQ84" i="43"/>
  <c r="AW67" i="44"/>
  <c r="AV78" i="44"/>
  <c r="AB59" i="43"/>
  <c r="AI78" i="43"/>
  <c r="BN84" i="43"/>
  <c r="AJ77" i="43"/>
  <c r="AG86" i="46"/>
  <c r="AL58" i="46"/>
  <c r="AZ77" i="46"/>
  <c r="BZ94" i="44"/>
  <c r="AX82" i="46"/>
  <c r="AY85" i="45"/>
  <c r="AQ81" i="44"/>
  <c r="AW83" i="45"/>
  <c r="R61" i="46"/>
  <c r="BT91" i="46"/>
  <c r="BA76" i="44"/>
  <c r="AK65" i="44"/>
  <c r="O58" i="44"/>
  <c r="BI88" i="43"/>
  <c r="BC91" i="46"/>
  <c r="BA92" i="43"/>
  <c r="Y62" i="43"/>
  <c r="N68" i="46"/>
  <c r="AG64" i="45"/>
  <c r="AI84" i="44"/>
  <c r="R63" i="43"/>
  <c r="AQ67" i="44"/>
  <c r="AC68" i="43"/>
  <c r="AL73" i="46"/>
  <c r="AO80" i="44"/>
  <c r="BB86" i="43"/>
  <c r="BR85" i="43"/>
  <c r="BH76" i="45"/>
  <c r="BJ89" i="46"/>
  <c r="X72" i="46"/>
  <c r="BN93" i="43"/>
  <c r="AW79" i="44"/>
  <c r="CB95" i="45"/>
  <c r="AE81" i="45"/>
  <c r="AI81" i="45"/>
  <c r="AZ89" i="43"/>
  <c r="AS92" i="46"/>
  <c r="AM78" i="43"/>
  <c r="P62" i="46"/>
  <c r="AN77" i="46"/>
  <c r="AR92" i="44"/>
  <c r="BQ85" i="43"/>
  <c r="AR76" i="44"/>
  <c r="X76" i="43"/>
  <c r="N58" i="43"/>
  <c r="BC92" i="43"/>
  <c r="AW66" i="44"/>
  <c r="AH58" i="44"/>
  <c r="BE80" i="44"/>
  <c r="AG76" i="45"/>
  <c r="BC72" i="43"/>
  <c r="BE91" i="46"/>
  <c r="AW90" i="46"/>
  <c r="BE75" i="44"/>
  <c r="AS94" i="46"/>
  <c r="AY72" i="46"/>
  <c r="X61" i="43"/>
  <c r="BF74" i="45"/>
  <c r="AV91" i="44"/>
  <c r="H58" i="44"/>
  <c r="BF77" i="46"/>
  <c r="Z65" i="44"/>
  <c r="AS77" i="46"/>
  <c r="BR95" i="45"/>
  <c r="AQ65" i="45"/>
  <c r="AY91" i="45"/>
  <c r="W68" i="44"/>
  <c r="BI85" i="46"/>
  <c r="BC77" i="43"/>
  <c r="P63" i="45"/>
  <c r="BW92" i="46"/>
  <c r="AP75" i="45"/>
  <c r="AW84" i="46"/>
  <c r="AV64" i="43"/>
  <c r="BY92" i="44"/>
  <c r="AY66" i="46"/>
  <c r="AE60" i="45"/>
  <c r="V69" i="44"/>
  <c r="AK74" i="46"/>
  <c r="BY93" i="46"/>
  <c r="BB96" i="46"/>
  <c r="BT92" i="44"/>
  <c r="AT65" i="43"/>
  <c r="AX65" i="46"/>
  <c r="AL60" i="44"/>
  <c r="BT90" i="43"/>
  <c r="AY78" i="44"/>
  <c r="T68" i="46"/>
  <c r="BV91" i="44"/>
  <c r="AH59" i="43"/>
  <c r="AP96" i="46"/>
  <c r="AA76" i="46"/>
  <c r="BT97" i="45"/>
  <c r="BA96" i="44"/>
  <c r="BB87" i="46"/>
  <c r="S73" i="44"/>
  <c r="AX91" i="45"/>
  <c r="AZ79" i="46"/>
  <c r="K60" i="44"/>
  <c r="AE77" i="45"/>
  <c r="Y78" i="46"/>
  <c r="BS97" i="44"/>
  <c r="BF88" i="45"/>
  <c r="P58" i="44"/>
  <c r="AR78" i="44"/>
  <c r="AO84" i="45"/>
  <c r="AW79" i="43"/>
  <c r="AS88" i="45"/>
  <c r="AS68" i="44"/>
  <c r="S58" i="44"/>
  <c r="AF65" i="44"/>
  <c r="S67" i="45"/>
  <c r="Z80" i="43"/>
  <c r="AQ77" i="46"/>
  <c r="AD73" i="46"/>
  <c r="BM83" i="43"/>
  <c r="AF63" i="46"/>
  <c r="BF81" i="45"/>
  <c r="AY89" i="43"/>
  <c r="AM59" i="46"/>
  <c r="BV94" i="46"/>
  <c r="BP93" i="43"/>
  <c r="BS94" i="45"/>
  <c r="BC93" i="43"/>
  <c r="AB82" i="43"/>
  <c r="BA92" i="45"/>
  <c r="AG73" i="44"/>
  <c r="BS86" i="45"/>
  <c r="AW91" i="44"/>
  <c r="AI78" i="46"/>
  <c r="BG93" i="43"/>
  <c r="BL88" i="44"/>
  <c r="Z75" i="45"/>
  <c r="AL75" i="46"/>
  <c r="BD86" i="46"/>
  <c r="AZ81" i="45"/>
  <c r="AK86" i="43"/>
  <c r="AO89" i="45"/>
  <c r="BU97" i="43"/>
  <c r="AV73" i="43"/>
  <c r="AM69" i="45"/>
  <c r="AL62" i="46"/>
  <c r="AK75" i="44"/>
  <c r="AE80" i="44"/>
  <c r="AR75" i="43"/>
  <c r="AF66" i="44"/>
  <c r="AR73" i="44"/>
  <c r="AU73" i="44"/>
  <c r="BM86" i="43"/>
  <c r="AU70" i="45"/>
  <c r="AB62" i="44"/>
  <c r="AE63" i="46"/>
  <c r="AR64" i="44"/>
  <c r="AQ69" i="44"/>
  <c r="AJ71" i="46"/>
  <c r="AG71" i="44"/>
  <c r="BI86" i="45"/>
  <c r="AP81" i="43"/>
  <c r="BP87" i="46"/>
  <c r="BC88" i="43"/>
  <c r="C24" i="14"/>
  <c r="AI74" i="43"/>
  <c r="AQ90" i="45"/>
  <c r="AU68" i="44"/>
  <c r="AO62" i="44"/>
  <c r="O66" i="43"/>
  <c r="BO83" i="43"/>
  <c r="AN75" i="46"/>
  <c r="AC71" i="43"/>
  <c r="AX71" i="46"/>
  <c r="AM78" i="46"/>
  <c r="AD83" i="43"/>
  <c r="S64" i="44"/>
  <c r="BA68" i="46"/>
  <c r="AX88" i="44"/>
  <c r="BN90" i="43"/>
  <c r="AT91" i="43"/>
  <c r="BF93" i="43"/>
  <c r="AA63" i="43"/>
  <c r="BJ91" i="43"/>
  <c r="AK91" i="46"/>
  <c r="BI79" i="44"/>
  <c r="L64" i="46"/>
  <c r="U59" i="46"/>
  <c r="AF76" i="45"/>
  <c r="AE79" i="46"/>
  <c r="AI82" i="44"/>
  <c r="AF76" i="46"/>
  <c r="V72" i="43"/>
  <c r="AE83" i="43"/>
  <c r="AE69" i="45"/>
  <c r="BP85" i="44"/>
  <c r="AH65" i="44"/>
  <c r="BC70" i="46"/>
  <c r="AN79" i="46"/>
  <c r="AH76" i="45"/>
  <c r="AX71" i="45"/>
  <c r="BK97" i="44"/>
  <c r="AF62" i="44"/>
  <c r="BQ86" i="46"/>
  <c r="Y68" i="46"/>
  <c r="AX68" i="46"/>
  <c r="BB69" i="46"/>
  <c r="BE84" i="44"/>
  <c r="AD61" i="43"/>
  <c r="X60" i="46"/>
  <c r="BE91" i="44"/>
  <c r="BT93" i="44"/>
  <c r="AS91" i="46"/>
  <c r="Y60" i="44"/>
  <c r="AW70" i="45"/>
  <c r="AG69" i="44"/>
  <c r="H61" i="45"/>
  <c r="M64" i="46"/>
  <c r="BI96" i="45"/>
  <c r="AB71" i="46"/>
  <c r="AE58" i="45"/>
  <c r="AK85" i="43"/>
  <c r="AD67" i="43"/>
  <c r="BJ85" i="45"/>
  <c r="BN83" i="43"/>
  <c r="AM69" i="46"/>
  <c r="AN69" i="44"/>
  <c r="BF77" i="44"/>
  <c r="BA80" i="46"/>
  <c r="AD64" i="46"/>
  <c r="S63" i="44"/>
  <c r="Y70" i="43"/>
  <c r="AE62" i="43"/>
  <c r="AU63" i="46"/>
  <c r="AK68" i="46"/>
  <c r="S67" i="46"/>
  <c r="AC71" i="46"/>
  <c r="AH81" i="43"/>
  <c r="AE81" i="46"/>
  <c r="AU82" i="46"/>
  <c r="BF86" i="45"/>
  <c r="BO96" i="46"/>
  <c r="AM73" i="46"/>
  <c r="BN85" i="44"/>
  <c r="AP65" i="43"/>
  <c r="BE89" i="46"/>
  <c r="AW68" i="46"/>
  <c r="AN82" i="43"/>
  <c r="Q61" i="45"/>
  <c r="AS75" i="45"/>
  <c r="AX96" i="43"/>
  <c r="AO92" i="44"/>
  <c r="AV86" i="46"/>
  <c r="BE97" i="45"/>
  <c r="S69" i="45"/>
  <c r="BB72" i="46"/>
  <c r="Z65" i="46"/>
  <c r="BD74" i="46"/>
  <c r="AL62" i="45"/>
  <c r="BU90" i="44"/>
  <c r="BK79" i="44"/>
  <c r="BN92" i="45"/>
  <c r="BF87" i="44"/>
  <c r="BP86" i="43"/>
  <c r="AY70" i="45"/>
  <c r="AE66" i="44"/>
  <c r="Z68" i="43"/>
  <c r="AB82" i="44"/>
  <c r="AF61" i="45"/>
  <c r="BL89" i="44"/>
  <c r="AH81" i="44"/>
  <c r="W72" i="45"/>
  <c r="AN67" i="44"/>
  <c r="Y78" i="45"/>
  <c r="AY81" i="45"/>
  <c r="AG77" i="46"/>
  <c r="O67" i="44"/>
  <c r="M60" i="45"/>
  <c r="BH77" i="43"/>
  <c r="BD75" i="46"/>
  <c r="BO90" i="44"/>
  <c r="U72" i="44"/>
  <c r="AV75" i="45"/>
  <c r="AJ77" i="46"/>
  <c r="AM62" i="43"/>
  <c r="AS94" i="45"/>
  <c r="AL75" i="45"/>
  <c r="T71" i="46"/>
  <c r="L61" i="43"/>
  <c r="BS91" i="44"/>
  <c r="BE91" i="43"/>
  <c r="AF70" i="44"/>
  <c r="AN77" i="43"/>
  <c r="U62" i="43"/>
  <c r="AN61" i="44"/>
  <c r="V68" i="43"/>
  <c r="BF91" i="45"/>
  <c r="AV64" i="46"/>
  <c r="AJ89" i="43"/>
  <c r="AU67" i="44"/>
  <c r="AY74" i="44"/>
  <c r="BX93" i="46"/>
  <c r="AX71" i="44"/>
  <c r="AZ95" i="44"/>
  <c r="T74" i="44"/>
  <c r="AJ84" i="45"/>
  <c r="BA84" i="45"/>
  <c r="BF83" i="44"/>
  <c r="AU93" i="46"/>
  <c r="BF80" i="45"/>
  <c r="AV90" i="46"/>
  <c r="AV70" i="46"/>
  <c r="X65" i="45"/>
  <c r="AZ92" i="43"/>
  <c r="X61" i="46"/>
  <c r="BU97" i="46"/>
  <c r="AY77" i="44"/>
  <c r="BU94" i="43"/>
  <c r="BD88" i="45"/>
  <c r="BQ89" i="43"/>
  <c r="AH79" i="43"/>
  <c r="BK89" i="46"/>
  <c r="AC66" i="46"/>
  <c r="BC86" i="46"/>
  <c r="BB82" i="45"/>
  <c r="BM96" i="43"/>
  <c r="AP76" i="45"/>
  <c r="BN95" i="45"/>
  <c r="M61" i="45"/>
  <c r="BT97" i="43"/>
  <c r="AO77" i="43"/>
  <c r="X78" i="46"/>
  <c r="AX85" i="46"/>
  <c r="AE62" i="44"/>
  <c r="AK75" i="43"/>
  <c r="N60" i="43"/>
  <c r="AA64" i="45"/>
  <c r="BR89" i="44"/>
  <c r="X67" i="45"/>
  <c r="AF84" i="46"/>
  <c r="BM83" i="46"/>
  <c r="K65" i="43"/>
  <c r="BI78" i="43"/>
  <c r="AL74" i="43"/>
  <c r="AH78" i="44"/>
  <c r="AK70" i="43"/>
  <c r="AM60" i="43"/>
  <c r="V71" i="45"/>
  <c r="AT89" i="43"/>
  <c r="AP87" i="45"/>
  <c r="AH85" i="45"/>
  <c r="AQ89" i="46"/>
  <c r="BH92" i="43"/>
  <c r="AL68" i="43"/>
  <c r="AF85" i="44"/>
  <c r="AJ78" i="44"/>
  <c r="N68" i="43"/>
  <c r="AZ70" i="45"/>
  <c r="W73" i="46"/>
  <c r="BB86" i="45"/>
  <c r="AY95" i="46"/>
  <c r="AU78" i="46"/>
  <c r="BB74" i="46"/>
  <c r="BL91" i="46"/>
  <c r="AA78" i="45"/>
  <c r="BL90" i="44"/>
  <c r="BK86" i="44"/>
  <c r="AT69" i="46"/>
  <c r="BR88" i="46"/>
  <c r="AS91" i="45"/>
  <c r="M60" i="46"/>
  <c r="AB70" i="46"/>
  <c r="BA84" i="46"/>
  <c r="X63" i="45"/>
  <c r="BE87" i="44"/>
  <c r="BP94" i="46"/>
  <c r="AE82" i="45"/>
  <c r="Y66" i="46"/>
  <c r="Y58" i="45"/>
  <c r="BU91" i="45"/>
  <c r="U59" i="45"/>
  <c r="AT93" i="43"/>
  <c r="AQ87" i="45"/>
  <c r="AK69" i="43"/>
  <c r="BA86" i="43"/>
  <c r="AP71" i="43"/>
  <c r="BP88" i="43"/>
  <c r="AV78" i="45"/>
  <c r="AT63" i="45"/>
  <c r="AJ80" i="46"/>
  <c r="T70" i="43"/>
  <c r="BK83" i="44"/>
  <c r="AU72" i="46"/>
  <c r="N59" i="46"/>
  <c r="AL75" i="43"/>
  <c r="AR64" i="46"/>
  <c r="BO82" i="46"/>
  <c r="T72" i="46"/>
  <c r="AR84" i="46"/>
  <c r="AQ87" i="44"/>
  <c r="K65" i="45"/>
  <c r="AP94" i="45"/>
  <c r="BB94" i="44"/>
  <c r="BA78" i="45"/>
  <c r="AU78" i="43"/>
  <c r="AF71" i="45"/>
  <c r="BG85" i="43"/>
  <c r="X67" i="43"/>
  <c r="Y64" i="46"/>
  <c r="AH74" i="45"/>
  <c r="X76" i="44"/>
  <c r="BP93" i="46"/>
  <c r="AQ88" i="44"/>
  <c r="BU91" i="43"/>
  <c r="K60" i="43"/>
  <c r="P62" i="43"/>
  <c r="V68" i="46"/>
  <c r="AI89" i="43"/>
  <c r="AK74" i="43"/>
  <c r="AI88" i="43"/>
  <c r="AP61" i="44"/>
  <c r="AQ86" i="44"/>
  <c r="AD65" i="43"/>
  <c r="Y66" i="44"/>
  <c r="BI76" i="43"/>
  <c r="AF64" i="44"/>
  <c r="BM95" i="43"/>
  <c r="O69" i="43"/>
  <c r="AF86" i="43"/>
  <c r="AM72" i="43"/>
  <c r="AR69" i="44"/>
  <c r="AX89" i="46"/>
  <c r="AR66" i="43"/>
  <c r="AI89" i="45"/>
  <c r="AT85" i="45"/>
  <c r="AU94" i="43"/>
  <c r="BD84" i="46"/>
  <c r="Z62" i="43"/>
  <c r="BK92" i="46"/>
  <c r="AP91" i="46"/>
  <c r="AH76" i="44"/>
  <c r="BB82" i="44"/>
  <c r="AI79" i="45"/>
  <c r="T67" i="44"/>
  <c r="AO81" i="43"/>
  <c r="BI77" i="44"/>
  <c r="AX91" i="43"/>
  <c r="AS65" i="43"/>
  <c r="AG79" i="46"/>
  <c r="AH66" i="46"/>
  <c r="AP72" i="44"/>
  <c r="BS96" i="44"/>
  <c r="AR92" i="46"/>
  <c r="AK72" i="46"/>
  <c r="AO79" i="45"/>
  <c r="BL95" i="45"/>
  <c r="X60" i="45"/>
  <c r="X62" i="45"/>
  <c r="AO85" i="43"/>
  <c r="BA68" i="44"/>
  <c r="BL80" i="45"/>
  <c r="BF95" i="46"/>
  <c r="BB80" i="45"/>
  <c r="X66" i="46"/>
  <c r="BD90" i="44"/>
  <c r="AV85" i="44"/>
  <c r="BI86" i="44"/>
  <c r="BT88" i="44"/>
  <c r="AM80" i="44"/>
  <c r="BD83" i="46"/>
  <c r="AX95" i="46"/>
  <c r="BX97" i="45"/>
  <c r="AJ70" i="43"/>
  <c r="AU76" i="43"/>
  <c r="BA89" i="44"/>
  <c r="Y60" i="45"/>
  <c r="L59" i="46"/>
  <c r="BE72" i="44"/>
  <c r="U58" i="45"/>
  <c r="V70" i="44"/>
  <c r="AZ91" i="45"/>
  <c r="AJ61" i="43"/>
  <c r="BO89" i="46"/>
  <c r="AJ86" i="45"/>
  <c r="AG58" i="46"/>
  <c r="AT95" i="44"/>
  <c r="AX90" i="43"/>
  <c r="AM71" i="44"/>
  <c r="AC59" i="44"/>
  <c r="AB75" i="43"/>
  <c r="AN65" i="43"/>
  <c r="V68" i="44"/>
  <c r="AW93" i="46"/>
  <c r="AN68" i="45"/>
  <c r="AF78" i="44"/>
  <c r="BI83" i="44"/>
  <c r="AR91" i="46"/>
  <c r="AS69" i="44"/>
  <c r="AT84" i="44"/>
  <c r="Z71" i="45"/>
  <c r="U71" i="45"/>
  <c r="AX85" i="43"/>
  <c r="BG92" i="44"/>
  <c r="BI81" i="43"/>
  <c r="AH59" i="44"/>
  <c r="AS80" i="43"/>
  <c r="AV77" i="45"/>
  <c r="AH85" i="46"/>
  <c r="BG91" i="45"/>
  <c r="BV95" i="45"/>
  <c r="Q62" i="46"/>
  <c r="BG95" i="46"/>
  <c r="BL80" i="46"/>
  <c r="BA80" i="44"/>
  <c r="BA81" i="44"/>
  <c r="W74" i="46"/>
  <c r="BQ92" i="44"/>
  <c r="X75" i="46"/>
  <c r="X64" i="44"/>
  <c r="BC97" i="44"/>
  <c r="BH87" i="45"/>
  <c r="AH80" i="43"/>
  <c r="BC97" i="46"/>
  <c r="AG75" i="44"/>
  <c r="AX69" i="45"/>
  <c r="AU94" i="45"/>
  <c r="BS96" i="46"/>
  <c r="AU91" i="45"/>
  <c r="AM58" i="43"/>
  <c r="BC71" i="43"/>
  <c r="AG75" i="45"/>
  <c r="AO58" i="46"/>
  <c r="BQ92" i="45"/>
  <c r="AH79" i="45"/>
  <c r="AW78" i="45"/>
  <c r="BD88" i="43"/>
  <c r="I60" i="45"/>
  <c r="BC79" i="43"/>
  <c r="BK90" i="46"/>
  <c r="C31" i="14"/>
  <c r="L64" i="44"/>
  <c r="AG67" i="44"/>
  <c r="AZ85" i="44"/>
  <c r="AK70" i="45"/>
  <c r="AI80" i="46"/>
  <c r="R69" i="45"/>
  <c r="BN94" i="43"/>
  <c r="BE96" i="46"/>
  <c r="AR60" i="44"/>
  <c r="AD60" i="46"/>
  <c r="BB70" i="43"/>
  <c r="AO95" i="44"/>
  <c r="AJ88" i="45"/>
  <c r="AE67" i="45"/>
  <c r="BS86" i="46"/>
  <c r="AR71" i="44"/>
  <c r="BN85" i="43"/>
  <c r="AK88" i="44"/>
  <c r="AT66" i="44"/>
  <c r="AP72" i="43"/>
  <c r="BV97" i="43"/>
  <c r="AD80" i="44"/>
  <c r="AS85" i="45"/>
  <c r="AX85" i="45"/>
  <c r="AI86" i="44"/>
  <c r="AQ80" i="46"/>
  <c r="AH58" i="46"/>
  <c r="AI65" i="45"/>
  <c r="AG63" i="46"/>
  <c r="W71" i="44"/>
  <c r="AL63" i="44"/>
  <c r="BK81" i="45"/>
  <c r="N60" i="45"/>
  <c r="N66" i="43"/>
  <c r="BE92" i="43"/>
  <c r="W64" i="43"/>
  <c r="AW78" i="43"/>
  <c r="BD82" i="45"/>
  <c r="AS95" i="43"/>
  <c r="BA84" i="43"/>
  <c r="AJ66" i="44"/>
  <c r="AZ97" i="46"/>
  <c r="AQ71" i="43"/>
  <c r="BI85" i="43"/>
  <c r="BK90" i="44"/>
  <c r="BB81" i="44"/>
  <c r="AG62" i="45"/>
  <c r="AX84" i="46"/>
  <c r="AG66" i="46"/>
  <c r="AM60" i="44"/>
  <c r="AL88" i="43"/>
  <c r="BR97" i="45"/>
  <c r="S65" i="45"/>
  <c r="BJ86" i="46"/>
  <c r="AB64" i="44"/>
  <c r="AJ88" i="43"/>
  <c r="BP97" i="46"/>
  <c r="BP83" i="43"/>
  <c r="AT96" i="44"/>
  <c r="AR72" i="43"/>
  <c r="V65" i="45"/>
  <c r="AO93" i="43"/>
  <c r="AL91" i="43"/>
  <c r="BP94" i="45"/>
  <c r="AB61" i="45"/>
  <c r="AA76" i="44"/>
  <c r="AW71" i="45"/>
  <c r="AV82" i="45"/>
  <c r="BB72" i="43"/>
  <c r="AE77" i="44"/>
  <c r="AY96" i="44"/>
  <c r="AX67" i="43"/>
  <c r="BK97" i="45"/>
  <c r="AD78" i="46"/>
  <c r="AE64" i="43"/>
  <c r="BF96" i="46"/>
  <c r="AE73" i="44"/>
  <c r="R71" i="44"/>
  <c r="AS77" i="45"/>
  <c r="BA76" i="46"/>
  <c r="AJ75" i="46"/>
  <c r="M65" i="44"/>
  <c r="AY78" i="43"/>
  <c r="U73" i="45"/>
  <c r="BO95" i="43"/>
  <c r="AQ71" i="44"/>
  <c r="BL95" i="43"/>
  <c r="BF73" i="46"/>
  <c r="O61" i="45"/>
  <c r="AU72" i="44"/>
  <c r="AO64" i="43"/>
  <c r="BX93" i="44"/>
  <c r="Z68" i="46"/>
  <c r="AW73" i="43"/>
  <c r="W65" i="44"/>
  <c r="BB96" i="45"/>
  <c r="AV67" i="45"/>
  <c r="AC63" i="44"/>
  <c r="AQ86" i="45"/>
  <c r="AZ93" i="46"/>
  <c r="BK91" i="45"/>
  <c r="BU92" i="43"/>
  <c r="AX79" i="46"/>
  <c r="AS72" i="46"/>
  <c r="AK68" i="44"/>
  <c r="BI91" i="46"/>
  <c r="M64" i="43"/>
  <c r="BP91" i="44"/>
  <c r="AZ86" i="46"/>
  <c r="AS79" i="43"/>
  <c r="BK92" i="43"/>
  <c r="Q63" i="44"/>
  <c r="BU95" i="44"/>
  <c r="T71" i="45"/>
  <c r="V74" i="46"/>
  <c r="AJ60" i="46"/>
  <c r="AK83" i="44"/>
  <c r="Y62" i="44"/>
  <c r="R72" i="44"/>
  <c r="AX88" i="45"/>
  <c r="C39" i="14"/>
  <c r="R71" i="46"/>
  <c r="AZ69" i="44"/>
  <c r="AH62" i="43"/>
  <c r="BO88" i="45"/>
  <c r="BD85" i="43"/>
  <c r="AO78" i="43"/>
  <c r="BK89" i="43"/>
  <c r="AF64" i="46"/>
  <c r="AT62" i="44"/>
  <c r="AX96" i="44"/>
  <c r="AL64" i="46"/>
  <c r="AT85" i="43"/>
  <c r="AM83" i="44"/>
  <c r="AX65" i="44"/>
  <c r="AN59" i="43"/>
  <c r="AP71" i="45"/>
  <c r="AM77" i="46"/>
  <c r="BL92" i="45"/>
  <c r="AE62" i="45"/>
  <c r="AJ62" i="45"/>
  <c r="BS97" i="46"/>
  <c r="AY75" i="45"/>
  <c r="AT67" i="45"/>
  <c r="BS91" i="46"/>
  <c r="V66" i="45"/>
  <c r="AD62" i="45"/>
  <c r="BN96" i="45"/>
  <c r="BV95" i="44"/>
  <c r="AJ63" i="45"/>
  <c r="X78" i="45"/>
  <c r="V70" i="43"/>
  <c r="AW93" i="45"/>
  <c r="AI79" i="43"/>
  <c r="AD81" i="43"/>
  <c r="AU89" i="45"/>
  <c r="AN87" i="44"/>
  <c r="V75" i="43"/>
  <c r="AJ66" i="43"/>
  <c r="BS93" i="46"/>
  <c r="BO87" i="43"/>
  <c r="AS86" i="44"/>
  <c r="AW90" i="45"/>
  <c r="O64" i="44"/>
  <c r="AM81" i="44"/>
  <c r="BU92" i="46"/>
  <c r="AQ77" i="45"/>
  <c r="AL67" i="44"/>
  <c r="AJ75" i="45"/>
  <c r="AJ71" i="45"/>
  <c r="AT67" i="43"/>
  <c r="BA77" i="43"/>
  <c r="BG85" i="46"/>
  <c r="BY96" i="45"/>
  <c r="BR92" i="43"/>
  <c r="AD61" i="44"/>
  <c r="AM67" i="45"/>
  <c r="BQ97" i="43"/>
  <c r="AY75" i="43"/>
  <c r="BH88" i="45"/>
  <c r="BI92" i="44"/>
  <c r="AO60" i="45"/>
  <c r="R65" i="46"/>
  <c r="BM87" i="44"/>
  <c r="AD61" i="45"/>
  <c r="AM89" i="45"/>
  <c r="AE78" i="44"/>
  <c r="BO97" i="43"/>
  <c r="AK69" i="46"/>
  <c r="BA77" i="46"/>
  <c r="BK95" i="44"/>
  <c r="BB70" i="44"/>
  <c r="W66" i="43"/>
  <c r="BH81" i="44"/>
  <c r="Y59" i="43"/>
  <c r="AR61" i="43"/>
  <c r="BB88" i="44"/>
  <c r="BP90" i="45"/>
  <c r="S61" i="43"/>
  <c r="AS67" i="43"/>
  <c r="AJ89" i="44"/>
  <c r="AG84" i="43"/>
  <c r="BJ94" i="43"/>
  <c r="Q66" i="46"/>
  <c r="AO59" i="43"/>
  <c r="AK89" i="43"/>
  <c r="BG86" i="43"/>
  <c r="AP85" i="43"/>
  <c r="AU82" i="45"/>
  <c r="AU64" i="44"/>
  <c r="BE75" i="43"/>
  <c r="AZ76" i="43"/>
  <c r="AQ78" i="43"/>
  <c r="BT94" i="45"/>
  <c r="AR78" i="45"/>
  <c r="AK90" i="46"/>
  <c r="BN97" i="46"/>
  <c r="BG82" i="45"/>
  <c r="AT76" i="43"/>
  <c r="AT71" i="45"/>
  <c r="AX67" i="46"/>
  <c r="M63" i="45"/>
  <c r="BC89" i="43"/>
  <c r="AB70" i="45"/>
  <c r="BN87" i="45"/>
  <c r="AE59" i="46"/>
  <c r="AL64" i="44"/>
  <c r="AB67" i="46"/>
  <c r="BR89" i="46"/>
  <c r="BH89" i="46"/>
  <c r="AH61" i="44"/>
  <c r="AH64" i="44"/>
  <c r="S68" i="44"/>
  <c r="AS87" i="46"/>
  <c r="BJ81" i="44"/>
  <c r="AD64" i="45"/>
  <c r="X73" i="43"/>
  <c r="BQ90" i="45"/>
  <c r="BC76" i="43"/>
  <c r="AX93" i="43"/>
  <c r="AA66" i="43"/>
  <c r="C36" i="14"/>
  <c r="AQ89" i="45"/>
  <c r="AK59" i="44"/>
  <c r="BN81" i="44"/>
  <c r="AV89" i="46"/>
  <c r="AJ84" i="46"/>
  <c r="AJ75" i="43"/>
  <c r="AE74" i="44"/>
  <c r="BP95" i="43"/>
  <c r="AO73" i="45"/>
  <c r="AR65" i="44"/>
  <c r="AZ71" i="43"/>
  <c r="AQ75" i="45"/>
  <c r="AM85" i="43"/>
  <c r="AZ71" i="45"/>
  <c r="BU96" i="44"/>
  <c r="AO82" i="43"/>
  <c r="C35" i="14"/>
  <c r="BG90" i="44"/>
  <c r="AO84" i="43"/>
  <c r="BM87" i="45"/>
  <c r="BB75" i="44"/>
  <c r="AR83" i="44"/>
  <c r="BY94" i="44"/>
  <c r="AQ83" i="45"/>
  <c r="BK87" i="43"/>
  <c r="BQ85" i="44"/>
  <c r="BR96" i="43"/>
  <c r="BA92" i="44"/>
  <c r="T68" i="43"/>
  <c r="BG82" i="44"/>
  <c r="AG63" i="45"/>
  <c r="AZ95" i="45"/>
  <c r="BH93" i="46"/>
  <c r="AY97" i="44"/>
  <c r="P68" i="44"/>
  <c r="AU64" i="46"/>
  <c r="AP67" i="46"/>
  <c r="BH88" i="44"/>
  <c r="AR80" i="45"/>
  <c r="AO73" i="43"/>
  <c r="AP91" i="43"/>
  <c r="AA62" i="45"/>
  <c r="U62" i="45"/>
  <c r="BC76" i="46"/>
  <c r="AW87" i="43"/>
  <c r="AJ79" i="43"/>
  <c r="AK83" i="46"/>
  <c r="BN89" i="46"/>
  <c r="BN82" i="46"/>
  <c r="AT80" i="46"/>
  <c r="BM96" i="44"/>
  <c r="BI82" i="44"/>
  <c r="AY76" i="45"/>
  <c r="M66" i="43"/>
  <c r="BN84" i="44"/>
  <c r="G60" i="43"/>
  <c r="AP76" i="44"/>
  <c r="AY94" i="44"/>
  <c r="BP85" i="43"/>
  <c r="BN95" i="43"/>
  <c r="BN82" i="45"/>
  <c r="AI85" i="45"/>
  <c r="AR94" i="46"/>
  <c r="AJ64" i="45"/>
  <c r="AT97" i="43"/>
  <c r="AO91" i="46"/>
  <c r="AZ96" i="46"/>
  <c r="Z58" i="43"/>
  <c r="BG83" i="43"/>
  <c r="BA73" i="43"/>
  <c r="AQ59" i="44"/>
  <c r="AG81" i="46"/>
  <c r="AL73" i="45"/>
  <c r="U62" i="44"/>
  <c r="AY84" i="44"/>
  <c r="J59" i="44"/>
  <c r="P70" i="43"/>
  <c r="Y77" i="43"/>
  <c r="AM91" i="46"/>
  <c r="BL88" i="46"/>
  <c r="W60" i="45"/>
  <c r="BW90" i="45"/>
  <c r="BS95" i="43"/>
  <c r="AJ74" i="44"/>
  <c r="AS96" i="45"/>
  <c r="AF62" i="45"/>
  <c r="BH97" i="43"/>
  <c r="J63" i="45"/>
  <c r="BQ96" i="43"/>
  <c r="AH80" i="44"/>
  <c r="AB63" i="45"/>
  <c r="AX83" i="45"/>
  <c r="CD97" i="43"/>
  <c r="AD71" i="44"/>
  <c r="BL81" i="44"/>
  <c r="Z59" i="46"/>
  <c r="AN83" i="45"/>
  <c r="Z70" i="44"/>
  <c r="AS80" i="44"/>
  <c r="BR97" i="46"/>
  <c r="BK80" i="44"/>
  <c r="AS84" i="44"/>
  <c r="Z62" i="45"/>
  <c r="AP63" i="46"/>
  <c r="BU92" i="44"/>
  <c r="U60" i="43"/>
  <c r="Z60" i="44"/>
  <c r="AC71" i="45"/>
  <c r="AO94" i="43"/>
  <c r="AV81" i="44"/>
  <c r="AL72" i="45"/>
  <c r="BB72" i="44"/>
  <c r="BD91" i="44"/>
  <c r="BK94" i="43"/>
  <c r="J58" i="44"/>
  <c r="AC63" i="45"/>
  <c r="AM60" i="45"/>
  <c r="AS92" i="44"/>
  <c r="BP90" i="43"/>
  <c r="BX96" i="45"/>
  <c r="AV77" i="44"/>
  <c r="BM83" i="45"/>
  <c r="BY93" i="44"/>
  <c r="I59" i="46"/>
  <c r="AI81" i="44"/>
  <c r="I60" i="44"/>
  <c r="BA95" i="43"/>
  <c r="BE86" i="44"/>
  <c r="BO97" i="45"/>
  <c r="AN91" i="43"/>
  <c r="AD83" i="46"/>
  <c r="BR95" i="43"/>
  <c r="AV75" i="43"/>
  <c r="AW92" i="43"/>
  <c r="BJ82" i="44"/>
  <c r="BD80" i="44"/>
  <c r="BE93" i="43"/>
  <c r="Y67" i="43"/>
  <c r="R70" i="46"/>
  <c r="AN83" i="44"/>
  <c r="AS64" i="43"/>
  <c r="AY86" i="46"/>
  <c r="AL79" i="44"/>
  <c r="P61" i="43"/>
  <c r="O59" i="45"/>
  <c r="BI96" i="44"/>
  <c r="K61" i="43"/>
  <c r="BG80" i="44"/>
  <c r="AK58" i="46"/>
  <c r="V76" i="45"/>
  <c r="AT83" i="44"/>
  <c r="Y67" i="45"/>
  <c r="AX70" i="43"/>
  <c r="BA88" i="46"/>
  <c r="BD76" i="43"/>
  <c r="BN82" i="43"/>
  <c r="Z69" i="45"/>
  <c r="AJ67" i="43"/>
  <c r="BF96" i="45"/>
  <c r="Z76" i="44"/>
  <c r="BN85" i="46"/>
  <c r="BD80" i="46"/>
  <c r="AV76" i="44"/>
  <c r="BO92" i="43"/>
  <c r="AZ89" i="45"/>
  <c r="BU89" i="44"/>
  <c r="O68" i="44"/>
  <c r="E58" i="46"/>
  <c r="BS97" i="43"/>
  <c r="AF83" i="45"/>
  <c r="AW70" i="43"/>
  <c r="AO68" i="45"/>
  <c r="AK81" i="44"/>
  <c r="AN62" i="45"/>
  <c r="R71" i="45"/>
  <c r="S59" i="46"/>
  <c r="AH87" i="46"/>
  <c r="AZ88" i="45"/>
  <c r="BA69" i="43"/>
  <c r="AE76" i="43"/>
  <c r="BA69" i="46"/>
  <c r="AN74" i="43"/>
  <c r="AM85" i="46"/>
  <c r="AV85" i="43"/>
  <c r="X67" i="44"/>
  <c r="AM65" i="43"/>
  <c r="Y60" i="43"/>
  <c r="AI85" i="43"/>
  <c r="AK78" i="43"/>
  <c r="BA75" i="43"/>
  <c r="BO96" i="43"/>
  <c r="AP91" i="44"/>
  <c r="AX70" i="46"/>
  <c r="BX97" i="44"/>
  <c r="AS67" i="46"/>
  <c r="AF69" i="44"/>
  <c r="AH64" i="45"/>
  <c r="Z78" i="45"/>
  <c r="AQ78" i="45"/>
  <c r="Q68" i="46"/>
  <c r="AO63" i="46"/>
  <c r="AZ87" i="46"/>
  <c r="AC61" i="46"/>
  <c r="AR82" i="46"/>
  <c r="BL96" i="43"/>
  <c r="AF80" i="45"/>
  <c r="AL83" i="44"/>
  <c r="AM88" i="43"/>
  <c r="AV67" i="46"/>
  <c r="AG87" i="44"/>
  <c r="BF91" i="44"/>
  <c r="BG94" i="45"/>
  <c r="BW91" i="44"/>
  <c r="AM81" i="45"/>
  <c r="AW77" i="44"/>
  <c r="AX81" i="46"/>
  <c r="BH82" i="45"/>
  <c r="AK67" i="46"/>
  <c r="BF73" i="44"/>
  <c r="AM77" i="44"/>
  <c r="AY92" i="43"/>
  <c r="AB66" i="45"/>
  <c r="BR90" i="43"/>
  <c r="AF67" i="45"/>
  <c r="Z65" i="45"/>
  <c r="BD72" i="43"/>
  <c r="G59" i="44"/>
  <c r="R65" i="43"/>
  <c r="AI60" i="44"/>
  <c r="AT92" i="44"/>
  <c r="AI68" i="45"/>
  <c r="AI70" i="45"/>
  <c r="Y74" i="44"/>
  <c r="BB73" i="44"/>
  <c r="P67" i="46"/>
  <c r="BQ90" i="46"/>
  <c r="BL84" i="43"/>
  <c r="AP89" i="43"/>
  <c r="BE89" i="45"/>
  <c r="BD92" i="44"/>
  <c r="BQ94" i="43"/>
  <c r="BM97" i="45"/>
  <c r="AV95" i="45"/>
  <c r="T67" i="43"/>
  <c r="AL67" i="43"/>
  <c r="AD63" i="45"/>
  <c r="AK60" i="45"/>
  <c r="AE83" i="44"/>
  <c r="BF83" i="45"/>
  <c r="AU86" i="44"/>
  <c r="AQ74" i="43"/>
  <c r="AQ73" i="43"/>
  <c r="AF72" i="45"/>
  <c r="BB86" i="46"/>
  <c r="AC80" i="43"/>
  <c r="AP65" i="45"/>
  <c r="AL81" i="44"/>
  <c r="AC78" i="43"/>
  <c r="AV90" i="45"/>
  <c r="AE58" i="43"/>
  <c r="AE75" i="44"/>
  <c r="AE79" i="44"/>
  <c r="AB80" i="43"/>
  <c r="BE97" i="44"/>
  <c r="AK84" i="46"/>
  <c r="AE81" i="44"/>
  <c r="G58" i="45"/>
  <c r="AW79" i="45"/>
  <c r="Q60" i="45"/>
  <c r="AA79" i="45"/>
  <c r="T65" i="45"/>
  <c r="AW84" i="45"/>
  <c r="AQ73" i="44"/>
  <c r="BB90" i="43"/>
  <c r="N62" i="46"/>
  <c r="BC84" i="43"/>
  <c r="AL91" i="44"/>
  <c r="AY79" i="43"/>
  <c r="AP58" i="43"/>
  <c r="AX76" i="44"/>
  <c r="BC71" i="45"/>
  <c r="BQ95" i="43"/>
  <c r="BT87" i="43"/>
  <c r="AB58" i="44"/>
  <c r="AZ84" i="44"/>
  <c r="AX67" i="44"/>
  <c r="O59" i="44"/>
  <c r="W66" i="44"/>
  <c r="P68" i="43"/>
  <c r="BA70" i="45"/>
  <c r="AN59" i="46"/>
  <c r="AU69" i="44"/>
  <c r="BA94" i="46"/>
  <c r="K65" i="44"/>
  <c r="AW88" i="45"/>
  <c r="K59" i="46"/>
  <c r="BK92" i="45"/>
  <c r="AN73" i="44"/>
  <c r="BH97" i="45"/>
  <c r="AS82" i="46"/>
  <c r="AU84" i="45"/>
  <c r="BT93" i="45"/>
  <c r="BX97" i="43"/>
  <c r="BK96" i="43"/>
  <c r="BC96" i="45"/>
  <c r="BG77" i="46"/>
  <c r="AV97" i="46"/>
  <c r="BR93" i="43"/>
  <c r="AU63" i="45"/>
  <c r="BC95" i="45"/>
  <c r="BI83" i="46"/>
  <c r="AW77" i="43"/>
  <c r="BA78" i="43"/>
  <c r="BC94" i="45"/>
  <c r="S60" i="46"/>
  <c r="M63" i="46"/>
  <c r="BJ80" i="46"/>
  <c r="U65" i="45"/>
  <c r="BG75" i="46"/>
  <c r="AK77" i="46"/>
  <c r="BA79" i="43"/>
  <c r="AJ85" i="46"/>
  <c r="R72" i="45"/>
  <c r="AC67" i="46"/>
  <c r="AX69" i="43"/>
  <c r="AX69" i="46"/>
  <c r="AX78" i="43"/>
  <c r="AK79" i="43"/>
  <c r="BE96" i="43"/>
  <c r="AH66" i="45"/>
  <c r="BE91" i="45"/>
  <c r="K63" i="43"/>
  <c r="AE74" i="46"/>
  <c r="AT81" i="44"/>
  <c r="AK66" i="45"/>
  <c r="BP97" i="44"/>
  <c r="L59" i="44"/>
  <c r="BD96" i="44"/>
  <c r="AB69" i="46"/>
  <c r="AJ58" i="45"/>
  <c r="BB79" i="43"/>
  <c r="AR63" i="45"/>
  <c r="BG83" i="45"/>
  <c r="P60" i="43"/>
  <c r="R63" i="45"/>
  <c r="BH90" i="45"/>
  <c r="BC72" i="44"/>
  <c r="AT83" i="46"/>
  <c r="CC97" i="45"/>
  <c r="AL59" i="44"/>
  <c r="AU72" i="45"/>
  <c r="T67" i="45"/>
  <c r="BF89" i="46"/>
  <c r="AD76" i="46"/>
  <c r="AJ90" i="45"/>
  <c r="AR67" i="44"/>
  <c r="AK70" i="44"/>
  <c r="K58" i="44"/>
  <c r="Q66" i="43"/>
  <c r="AD62" i="44"/>
  <c r="BV96" i="46"/>
  <c r="BF91" i="43"/>
  <c r="Q67" i="44"/>
  <c r="BJ92" i="43"/>
  <c r="AM82" i="44"/>
  <c r="AD65" i="45"/>
  <c r="BF97" i="46"/>
  <c r="BT87" i="44"/>
  <c r="AA81" i="43"/>
  <c r="BP96" i="44"/>
  <c r="BG84" i="44"/>
  <c r="M59" i="46"/>
  <c r="AW71" i="43"/>
  <c r="O68" i="43"/>
  <c r="AT72" i="44"/>
  <c r="AP75" i="43"/>
  <c r="AH81" i="45"/>
  <c r="X58" i="44"/>
  <c r="AG74" i="43"/>
  <c r="AX92" i="44"/>
  <c r="AL70" i="44"/>
  <c r="V58" i="45"/>
  <c r="H60" i="46"/>
  <c r="V60" i="45"/>
  <c r="BF76" i="44"/>
  <c r="AU97" i="43"/>
  <c r="AP73" i="44"/>
  <c r="AK90" i="45"/>
  <c r="AY78" i="46"/>
  <c r="N61" i="45"/>
  <c r="AR82" i="44"/>
  <c r="AM89" i="43"/>
  <c r="AS64" i="45"/>
  <c r="AV80" i="43"/>
  <c r="AL77" i="44"/>
  <c r="V72" i="45"/>
  <c r="AO74" i="43"/>
  <c r="P70" i="44"/>
  <c r="AZ79" i="45"/>
  <c r="BW92" i="45"/>
  <c r="AE72" i="46"/>
  <c r="AY82" i="46"/>
  <c r="AM66" i="43"/>
  <c r="AY97" i="46"/>
  <c r="AR77" i="46"/>
  <c r="AQ63" i="44"/>
  <c r="BR94" i="45"/>
  <c r="BG89" i="43"/>
  <c r="BD93" i="45"/>
  <c r="AJ72" i="44"/>
  <c r="C40" i="14"/>
  <c r="AN70" i="43"/>
  <c r="AD60" i="44"/>
  <c r="AE69" i="46"/>
  <c r="AS97" i="44"/>
  <c r="AV77" i="43"/>
  <c r="Z66" i="45"/>
  <c r="W64" i="45"/>
  <c r="AU66" i="43"/>
  <c r="R59" i="46"/>
  <c r="BP93" i="45"/>
  <c r="AM58" i="44"/>
  <c r="AH87" i="44"/>
  <c r="P60" i="44"/>
  <c r="AC69" i="45"/>
  <c r="V60" i="46"/>
  <c r="AE69" i="44"/>
  <c r="V73" i="46"/>
  <c r="AF81" i="43"/>
  <c r="AE83" i="46"/>
  <c r="AB77" i="43"/>
  <c r="L61" i="46"/>
  <c r="AC74" i="44"/>
  <c r="BG77" i="44"/>
  <c r="AC58" i="44"/>
  <c r="V75" i="44"/>
  <c r="V58" i="43"/>
  <c r="BC90" i="44"/>
  <c r="BV96" i="44"/>
  <c r="AU79" i="45"/>
  <c r="AQ66" i="46"/>
  <c r="AO77" i="45"/>
  <c r="Q62" i="43"/>
  <c r="AF80" i="43"/>
  <c r="BF88" i="46"/>
  <c r="BH87" i="44"/>
  <c r="U73" i="46"/>
  <c r="H60" i="43"/>
  <c r="C45" i="14"/>
  <c r="AP77" i="45"/>
  <c r="AZ80" i="44"/>
  <c r="AS93" i="45"/>
  <c r="AB77" i="44"/>
  <c r="BP83" i="46"/>
  <c r="M65" i="45"/>
  <c r="AG64" i="46"/>
  <c r="AB62" i="45"/>
  <c r="AT70" i="46"/>
  <c r="BH76" i="43"/>
  <c r="BE74" i="45"/>
  <c r="AN88" i="45"/>
  <c r="L58" i="46"/>
  <c r="V74" i="44"/>
  <c r="AB64" i="45"/>
  <c r="AW86" i="45"/>
  <c r="BR95" i="46"/>
  <c r="BC78" i="44"/>
  <c r="BD89" i="43"/>
  <c r="K59" i="45"/>
  <c r="AX92" i="45"/>
  <c r="AP73" i="43"/>
  <c r="BU94" i="46"/>
  <c r="U61" i="45"/>
  <c r="X61" i="44"/>
  <c r="AD72" i="44"/>
  <c r="Z58" i="46"/>
  <c r="AH88" i="46"/>
  <c r="AR88" i="44"/>
  <c r="AY68" i="43"/>
  <c r="AS89" i="44"/>
  <c r="BB71" i="46"/>
  <c r="R58" i="46"/>
  <c r="BC83" i="46"/>
  <c r="AO61" i="43"/>
  <c r="AO62" i="45"/>
  <c r="AU87" i="44"/>
  <c r="AN85" i="46"/>
  <c r="BE94" i="46"/>
  <c r="AN84" i="43"/>
  <c r="AX74" i="46"/>
  <c r="K62" i="44"/>
  <c r="W71" i="46"/>
  <c r="AX80" i="45"/>
  <c r="AP95" i="45"/>
  <c r="BC83" i="43"/>
  <c r="BB81" i="43"/>
  <c r="BV90" i="44"/>
  <c r="AV84" i="43"/>
  <c r="AU76" i="45"/>
  <c r="AJ67" i="44"/>
  <c r="AS62" i="44"/>
  <c r="BD89" i="45"/>
  <c r="Y73" i="43"/>
  <c r="BI80" i="43"/>
  <c r="BJ79" i="45"/>
  <c r="Q60" i="46"/>
  <c r="BC96" i="43"/>
  <c r="N58" i="46"/>
  <c r="AZ88" i="43"/>
  <c r="S65" i="46"/>
  <c r="AG74" i="44"/>
  <c r="AM87" i="44"/>
  <c r="BK95" i="46"/>
  <c r="AH77" i="46"/>
  <c r="U64" i="46"/>
  <c r="AO66" i="43"/>
  <c r="M60" i="43"/>
  <c r="AE61" i="43"/>
  <c r="BB88" i="46"/>
  <c r="AZ87" i="43"/>
  <c r="AL59" i="43"/>
  <c r="Z73" i="43"/>
  <c r="H59" i="44"/>
  <c r="R60" i="43"/>
  <c r="AH75" i="43"/>
  <c r="Z64" i="43"/>
  <c r="X77" i="45"/>
  <c r="BN87" i="44"/>
  <c r="AD78" i="43"/>
  <c r="AQ62" i="46"/>
  <c r="BB96" i="43"/>
  <c r="BI88" i="45"/>
  <c r="AL70" i="46"/>
  <c r="Z78" i="43"/>
  <c r="BB97" i="44"/>
  <c r="BI92" i="46"/>
  <c r="AN63" i="44"/>
  <c r="AY88" i="44"/>
  <c r="AM79" i="43"/>
  <c r="AA65" i="46"/>
  <c r="P63" i="43"/>
  <c r="AJ86" i="44"/>
  <c r="BX94" i="44"/>
  <c r="T72" i="44"/>
  <c r="BE95" i="45"/>
  <c r="AK86" i="45"/>
  <c r="Q60" i="44"/>
  <c r="AG59" i="46"/>
  <c r="AW67" i="45"/>
  <c r="BL96" i="46"/>
  <c r="AQ80" i="43"/>
  <c r="BF78" i="46"/>
  <c r="O63" i="43"/>
  <c r="N67" i="43"/>
  <c r="AP59" i="45"/>
  <c r="BG90" i="43"/>
  <c r="U71" i="43"/>
  <c r="Z70" i="45"/>
  <c r="AM79" i="44"/>
  <c r="AZ68" i="44"/>
  <c r="BM91" i="43"/>
  <c r="BC88" i="44"/>
  <c r="BE85" i="46"/>
  <c r="AK67" i="43"/>
  <c r="AR59" i="43"/>
  <c r="R65" i="44"/>
  <c r="P66" i="43"/>
  <c r="BK93" i="43"/>
  <c r="AJ83" i="46"/>
  <c r="Y70" i="44"/>
  <c r="AU95" i="43"/>
  <c r="AY80" i="45"/>
  <c r="AE68" i="46"/>
  <c r="BF91" i="46"/>
  <c r="BF97" i="44"/>
  <c r="AB79" i="43"/>
  <c r="AQ76" i="46"/>
  <c r="BA90" i="45"/>
  <c r="AB67" i="45"/>
  <c r="BM90" i="44"/>
  <c r="C38" i="14"/>
  <c r="Q58" i="43"/>
  <c r="AU94" i="46"/>
  <c r="AF63" i="45"/>
  <c r="BR87" i="43"/>
  <c r="BD85" i="44"/>
  <c r="AX82" i="45"/>
  <c r="BG80" i="45"/>
  <c r="AL73" i="44"/>
  <c r="AJ83" i="45"/>
  <c r="AY68" i="45"/>
  <c r="AL66" i="45"/>
  <c r="AT78" i="45"/>
  <c r="AM75" i="45"/>
  <c r="Y78" i="43"/>
  <c r="S68" i="43"/>
  <c r="V64" i="44"/>
  <c r="BD97" i="43"/>
  <c r="AN75" i="45"/>
  <c r="AI59" i="46"/>
  <c r="AI86" i="45"/>
  <c r="AM66" i="45"/>
  <c r="AQ89" i="43"/>
  <c r="AZ67" i="46"/>
  <c r="AN94" i="44"/>
  <c r="BD83" i="43"/>
  <c r="BL88" i="43"/>
  <c r="AP89" i="45"/>
  <c r="BU95" i="45"/>
  <c r="AN66" i="43"/>
  <c r="AR93" i="43"/>
  <c r="T62" i="45"/>
  <c r="AQ97" i="44"/>
  <c r="AA80" i="46"/>
  <c r="BO83" i="45"/>
  <c r="BA82" i="46"/>
  <c r="BF81" i="44"/>
  <c r="BS93" i="45"/>
  <c r="AT92" i="43"/>
  <c r="AX88" i="43"/>
  <c r="AT64" i="46"/>
  <c r="AM75" i="44"/>
  <c r="AE63" i="43"/>
  <c r="BC87" i="43"/>
  <c r="AF84" i="43"/>
  <c r="AA78" i="43"/>
  <c r="AU76" i="44"/>
  <c r="AL76" i="43"/>
  <c r="BB93" i="43"/>
  <c r="BG78" i="46"/>
  <c r="Z77" i="43"/>
  <c r="AE60" i="46"/>
  <c r="AT82" i="46"/>
  <c r="AC62" i="45"/>
  <c r="AG69" i="43"/>
  <c r="AW81" i="46"/>
  <c r="V67" i="43"/>
  <c r="X70" i="44"/>
  <c r="S61" i="44"/>
  <c r="AU71" i="46"/>
  <c r="T66" i="43"/>
  <c r="AZ96" i="43"/>
  <c r="AR64" i="45"/>
  <c r="AF83" i="44"/>
  <c r="AM77" i="43"/>
  <c r="AA61" i="43"/>
  <c r="X69" i="45"/>
  <c r="BQ86" i="45"/>
  <c r="BR97" i="44"/>
  <c r="S58" i="43"/>
  <c r="AO88" i="45"/>
  <c r="O59" i="43"/>
  <c r="AF75" i="43"/>
  <c r="BB75" i="43"/>
  <c r="AS88" i="43"/>
  <c r="AV63" i="43"/>
  <c r="BX91" i="45"/>
  <c r="BL89" i="46"/>
  <c r="S69" i="43"/>
  <c r="BF80" i="44"/>
  <c r="AD71" i="46"/>
  <c r="AS61" i="43"/>
  <c r="BL82" i="44"/>
  <c r="AH63" i="46"/>
  <c r="BG81" i="44"/>
  <c r="AI62" i="44"/>
  <c r="AY95" i="43"/>
  <c r="AM64" i="46"/>
  <c r="BO94" i="45"/>
  <c r="CA96" i="43"/>
  <c r="BC73" i="44"/>
  <c r="U75" i="43"/>
  <c r="AB73" i="46"/>
  <c r="BA85" i="43"/>
  <c r="AG71" i="43"/>
  <c r="K58" i="43"/>
  <c r="X71" i="46"/>
  <c r="Y77" i="45"/>
  <c r="AV76" i="43"/>
  <c r="AR60" i="46"/>
  <c r="AL78" i="43"/>
  <c r="AI88" i="44"/>
  <c r="AB76" i="45"/>
  <c r="AO89" i="44"/>
  <c r="BN96" i="44"/>
  <c r="AI68" i="43"/>
  <c r="AL79" i="43"/>
  <c r="BE74" i="43"/>
  <c r="R63" i="46"/>
  <c r="CB96" i="45"/>
  <c r="AT64" i="45"/>
  <c r="BG80" i="43"/>
  <c r="BR85" i="44"/>
  <c r="AY90" i="43"/>
  <c r="AM64" i="43"/>
  <c r="BI97" i="44"/>
  <c r="BH86" i="44"/>
  <c r="BF78" i="44"/>
  <c r="AZ83" i="44"/>
  <c r="AP78" i="43"/>
  <c r="BL85" i="45"/>
  <c r="AY97" i="43"/>
  <c r="BB89" i="44"/>
  <c r="BE78" i="45"/>
  <c r="AR75" i="44"/>
  <c r="AY66" i="45"/>
  <c r="AV86" i="43"/>
  <c r="AQ63" i="43"/>
  <c r="AD63" i="43"/>
  <c r="BC76" i="45"/>
  <c r="T72" i="43"/>
  <c r="AN92" i="45"/>
  <c r="AX97" i="43"/>
  <c r="W58" i="44"/>
  <c r="AI61" i="46"/>
  <c r="BE74" i="46"/>
  <c r="AC79" i="43"/>
  <c r="BJ93" i="46"/>
  <c r="AP77" i="44"/>
  <c r="AL84" i="46"/>
  <c r="AS60" i="43"/>
  <c r="AB80" i="45"/>
  <c r="AS87" i="45"/>
  <c r="AA71" i="45"/>
  <c r="AK80" i="43"/>
  <c r="AW72" i="44"/>
  <c r="AH60" i="45"/>
  <c r="BG97" i="45"/>
  <c r="R59" i="43"/>
  <c r="AU62" i="44"/>
  <c r="AA68" i="45"/>
  <c r="W69" i="45"/>
  <c r="AO58" i="43"/>
  <c r="H58" i="46"/>
  <c r="AY96" i="43"/>
  <c r="Y78" i="44"/>
  <c r="V64" i="45"/>
  <c r="BD77" i="43"/>
  <c r="AT66" i="43"/>
  <c r="AL83" i="43"/>
  <c r="AW89" i="46"/>
  <c r="CC96" i="46"/>
  <c r="N63" i="45"/>
  <c r="BD73" i="44"/>
  <c r="AJ89" i="46"/>
  <c r="AJ78" i="43"/>
  <c r="AK77" i="44"/>
  <c r="BE82" i="45"/>
  <c r="BB86" i="44"/>
  <c r="X66" i="43"/>
  <c r="AW79" i="46"/>
  <c r="AJ72" i="43"/>
  <c r="U64" i="44"/>
  <c r="BL83" i="45"/>
  <c r="AH86" i="46"/>
  <c r="AA70" i="45"/>
  <c r="BE88" i="45"/>
  <c r="AX84" i="44"/>
  <c r="Q68" i="44"/>
  <c r="AF78" i="46"/>
  <c r="Y68" i="43"/>
  <c r="AH73" i="44"/>
  <c r="F59" i="43"/>
  <c r="AN78" i="44"/>
  <c r="AN72" i="45"/>
  <c r="AL62" i="44"/>
  <c r="BJ78" i="44"/>
  <c r="AE68" i="44"/>
  <c r="AC77" i="45"/>
  <c r="AB58" i="45"/>
  <c r="BU88" i="43"/>
  <c r="AH78" i="46"/>
  <c r="AM63" i="43"/>
  <c r="AU66" i="44"/>
  <c r="BQ97" i="46"/>
  <c r="BQ96" i="46"/>
  <c r="Y64" i="43"/>
  <c r="AE75" i="46"/>
  <c r="AZ96" i="45"/>
  <c r="AG64" i="44"/>
  <c r="BK93" i="45"/>
  <c r="BP83" i="44"/>
  <c r="BO87" i="45"/>
  <c r="O65" i="44"/>
  <c r="X77" i="44"/>
  <c r="BB78" i="44"/>
  <c r="AC69" i="44"/>
  <c r="AZ95" i="43"/>
  <c r="AR91" i="45"/>
  <c r="AQ58" i="43"/>
  <c r="BM94" i="44"/>
  <c r="W62" i="43"/>
  <c r="BA83" i="45"/>
  <c r="T61" i="46"/>
  <c r="AU75" i="45"/>
  <c r="S62" i="45"/>
  <c r="AJ62" i="46"/>
  <c r="AF84" i="45"/>
  <c r="CA95" i="45"/>
  <c r="AG65" i="44"/>
  <c r="AC72" i="43"/>
  <c r="S69" i="44"/>
  <c r="BC86" i="43"/>
  <c r="W67" i="46"/>
  <c r="BC76" i="44"/>
  <c r="AL90" i="43"/>
  <c r="AM75" i="43"/>
  <c r="BK84" i="43"/>
  <c r="AY69" i="45"/>
  <c r="AC72" i="45"/>
  <c r="AM82" i="45"/>
  <c r="AZ81" i="46"/>
  <c r="AQ60" i="44"/>
  <c r="AJ62" i="44"/>
  <c r="BO86" i="46"/>
  <c r="I62" i="43"/>
  <c r="BR92" i="45"/>
  <c r="BM81" i="44"/>
  <c r="CA97" i="44"/>
  <c r="BW93" i="44"/>
  <c r="AV95" i="43"/>
  <c r="AV81" i="45"/>
  <c r="AM73" i="44"/>
  <c r="AT77" i="46"/>
  <c r="BC74" i="44"/>
  <c r="BP84" i="46"/>
  <c r="BI83" i="45"/>
  <c r="AW94" i="43"/>
  <c r="W74" i="43"/>
  <c r="AD58" i="44"/>
  <c r="BJ90" i="44"/>
  <c r="AY89" i="46"/>
  <c r="AY82" i="45"/>
  <c r="BR87" i="44"/>
  <c r="BE83" i="46"/>
  <c r="AE78" i="43"/>
  <c r="L60" i="46"/>
  <c r="AM70" i="45"/>
  <c r="BH91" i="45"/>
  <c r="AA65" i="44"/>
  <c r="AP76" i="46"/>
  <c r="AG82" i="43"/>
  <c r="AP81" i="45"/>
  <c r="BL81" i="45"/>
  <c r="BF96" i="44"/>
  <c r="AR86" i="46"/>
  <c r="AS63" i="43"/>
  <c r="BA97" i="44"/>
  <c r="BF94" i="44"/>
  <c r="AF81" i="45"/>
  <c r="I60" i="46"/>
  <c r="AK86" i="44"/>
  <c r="W72" i="43"/>
  <c r="C20" i="14"/>
  <c r="W77" i="46"/>
  <c r="O67" i="43"/>
  <c r="AG61" i="43"/>
  <c r="AK81" i="43"/>
  <c r="BH92" i="45"/>
  <c r="AW80" i="46"/>
  <c r="AG81" i="45"/>
  <c r="AL60" i="45"/>
  <c r="AN62" i="43"/>
  <c r="BS90" i="46"/>
  <c r="AX96" i="46"/>
  <c r="Q71" i="43"/>
  <c r="AB65" i="43"/>
  <c r="X63" i="43"/>
  <c r="C41" i="14"/>
  <c r="AU89" i="43"/>
  <c r="AP87" i="44"/>
  <c r="BI91" i="44"/>
  <c r="AS97" i="45"/>
  <c r="BE75" i="45"/>
  <c r="BM80" i="44"/>
  <c r="AP59" i="44"/>
  <c r="T73" i="43"/>
  <c r="N60" i="44"/>
  <c r="BK82" i="46"/>
  <c r="AZ90" i="44"/>
  <c r="AB62" i="46"/>
  <c r="AK90" i="44"/>
  <c r="BA70" i="43"/>
  <c r="AI75" i="46"/>
  <c r="AT69" i="44"/>
  <c r="Z65" i="43"/>
  <c r="AA68" i="44"/>
  <c r="X62" i="46"/>
  <c r="Y71" i="44"/>
  <c r="AE80" i="46"/>
  <c r="Z67" i="45"/>
  <c r="AN80" i="43"/>
  <c r="BT90" i="46"/>
  <c r="AH66" i="44"/>
  <c r="BJ85" i="46"/>
  <c r="AY77" i="46"/>
  <c r="AC62" i="43"/>
  <c r="BM95" i="46"/>
  <c r="BH91" i="43"/>
  <c r="AS79" i="44"/>
  <c r="AY84" i="45"/>
  <c r="AS66" i="43"/>
  <c r="AW81" i="43"/>
  <c r="AJ87" i="43"/>
  <c r="G60" i="46"/>
  <c r="AJ77" i="45"/>
  <c r="AV82" i="44"/>
  <c r="AC70" i="43"/>
  <c r="AZ89" i="46"/>
  <c r="AU62" i="46"/>
  <c r="Q69" i="43"/>
  <c r="AB77" i="46"/>
  <c r="AP88" i="43"/>
  <c r="AO79" i="46"/>
  <c r="AW70" i="44"/>
  <c r="X71" i="44"/>
  <c r="AX70" i="44"/>
  <c r="BS89" i="43"/>
  <c r="BT88" i="46"/>
  <c r="AD82" i="44"/>
  <c r="BB74" i="45"/>
  <c r="AL72" i="43"/>
  <c r="BF90" i="44"/>
  <c r="CC97" i="44"/>
  <c r="AB61" i="43"/>
  <c r="AR83" i="43"/>
  <c r="AC79" i="45"/>
  <c r="AG86" i="45"/>
  <c r="BO89" i="43"/>
  <c r="AC65" i="43"/>
  <c r="BI84" i="43"/>
  <c r="BA80" i="43"/>
  <c r="BH91" i="44"/>
  <c r="AC76" i="44"/>
  <c r="I58" i="45"/>
  <c r="BI89" i="46"/>
  <c r="AN73" i="45"/>
  <c r="AU87" i="43"/>
  <c r="BC84" i="44"/>
  <c r="AP93" i="46"/>
  <c r="U65" i="43"/>
  <c r="BD88" i="44"/>
  <c r="AU62" i="45"/>
  <c r="Z79" i="43"/>
  <c r="AO71" i="43"/>
  <c r="AV74" i="45"/>
  <c r="BF74" i="43"/>
  <c r="AN66" i="46"/>
  <c r="BA72" i="43"/>
  <c r="AN74" i="46"/>
  <c r="AN72" i="43"/>
  <c r="AS72" i="43"/>
  <c r="AZ69" i="45"/>
  <c r="M62" i="43"/>
  <c r="AJ71" i="43"/>
  <c r="AX76" i="43"/>
  <c r="Y60" i="46"/>
  <c r="BI93" i="43"/>
  <c r="AQ90" i="43"/>
  <c r="AE65" i="45"/>
  <c r="AZ69" i="43"/>
  <c r="AH65" i="46"/>
  <c r="BD71" i="43"/>
  <c r="G61" i="45"/>
  <c r="AI75" i="44"/>
  <c r="K59" i="43"/>
  <c r="AT76" i="46"/>
  <c r="Q67" i="43"/>
  <c r="AO90" i="45"/>
  <c r="W76" i="43"/>
  <c r="AL74" i="44"/>
  <c r="AJ71" i="44"/>
  <c r="AH61" i="46"/>
  <c r="BY94" i="43"/>
  <c r="BN84" i="45"/>
  <c r="CC97" i="43"/>
  <c r="Z78" i="44"/>
  <c r="AI89" i="46"/>
  <c r="Q61" i="44"/>
  <c r="S72" i="44"/>
  <c r="AC66" i="45"/>
  <c r="BA95" i="45"/>
  <c r="BG84" i="43"/>
  <c r="AR93" i="45"/>
  <c r="T71" i="44"/>
  <c r="AP79" i="44"/>
  <c r="T74" i="46"/>
  <c r="BK88" i="43"/>
  <c r="AT81" i="45"/>
  <c r="Y68" i="44"/>
  <c r="AO66" i="44"/>
  <c r="Z79" i="46"/>
  <c r="AD69" i="45"/>
  <c r="AX78" i="45"/>
  <c r="BD82" i="43"/>
  <c r="N61" i="43"/>
  <c r="T71" i="43"/>
  <c r="BH83" i="43"/>
  <c r="BK93" i="44"/>
  <c r="Z72" i="44"/>
  <c r="AV65" i="43"/>
  <c r="AP82" i="46"/>
  <c r="AV74" i="43"/>
  <c r="J61" i="46"/>
  <c r="BX96" i="46"/>
  <c r="AF63" i="43"/>
  <c r="AF65" i="43"/>
  <c r="P69" i="45"/>
  <c r="BH80" i="45"/>
  <c r="F59" i="46"/>
  <c r="AF62" i="43"/>
  <c r="BX95" i="43"/>
  <c r="V63" i="43"/>
  <c r="AR79" i="45"/>
  <c r="N63" i="43"/>
  <c r="AV87" i="44"/>
  <c r="AI71" i="45"/>
  <c r="AM59" i="45"/>
  <c r="AB71" i="45"/>
  <c r="BK96" i="46"/>
  <c r="BI77" i="45"/>
  <c r="BW90" i="46"/>
  <c r="CC96" i="45"/>
  <c r="BQ85" i="46"/>
  <c r="AH88" i="43"/>
  <c r="V66" i="44"/>
  <c r="AB64" i="43"/>
  <c r="BA68" i="45"/>
  <c r="AJ66" i="45"/>
  <c r="AI86" i="46"/>
  <c r="V70" i="45"/>
  <c r="BN81" i="45"/>
  <c r="AK76" i="46"/>
  <c r="AW76" i="43"/>
  <c r="AN68" i="43"/>
  <c r="AP68" i="44"/>
  <c r="BB85" i="46"/>
  <c r="AP94" i="43"/>
  <c r="AB76" i="44"/>
  <c r="AS84" i="46"/>
  <c r="N62" i="43"/>
  <c r="J62" i="43"/>
  <c r="AX83" i="43"/>
  <c r="AR59" i="45"/>
  <c r="AG81" i="43"/>
  <c r="AT97" i="44"/>
  <c r="AH61" i="45"/>
  <c r="BF86" i="43"/>
  <c r="AL66" i="44"/>
  <c r="BM84" i="44"/>
  <c r="AU91" i="44"/>
  <c r="AV64" i="45"/>
  <c r="AF86" i="45"/>
  <c r="Y58" i="46"/>
  <c r="BJ84" i="44"/>
  <c r="BK83" i="46"/>
  <c r="AO82" i="45"/>
  <c r="AN67" i="45"/>
  <c r="CD97" i="44"/>
  <c r="AQ73" i="45"/>
  <c r="AN65" i="44"/>
  <c r="AL74" i="45"/>
  <c r="R69" i="43"/>
  <c r="AI64" i="43"/>
  <c r="AA72" i="44"/>
  <c r="R61" i="44"/>
  <c r="M67" i="43"/>
  <c r="Q68" i="45"/>
  <c r="AJ68" i="45"/>
  <c r="AT76" i="44"/>
  <c r="AC60" i="46"/>
  <c r="BO93" i="43"/>
  <c r="X74" i="43"/>
  <c r="AW65" i="43"/>
  <c r="AF74" i="43"/>
  <c r="AP86" i="46"/>
  <c r="U68" i="44"/>
  <c r="BG80" i="46"/>
  <c r="BK95" i="43"/>
  <c r="AD69" i="43"/>
  <c r="BX96" i="44"/>
  <c r="AR80" i="44"/>
  <c r="BT91" i="44"/>
  <c r="BJ79" i="43"/>
  <c r="BF86" i="44"/>
  <c r="AT68" i="44"/>
  <c r="BS88" i="43"/>
  <c r="BJ96" i="44"/>
  <c r="V69" i="46"/>
  <c r="AQ97" i="46"/>
  <c r="AC61" i="43"/>
  <c r="BC85" i="44"/>
  <c r="AQ63" i="46"/>
  <c r="BH86" i="43"/>
  <c r="AP84" i="44"/>
  <c r="AG78" i="43"/>
  <c r="AW85" i="43"/>
  <c r="AY90" i="46"/>
  <c r="BK86" i="43"/>
  <c r="S65" i="43"/>
  <c r="BD78" i="45"/>
  <c r="BR95" i="44"/>
  <c r="M67" i="44"/>
  <c r="AI59" i="44"/>
  <c r="AV87" i="46"/>
  <c r="Y69" i="43"/>
  <c r="AA80" i="45"/>
  <c r="BJ97" i="43"/>
  <c r="BV94" i="44"/>
  <c r="AG71" i="45"/>
  <c r="AI71" i="43"/>
  <c r="AI82" i="43"/>
  <c r="AY67" i="43"/>
  <c r="T59" i="46"/>
  <c r="AO88" i="43"/>
  <c r="W71" i="45"/>
  <c r="BV90" i="46"/>
  <c r="AS84" i="45"/>
  <c r="U58" i="44"/>
  <c r="AP93" i="44"/>
  <c r="BQ86" i="44"/>
  <c r="T64" i="43"/>
  <c r="AI77" i="46"/>
  <c r="AX94" i="45"/>
  <c r="BE87" i="45"/>
  <c r="AT86" i="44"/>
  <c r="AH74" i="43"/>
  <c r="L65" i="46"/>
  <c r="BF75" i="44"/>
  <c r="AA67" i="46"/>
  <c r="AY93" i="46"/>
  <c r="AJ81" i="45"/>
  <c r="BH95" i="45"/>
  <c r="S60" i="43"/>
  <c r="Q65" i="46"/>
  <c r="AP85" i="46"/>
  <c r="AT91" i="45"/>
  <c r="BC94" i="43"/>
  <c r="AC80" i="46"/>
  <c r="CB96" i="44"/>
  <c r="BJ82" i="45"/>
  <c r="BI95" i="43"/>
  <c r="AU89" i="44"/>
  <c r="AO69" i="43"/>
  <c r="AX65" i="43"/>
  <c r="AF71" i="43"/>
  <c r="P59" i="46"/>
  <c r="Z69" i="44"/>
  <c r="AG58" i="44"/>
  <c r="BS88" i="45"/>
  <c r="L62" i="43"/>
  <c r="AU65" i="44"/>
  <c r="S62" i="44"/>
  <c r="AR91" i="44"/>
  <c r="U68" i="43"/>
  <c r="CB96" i="43"/>
  <c r="BK82" i="45"/>
  <c r="AW75" i="44"/>
  <c r="AV79" i="45"/>
  <c r="BZ96" i="46"/>
  <c r="AO67" i="43"/>
  <c r="BP89" i="43"/>
  <c r="AG66" i="44"/>
  <c r="AT94" i="46"/>
  <c r="AU97" i="46"/>
  <c r="BH79" i="46"/>
  <c r="BI90" i="45"/>
  <c r="AQ60" i="46"/>
  <c r="W67" i="44"/>
  <c r="AF79" i="44"/>
  <c r="AZ68" i="45"/>
  <c r="AL74" i="46"/>
  <c r="CA94" i="46"/>
  <c r="M58" i="45"/>
  <c r="BL80" i="44"/>
  <c r="AU69" i="45"/>
  <c r="AJ61" i="46"/>
  <c r="AL92" i="45"/>
  <c r="AX66" i="46"/>
  <c r="AL80" i="46"/>
  <c r="P67" i="45"/>
  <c r="AT67" i="46"/>
  <c r="R66" i="45"/>
  <c r="AB66" i="44"/>
  <c r="AN82" i="45"/>
  <c r="O60" i="43"/>
  <c r="AM61" i="43"/>
  <c r="T70" i="46"/>
  <c r="AZ95" i="46"/>
  <c r="BM95" i="44"/>
  <c r="W70" i="43"/>
  <c r="X65" i="43"/>
  <c r="BL79" i="44"/>
  <c r="BX92" i="45"/>
  <c r="AL77" i="45"/>
  <c r="AU72" i="43"/>
  <c r="AV72" i="44"/>
  <c r="AJ58" i="43"/>
  <c r="R70" i="43"/>
  <c r="U61" i="43"/>
  <c r="AK84" i="45"/>
  <c r="AJ76" i="46"/>
  <c r="AH83" i="45"/>
  <c r="AQ59" i="45"/>
  <c r="BR97" i="43"/>
  <c r="AC82" i="46"/>
  <c r="AT88" i="43"/>
  <c r="AR66" i="45"/>
  <c r="X66" i="44"/>
  <c r="AO86" i="46"/>
  <c r="AU81" i="44"/>
  <c r="AY95" i="44"/>
  <c r="AR69" i="43"/>
  <c r="AK90" i="43"/>
  <c r="BR92" i="44"/>
  <c r="P64" i="45"/>
  <c r="AL65" i="46"/>
  <c r="U74" i="45"/>
  <c r="AN89" i="45"/>
  <c r="BU93" i="43"/>
  <c r="R59" i="45"/>
  <c r="AJ78" i="46"/>
  <c r="BS92" i="43"/>
  <c r="BF95" i="44"/>
  <c r="BT93" i="43"/>
  <c r="BO94" i="43"/>
  <c r="BA88" i="45"/>
  <c r="AA81" i="46"/>
  <c r="BW95" i="44"/>
  <c r="BE77" i="44"/>
  <c r="AO72" i="45"/>
  <c r="Y75" i="46"/>
  <c r="AU64" i="45"/>
  <c r="AE68" i="43"/>
  <c r="BU95" i="43"/>
  <c r="BU94" i="44"/>
  <c r="R64" i="44"/>
  <c r="AY95" i="45"/>
  <c r="AZ94" i="43"/>
  <c r="AJ76" i="44"/>
  <c r="T74" i="43"/>
  <c r="BC73" i="45"/>
  <c r="BQ89" i="45"/>
  <c r="AP63" i="43"/>
  <c r="J61" i="44"/>
  <c r="BF85" i="45"/>
  <c r="AX66" i="45"/>
  <c r="AK80" i="45"/>
  <c r="AF61" i="46"/>
  <c r="AR63" i="43"/>
  <c r="AY83" i="43"/>
  <c r="AQ83" i="43"/>
  <c r="F58" i="45"/>
  <c r="AO82" i="44"/>
  <c r="BD93" i="43"/>
  <c r="AP59" i="46"/>
  <c r="H62" i="45"/>
  <c r="AQ96" i="44"/>
  <c r="AH87" i="43"/>
  <c r="BH97" i="44"/>
  <c r="M61" i="43"/>
  <c r="BA77" i="44"/>
  <c r="AX79" i="44"/>
  <c r="AP74" i="44"/>
  <c r="AS94" i="43"/>
  <c r="AN92" i="44"/>
  <c r="BD77" i="45"/>
  <c r="AR67" i="46"/>
  <c r="BB95" i="46"/>
  <c r="AX68" i="45"/>
  <c r="P64" i="44"/>
  <c r="AX77" i="44"/>
  <c r="BA68" i="43"/>
  <c r="AY87" i="43"/>
  <c r="AZ84" i="43"/>
  <c r="AI62" i="43"/>
  <c r="AO64" i="46"/>
  <c r="AN60" i="46"/>
  <c r="BP91" i="45"/>
  <c r="AC81" i="43"/>
  <c r="BZ97" i="45"/>
  <c r="BL91" i="43"/>
  <c r="W71" i="43"/>
  <c r="AQ88" i="43"/>
  <c r="BK82" i="44"/>
  <c r="AP70" i="44"/>
  <c r="AZ77" i="43"/>
  <c r="AR67" i="43"/>
  <c r="AK77" i="45"/>
  <c r="BH79" i="43"/>
  <c r="AA65" i="45"/>
  <c r="AL86" i="45"/>
  <c r="AI83" i="43"/>
  <c r="X68" i="46"/>
  <c r="AT69" i="45"/>
  <c r="AD75" i="43"/>
  <c r="AI84" i="43"/>
  <c r="AY71" i="44"/>
  <c r="AY94" i="46"/>
  <c r="AI88" i="45"/>
  <c r="BG75" i="43"/>
  <c r="BH76" i="44"/>
  <c r="AI85" i="46"/>
  <c r="S70" i="45"/>
  <c r="AE77" i="43"/>
  <c r="AI58" i="44"/>
  <c r="BB71" i="43"/>
  <c r="BF77" i="45"/>
  <c r="AG86" i="43"/>
  <c r="BA96" i="43"/>
  <c r="BP94" i="43"/>
  <c r="AB73" i="43"/>
  <c r="AI69" i="45"/>
  <c r="R58" i="43"/>
  <c r="BW97" i="46"/>
  <c r="N65" i="45"/>
  <c r="AO70" i="43"/>
  <c r="BC71" i="46"/>
  <c r="AQ86" i="43"/>
  <c r="W61" i="44"/>
  <c r="AQ64" i="43"/>
  <c r="Z63" i="43"/>
  <c r="AF81" i="44"/>
  <c r="F60" i="43"/>
  <c r="AN80" i="46"/>
  <c r="BD92" i="43"/>
  <c r="BH89" i="43"/>
  <c r="Y64" i="45"/>
  <c r="BQ93" i="45"/>
  <c r="CC96" i="43"/>
  <c r="BK85" i="45"/>
  <c r="AW80" i="43"/>
  <c r="P58" i="46"/>
  <c r="W68" i="45"/>
  <c r="V59" i="43"/>
  <c r="P65" i="45"/>
  <c r="AR71" i="43"/>
  <c r="BJ92" i="45"/>
  <c r="AY80" i="44"/>
  <c r="AY86" i="44"/>
  <c r="AU71" i="43"/>
  <c r="AA79" i="44"/>
  <c r="AU88" i="43"/>
  <c r="AO91" i="45"/>
  <c r="AV91" i="46"/>
  <c r="AD79" i="43"/>
  <c r="BZ97" i="44"/>
  <c r="AU91" i="43"/>
  <c r="AC77" i="43"/>
  <c r="W76" i="45"/>
  <c r="AQ96" i="46"/>
  <c r="BG77" i="45"/>
  <c r="AO94" i="46"/>
  <c r="AQ80" i="44"/>
  <c r="BN97" i="43"/>
  <c r="AM73" i="45"/>
  <c r="X61" i="45"/>
  <c r="BP96" i="43"/>
  <c r="I61" i="45"/>
  <c r="Z60" i="46"/>
  <c r="AD73" i="44"/>
  <c r="L66" i="46"/>
  <c r="AQ68" i="46"/>
  <c r="AS89" i="45"/>
  <c r="AM70" i="44"/>
  <c r="BD90" i="46"/>
  <c r="AC75" i="45"/>
  <c r="AN65" i="45"/>
  <c r="BD80" i="45"/>
  <c r="BY93" i="43"/>
  <c r="BI82" i="46"/>
  <c r="BV94" i="43"/>
  <c r="F60" i="44"/>
  <c r="AL85" i="46"/>
  <c r="AP79" i="43"/>
  <c r="AD68" i="45"/>
  <c r="AG70" i="46"/>
  <c r="AN84" i="46"/>
  <c r="BB69" i="43"/>
  <c r="G58" i="43"/>
  <c r="Y63" i="44"/>
  <c r="AF58" i="43"/>
  <c r="BR89" i="43"/>
  <c r="AM68" i="46"/>
  <c r="U72" i="43"/>
  <c r="AD60" i="45"/>
  <c r="AV91" i="43"/>
  <c r="Z75" i="43"/>
  <c r="AI72" i="44"/>
  <c r="AD69" i="46"/>
  <c r="AV68" i="43"/>
  <c r="AR63" i="46"/>
  <c r="O69" i="44"/>
  <c r="X77" i="43"/>
  <c r="BO90" i="43"/>
  <c r="AX71" i="43"/>
  <c r="AR89" i="44"/>
  <c r="AN78" i="43"/>
  <c r="AG84" i="44"/>
  <c r="X62" i="43"/>
  <c r="AQ82" i="46"/>
  <c r="AR60" i="43"/>
  <c r="BQ88" i="46"/>
  <c r="BN86" i="43"/>
  <c r="BD94" i="44"/>
  <c r="O58" i="45"/>
  <c r="BJ89" i="43"/>
  <c r="BG97" i="44"/>
  <c r="AI82" i="45"/>
  <c r="AM84" i="43"/>
  <c r="AP93" i="43"/>
  <c r="AN58" i="43"/>
  <c r="C28" i="14"/>
  <c r="AC66" i="44"/>
  <c r="U58" i="43"/>
  <c r="AZ78" i="43"/>
  <c r="AQ73" i="46"/>
  <c r="X70" i="43"/>
  <c r="M67" i="46"/>
  <c r="BB74" i="43"/>
  <c r="AZ92" i="46"/>
  <c r="AC74" i="45"/>
  <c r="AW65" i="46"/>
  <c r="AS61" i="44"/>
  <c r="BH92" i="44"/>
  <c r="AK64" i="46"/>
  <c r="S66" i="46"/>
  <c r="BY94" i="45"/>
  <c r="S59" i="43"/>
  <c r="AB78" i="46"/>
  <c r="BN95" i="46"/>
  <c r="BE77" i="46"/>
  <c r="T63" i="43"/>
  <c r="R69" i="44"/>
  <c r="AA59" i="45"/>
  <c r="BE85" i="45"/>
  <c r="AN81" i="44"/>
  <c r="AA74" i="45"/>
  <c r="AU67" i="43"/>
  <c r="AU90" i="43"/>
  <c r="AM85" i="45"/>
  <c r="BI95" i="44"/>
  <c r="AG75" i="43"/>
  <c r="BM93" i="45"/>
  <c r="AJ83" i="43"/>
  <c r="AN93" i="43"/>
  <c r="AQ79" i="43"/>
  <c r="BO91" i="45"/>
  <c r="AQ68" i="45"/>
  <c r="BU89" i="45"/>
  <c r="AN63" i="43"/>
  <c r="AS74" i="45"/>
  <c r="AY66" i="43"/>
  <c r="BL85" i="43"/>
  <c r="BH82" i="44"/>
  <c r="V59" i="45"/>
  <c r="AR79" i="44"/>
  <c r="BG86" i="44"/>
  <c r="AO71" i="45"/>
  <c r="AC60" i="43"/>
  <c r="BH80" i="43"/>
  <c r="AL80" i="43"/>
  <c r="BM84" i="45"/>
  <c r="BR93" i="44"/>
  <c r="BM82" i="43"/>
  <c r="R71" i="43"/>
  <c r="AW71" i="44"/>
  <c r="AG72" i="43"/>
  <c r="BF85" i="43"/>
  <c r="BB89" i="46"/>
  <c r="AZ72" i="44"/>
  <c r="BY92" i="45"/>
  <c r="U70" i="45"/>
  <c r="AP80" i="46"/>
  <c r="AM91" i="45"/>
  <c r="Z66" i="43"/>
  <c r="BL94" i="44"/>
  <c r="AY74" i="43"/>
  <c r="AR70" i="46"/>
  <c r="AU80" i="44"/>
  <c r="M59" i="44"/>
  <c r="E59" i="45"/>
  <c r="AR90" i="46"/>
  <c r="AW97" i="43"/>
  <c r="AR81" i="44"/>
  <c r="BO96" i="45"/>
  <c r="AE71" i="45"/>
  <c r="AT86" i="43"/>
  <c r="AU77" i="43"/>
  <c r="AX89" i="44"/>
  <c r="AZ71" i="46"/>
  <c r="AB70" i="43"/>
  <c r="BA89" i="43"/>
  <c r="BY97" i="44"/>
  <c r="W59" i="43"/>
  <c r="AO93" i="44"/>
  <c r="AY82" i="44"/>
  <c r="AD72" i="43"/>
  <c r="O64" i="43"/>
  <c r="AT80" i="45"/>
  <c r="AG68" i="44"/>
  <c r="AD73" i="43"/>
  <c r="AK75" i="46"/>
  <c r="BA82" i="43"/>
  <c r="K61" i="45"/>
  <c r="AL65" i="45"/>
  <c r="AB66" i="43"/>
  <c r="S60" i="44"/>
  <c r="V58" i="44"/>
  <c r="BG91" i="44"/>
  <c r="BL86" i="46"/>
  <c r="AO68" i="44"/>
  <c r="AT80" i="43"/>
  <c r="J60" i="43"/>
  <c r="BP95" i="45"/>
  <c r="BB87" i="43"/>
  <c r="AJ68" i="43"/>
  <c r="BB82" i="46"/>
  <c r="BO82" i="43"/>
  <c r="AT71" i="44"/>
  <c r="AY90" i="45"/>
  <c r="AR92" i="43"/>
  <c r="T59" i="43"/>
  <c r="AH62" i="45"/>
  <c r="AM68" i="43"/>
  <c r="BK87" i="44"/>
  <c r="AS93" i="43"/>
  <c r="AJ69" i="43"/>
  <c r="AP85" i="44"/>
  <c r="AN62" i="44"/>
  <c r="AA81" i="45"/>
  <c r="AF77" i="43"/>
  <c r="AI61" i="43"/>
  <c r="BP97" i="43"/>
  <c r="T73" i="45"/>
  <c r="V72" i="44"/>
  <c r="AK66" i="44"/>
  <c r="AQ72" i="43"/>
  <c r="BE78" i="44"/>
  <c r="AQ72" i="44"/>
  <c r="AA69" i="44"/>
  <c r="AB72" i="45"/>
  <c r="AR83" i="46"/>
  <c r="AI79" i="44"/>
  <c r="AN75" i="43"/>
  <c r="BH94" i="45"/>
  <c r="AB81" i="43"/>
  <c r="BQ94" i="46"/>
  <c r="AU64" i="43"/>
  <c r="AJ81" i="44"/>
  <c r="BI87" i="45"/>
  <c r="AL66" i="43"/>
  <c r="AE70" i="46"/>
  <c r="BS90" i="43"/>
  <c r="AV75" i="44"/>
  <c r="AA58" i="43"/>
  <c r="BA84" i="44"/>
  <c r="AP83" i="45"/>
  <c r="BQ87" i="46"/>
  <c r="AY92" i="44"/>
  <c r="AW69" i="43"/>
  <c r="AZ92" i="44"/>
  <c r="AQ85" i="45"/>
  <c r="AT63" i="43"/>
  <c r="AM90" i="43"/>
  <c r="AC59" i="46"/>
  <c r="AN64" i="45"/>
  <c r="AV96" i="43"/>
  <c r="K64" i="43"/>
  <c r="U73" i="44"/>
  <c r="BC86" i="45"/>
  <c r="AP80" i="44"/>
  <c r="BV93" i="44"/>
  <c r="AQ91" i="44"/>
  <c r="AN83" i="43"/>
  <c r="AZ90" i="43"/>
  <c r="BA90" i="44"/>
  <c r="BU93" i="44"/>
  <c r="AP58" i="45"/>
  <c r="BL85" i="44"/>
  <c r="AD77" i="43"/>
  <c r="AV73" i="46"/>
  <c r="BQ96" i="45"/>
  <c r="U72" i="46"/>
  <c r="BP84" i="44"/>
  <c r="BD87" i="45"/>
  <c r="AP92" i="45"/>
  <c r="AP84" i="43"/>
  <c r="BA71" i="43"/>
  <c r="BX94" i="43"/>
  <c r="BE81" i="44"/>
  <c r="AR97" i="44"/>
  <c r="BH90" i="43"/>
  <c r="C48" i="14"/>
  <c r="T70" i="44"/>
  <c r="AA67" i="43"/>
  <c r="BK83" i="43"/>
  <c r="W58" i="43"/>
  <c r="AU86" i="43"/>
  <c r="AD65" i="46"/>
  <c r="BC75" i="43"/>
  <c r="BC72" i="46"/>
  <c r="X63" i="44"/>
  <c r="BU90" i="43"/>
  <c r="AW64" i="44"/>
  <c r="U74" i="46"/>
  <c r="AP62" i="45"/>
  <c r="AB74" i="46"/>
  <c r="AE76" i="45"/>
  <c r="BW91" i="45"/>
  <c r="BZ96" i="43"/>
  <c r="AJ83" i="44"/>
  <c r="AR65" i="43"/>
  <c r="AY77" i="45"/>
  <c r="AT72" i="45"/>
  <c r="C50" i="14"/>
  <c r="AK61" i="46"/>
  <c r="AJ82" i="43"/>
  <c r="AS96" i="44"/>
  <c r="AT89" i="46"/>
  <c r="BI90" i="43"/>
  <c r="BC81" i="46"/>
  <c r="BG93" i="45"/>
  <c r="AO76" i="45"/>
  <c r="Z59" i="43"/>
  <c r="AP78" i="44"/>
  <c r="AS90" i="44"/>
  <c r="BC97" i="43"/>
  <c r="AX97" i="45"/>
  <c r="BE79" i="43"/>
  <c r="BD76" i="44"/>
  <c r="BW97" i="43"/>
  <c r="AI74" i="45"/>
  <c r="BK91" i="44"/>
  <c r="BV92" i="45"/>
  <c r="T69" i="46"/>
  <c r="U67" i="46"/>
  <c r="AI75" i="43"/>
  <c r="BI91" i="43"/>
  <c r="AG85" i="45"/>
  <c r="AG67" i="43"/>
  <c r="Q58" i="44"/>
  <c r="AU74" i="44"/>
  <c r="U64" i="45"/>
  <c r="BF82" i="43"/>
  <c r="W62" i="44"/>
  <c r="R62" i="45"/>
  <c r="J63" i="46"/>
  <c r="BD75" i="45"/>
  <c r="S59" i="45"/>
  <c r="BE84" i="43"/>
  <c r="AD82" i="43"/>
  <c r="AX77" i="45"/>
  <c r="BE92" i="44"/>
  <c r="BL90" i="46"/>
  <c r="AQ79" i="46"/>
  <c r="AF85" i="45"/>
  <c r="BB76" i="43"/>
  <c r="AE72" i="44"/>
  <c r="BR91" i="45"/>
  <c r="AQ91" i="43"/>
  <c r="BD74" i="45"/>
  <c r="BP88" i="45"/>
  <c r="BK85" i="43"/>
  <c r="AK76" i="43"/>
  <c r="C44" i="14"/>
  <c r="R68" i="45"/>
  <c r="AV94" i="43"/>
  <c r="AM93" i="46"/>
  <c r="AD77" i="44"/>
  <c r="AS86" i="43"/>
  <c r="AZ81" i="44"/>
  <c r="AP95" i="46"/>
  <c r="BJ90" i="46"/>
  <c r="AJ65" i="43"/>
  <c r="P67" i="44"/>
  <c r="AM79" i="46"/>
  <c r="BQ87" i="45"/>
  <c r="BF79" i="46"/>
  <c r="AT88" i="45"/>
  <c r="BA73" i="45"/>
  <c r="AZ91" i="43"/>
  <c r="BD95" i="45"/>
  <c r="AT80" i="44"/>
  <c r="AR94" i="43"/>
  <c r="AF61" i="44"/>
  <c r="AG70" i="43"/>
  <c r="AZ83" i="45"/>
  <c r="AW66" i="43"/>
  <c r="O61" i="44"/>
  <c r="BL94" i="45"/>
  <c r="AV71" i="43"/>
  <c r="AR74" i="43"/>
  <c r="AV70" i="43"/>
  <c r="AM72" i="44"/>
  <c r="BB85" i="43"/>
  <c r="L64" i="43"/>
  <c r="AQ94" i="45"/>
  <c r="S73" i="43"/>
  <c r="AJ75" i="44"/>
  <c r="BB83" i="46"/>
  <c r="AC83" i="43"/>
  <c r="BC84" i="45"/>
  <c r="AM91" i="44"/>
  <c r="Z74" i="43"/>
  <c r="AW97" i="44"/>
  <c r="U74" i="43"/>
  <c r="BJ85" i="44"/>
  <c r="AI69" i="43"/>
  <c r="BO97" i="44"/>
  <c r="AV81" i="43"/>
  <c r="BK90" i="45"/>
  <c r="BV93" i="43"/>
  <c r="AN79" i="45"/>
  <c r="AS85" i="46"/>
  <c r="BQ95" i="44"/>
  <c r="BD71" i="46"/>
  <c r="AF60" i="44"/>
  <c r="AL81" i="46"/>
  <c r="AV81" i="46"/>
  <c r="AP92" i="46"/>
  <c r="AD83" i="44"/>
  <c r="AS78" i="44"/>
  <c r="BA89" i="45"/>
  <c r="AO71" i="44"/>
  <c r="BE88" i="43"/>
  <c r="AH73" i="43"/>
  <c r="AB60" i="46"/>
  <c r="AF71" i="46"/>
  <c r="W68" i="43"/>
  <c r="AP61" i="45"/>
  <c r="BU89" i="46"/>
  <c r="BH84" i="45"/>
  <c r="BI78" i="45"/>
  <c r="BY97" i="43"/>
  <c r="AL90" i="45"/>
  <c r="AZ67" i="43"/>
  <c r="AT78" i="43"/>
  <c r="AS63" i="45"/>
  <c r="AJ74" i="45"/>
  <c r="X71" i="43"/>
  <c r="AJ85" i="44"/>
  <c r="C33" i="14"/>
  <c r="BJ93" i="44"/>
  <c r="AF84" i="44"/>
  <c r="AJ78" i="45"/>
  <c r="BE84" i="46"/>
  <c r="BF89" i="44"/>
  <c r="AW87" i="44"/>
  <c r="AA68" i="43"/>
  <c r="BH94" i="44"/>
  <c r="BH80" i="46"/>
  <c r="BA77" i="45"/>
  <c r="BM80" i="43"/>
  <c r="BO91" i="43"/>
  <c r="AI87" i="44"/>
  <c r="AE74" i="45"/>
  <c r="AV87" i="43"/>
  <c r="BY96" i="44"/>
  <c r="AF79" i="43"/>
  <c r="AM92" i="45"/>
  <c r="AT95" i="43"/>
  <c r="AJ90" i="44"/>
  <c r="AL72" i="44"/>
  <c r="AE85" i="44"/>
  <c r="BM94" i="43"/>
  <c r="J58" i="43"/>
  <c r="AP80" i="43"/>
  <c r="AM81" i="43"/>
  <c r="BE77" i="45"/>
  <c r="R64" i="45"/>
  <c r="AA59" i="46"/>
  <c r="AX87" i="45"/>
  <c r="AO90" i="43"/>
  <c r="BA80" i="45"/>
  <c r="AX81" i="45"/>
  <c r="AX73" i="43"/>
  <c r="Y70" i="46"/>
  <c r="BT94" i="44"/>
  <c r="AW70" i="46"/>
  <c r="AW73" i="45"/>
  <c r="BH79" i="45"/>
  <c r="AK76" i="44"/>
  <c r="AY81" i="43"/>
  <c r="O64" i="45"/>
  <c r="M58" i="46"/>
  <c r="AA73" i="43"/>
  <c r="BH93" i="43"/>
  <c r="BC83" i="45"/>
  <c r="AY81" i="44"/>
  <c r="AT77" i="45"/>
  <c r="W69" i="43"/>
  <c r="BA87" i="46"/>
  <c r="AC79" i="44"/>
  <c r="BF84" i="45"/>
  <c r="BA87" i="43"/>
  <c r="AZ89" i="44"/>
  <c r="CB97" i="44"/>
  <c r="AM70" i="43"/>
  <c r="U75" i="45"/>
  <c r="X66" i="45"/>
  <c r="BD82" i="44"/>
  <c r="BG91" i="43"/>
  <c r="Y79" i="45"/>
  <c r="Y79" i="43"/>
  <c r="C25" i="14"/>
  <c r="I63" i="45"/>
  <c r="AT90" i="44"/>
  <c r="AW66" i="45"/>
  <c r="AS65" i="46"/>
  <c r="M60" i="44"/>
  <c r="BG82" i="43"/>
  <c r="AQ92" i="43"/>
  <c r="BJ91" i="44"/>
  <c r="Z70" i="43"/>
  <c r="BJ87" i="43"/>
  <c r="AL69" i="43"/>
  <c r="AU88" i="46"/>
  <c r="AQ70" i="45"/>
  <c r="AH77" i="43"/>
  <c r="W63" i="46"/>
  <c r="H59" i="46"/>
  <c r="U67" i="43"/>
  <c r="AY73" i="43"/>
  <c r="AP60" i="43"/>
  <c r="AY71" i="43"/>
  <c r="AR95" i="46"/>
  <c r="AM93" i="43"/>
  <c r="AT68" i="45"/>
  <c r="BI79" i="43"/>
  <c r="AH63" i="43"/>
  <c r="BK91" i="43"/>
  <c r="AB74" i="43"/>
  <c r="BI82" i="43"/>
  <c r="AP74" i="43"/>
  <c r="BA81" i="46"/>
  <c r="AY82" i="43"/>
  <c r="AF66" i="45"/>
  <c r="AG64" i="43"/>
  <c r="AR59" i="44"/>
  <c r="BB73" i="46"/>
  <c r="BF76" i="46"/>
  <c r="AP66" i="45"/>
  <c r="AO60" i="43"/>
  <c r="AV73" i="45"/>
  <c r="AY80" i="43"/>
  <c r="BK80" i="45"/>
  <c r="AC76" i="43"/>
  <c r="AZ83" i="43"/>
  <c r="BD95" i="43"/>
  <c r="AV70" i="44"/>
  <c r="V63" i="46"/>
  <c r="AF78" i="45"/>
  <c r="AZ87" i="44"/>
  <c r="AW77" i="46"/>
  <c r="AO80" i="46"/>
  <c r="BM93" i="43"/>
  <c r="AU84" i="43"/>
  <c r="U59" i="43"/>
  <c r="AO70" i="44"/>
  <c r="AM62" i="44"/>
  <c r="AE61" i="45"/>
  <c r="AO83" i="43"/>
  <c r="BM92" i="43"/>
  <c r="AJ63" i="43"/>
  <c r="AI77" i="43"/>
  <c r="AS74" i="43"/>
  <c r="AL82" i="46"/>
  <c r="AB74" i="44"/>
  <c r="BF78" i="45"/>
  <c r="AA58" i="44"/>
  <c r="AZ96" i="44"/>
  <c r="BG76" i="43"/>
  <c r="AX77" i="43"/>
  <c r="X69" i="43"/>
  <c r="AR89" i="45"/>
  <c r="BL87" i="43"/>
  <c r="J59" i="45"/>
  <c r="BG89" i="46"/>
  <c r="AR77" i="43"/>
  <c r="AV72" i="43"/>
  <c r="AW89" i="44"/>
  <c r="CA96" i="45"/>
  <c r="BM82" i="44"/>
  <c r="AV78" i="43"/>
  <c r="BR94" i="43"/>
  <c r="BO94" i="44"/>
  <c r="P59" i="44"/>
  <c r="AU95" i="44"/>
  <c r="X74" i="46"/>
  <c r="BE73" i="45"/>
  <c r="C42" i="14"/>
  <c r="BF83" i="46"/>
  <c r="AO95" i="45"/>
  <c r="AM84" i="46"/>
  <c r="R64" i="46"/>
  <c r="AC68" i="44"/>
  <c r="C47" i="14"/>
  <c r="AT79" i="43"/>
  <c r="AH78" i="43"/>
  <c r="AV89" i="43"/>
  <c r="BI89" i="44"/>
  <c r="BB91" i="43"/>
  <c r="AE74" i="43"/>
  <c r="AV79" i="43"/>
  <c r="AZ77" i="44"/>
  <c r="BI78" i="46"/>
  <c r="BI83" i="43"/>
  <c r="BG76" i="44"/>
  <c r="V62" i="43"/>
  <c r="BZ96" i="45"/>
  <c r="AL68" i="45"/>
  <c r="BL97" i="44"/>
  <c r="AD68" i="43"/>
  <c r="BK92" i="44"/>
  <c r="AP83" i="44"/>
  <c r="BE73" i="44"/>
  <c r="Y63" i="46"/>
  <c r="AU83" i="44"/>
  <c r="BL93" i="45"/>
  <c r="U66" i="46"/>
  <c r="BI97" i="45"/>
  <c r="BA87" i="45"/>
  <c r="BG87" i="44"/>
  <c r="AO95" i="43"/>
  <c r="AI59" i="43"/>
  <c r="AN71" i="44"/>
  <c r="AZ80" i="43"/>
  <c r="BV93" i="45"/>
  <c r="AL70" i="43"/>
  <c r="BI85" i="44"/>
  <c r="V65" i="44"/>
  <c r="BN87" i="43"/>
  <c r="BA72" i="45"/>
  <c r="Y71" i="46"/>
  <c r="CA94" i="43"/>
  <c r="AL60" i="46"/>
  <c r="AS71" i="46"/>
  <c r="AJ62" i="43"/>
  <c r="AQ62" i="44"/>
  <c r="AZ97" i="45"/>
  <c r="BQ90" i="43"/>
  <c r="V68" i="45"/>
  <c r="L61" i="45"/>
  <c r="AZ73" i="44"/>
  <c r="AN64" i="43"/>
  <c r="AJ70" i="45"/>
  <c r="AN58" i="44"/>
  <c r="AZ82" i="43"/>
  <c r="AH58" i="43"/>
  <c r="AK60" i="44"/>
  <c r="AE65" i="43"/>
  <c r="BA78" i="44"/>
  <c r="BL91" i="44"/>
  <c r="AW69" i="44"/>
  <c r="AY93" i="43"/>
  <c r="AT82" i="43"/>
  <c r="AR87" i="45"/>
  <c r="AW83" i="43"/>
  <c r="BM85" i="45"/>
  <c r="Y76" i="43"/>
  <c r="AJ59" i="43"/>
  <c r="AU81" i="45"/>
  <c r="AC75" i="43"/>
  <c r="AQ82" i="43"/>
  <c r="AG82" i="45"/>
  <c r="BF95" i="43"/>
  <c r="AR70" i="43"/>
  <c r="BQ88" i="44"/>
  <c r="M65" i="43"/>
  <c r="BN88" i="46"/>
  <c r="AV73" i="44"/>
  <c r="AT90" i="45"/>
  <c r="AJ64" i="44"/>
  <c r="AK62" i="43"/>
  <c r="AN68" i="46"/>
  <c r="O65" i="43"/>
  <c r="BI77" i="46"/>
  <c r="AH69" i="43"/>
  <c r="AX72" i="43"/>
  <c r="BN86" i="44"/>
  <c r="BV96" i="43"/>
  <c r="BN96" i="43"/>
  <c r="BH84" i="43"/>
  <c r="AU69" i="43"/>
  <c r="AH85" i="44"/>
  <c r="BH86" i="45"/>
  <c r="AB78" i="43"/>
  <c r="T73" i="44"/>
  <c r="G60" i="44"/>
  <c r="AP67" i="43"/>
  <c r="BB84" i="45"/>
  <c r="AL67" i="46"/>
  <c r="Y65" i="43"/>
  <c r="AS62" i="43"/>
  <c r="BB69" i="45"/>
  <c r="AV80" i="44"/>
  <c r="AM80" i="43"/>
  <c r="BH94" i="43"/>
  <c r="BR90" i="45"/>
  <c r="AD71" i="43"/>
  <c r="AW83" i="44"/>
  <c r="BD78" i="43"/>
  <c r="AO59" i="44"/>
  <c r="P60" i="45"/>
  <c r="BP96" i="45"/>
  <c r="AT76" i="45"/>
  <c r="AG68" i="45"/>
  <c r="AI84" i="45"/>
  <c r="AV93" i="43"/>
  <c r="BD93" i="44"/>
  <c r="M63" i="44"/>
  <c r="R66" i="43"/>
  <c r="Q67" i="46"/>
  <c r="AO62" i="43"/>
  <c r="AE70" i="44"/>
  <c r="AC78" i="45"/>
  <c r="BB92" i="43"/>
  <c r="BI91" i="45"/>
  <c r="BO84" i="43"/>
  <c r="AI67" i="46"/>
  <c r="BI87" i="44"/>
  <c r="AR90" i="43"/>
  <c r="AC63" i="43"/>
  <c r="AF64" i="45"/>
  <c r="BI79" i="45"/>
  <c r="AP70" i="45"/>
  <c r="AD66" i="43"/>
  <c r="AP92" i="44"/>
  <c r="BB84" i="46"/>
  <c r="AL88" i="45"/>
  <c r="X58" i="45"/>
  <c r="AE71" i="46"/>
  <c r="BF97" i="43"/>
  <c r="AO75" i="45"/>
  <c r="O63" i="46"/>
  <c r="AL89" i="43"/>
  <c r="AQ83" i="44"/>
  <c r="AA71" i="44"/>
  <c r="AX97" i="46"/>
  <c r="AY67" i="45"/>
  <c r="BH83" i="44"/>
  <c r="AW89" i="43"/>
  <c r="Q67" i="45"/>
  <c r="BM89" i="44"/>
  <c r="BF88" i="43"/>
  <c r="AG72" i="44"/>
  <c r="AY80" i="46"/>
  <c r="AO87" i="43"/>
  <c r="BN83" i="46"/>
  <c r="BK89" i="45"/>
  <c r="BP90" i="46"/>
  <c r="BW93" i="43"/>
  <c r="AO72" i="44"/>
  <c r="AS85" i="44"/>
  <c r="AP87" i="43"/>
  <c r="BW95" i="45"/>
  <c r="BP91" i="43"/>
  <c r="AP60" i="46"/>
  <c r="BO97" i="46"/>
  <c r="AW72" i="46"/>
  <c r="BC92" i="44"/>
  <c r="AS69" i="43"/>
  <c r="BC85" i="43"/>
  <c r="BE76" i="43"/>
  <c r="AM76" i="43"/>
  <c r="AO65" i="43"/>
  <c r="AH86" i="43"/>
  <c r="BG74" i="43"/>
  <c r="AV71" i="46"/>
  <c r="BE95" i="43"/>
  <c r="X59" i="43"/>
  <c r="J64" i="43"/>
  <c r="AH82" i="46"/>
  <c r="BW96" i="46"/>
  <c r="AS60" i="46"/>
  <c r="AT65" i="44"/>
  <c r="Z75" i="44"/>
  <c r="AZ86" i="45"/>
  <c r="BE94" i="45"/>
  <c r="AM63" i="46"/>
  <c r="AX70" i="45"/>
  <c r="AS67" i="44"/>
  <c r="BD80" i="43"/>
  <c r="X72" i="43"/>
  <c r="AM86" i="43"/>
  <c r="AP82" i="43"/>
  <c r="U71" i="44"/>
  <c r="AI58" i="43"/>
  <c r="BS96" i="45"/>
  <c r="BJ82" i="43"/>
  <c r="BE94" i="43"/>
  <c r="AU65" i="45"/>
  <c r="L59" i="45"/>
  <c r="AO72" i="46"/>
  <c r="BW95" i="43"/>
  <c r="BS89" i="46"/>
  <c r="AU93" i="45"/>
  <c r="AZ74" i="46"/>
  <c r="K60" i="46"/>
  <c r="V66" i="43"/>
  <c r="BW91" i="46"/>
  <c r="BO92" i="44"/>
  <c r="AL76" i="45"/>
  <c r="AM60" i="46"/>
  <c r="AX89" i="43"/>
  <c r="BE72" i="43"/>
  <c r="AX87" i="43"/>
  <c r="N68" i="44"/>
  <c r="BF81" i="43"/>
  <c r="AA79" i="43"/>
  <c r="BX91" i="43"/>
  <c r="AM88" i="46"/>
  <c r="AF76" i="43"/>
  <c r="AW88" i="43"/>
  <c r="AQ64" i="46"/>
  <c r="AR88" i="45"/>
  <c r="CB97" i="46"/>
  <c r="AR70" i="44"/>
  <c r="AC77" i="44"/>
  <c r="V71" i="44"/>
  <c r="H58" i="43"/>
  <c r="AS83" i="46"/>
  <c r="AN61" i="43"/>
  <c r="BN90" i="45"/>
  <c r="P64" i="43"/>
  <c r="AR68" i="44"/>
  <c r="AF75" i="46"/>
  <c r="V63" i="44"/>
  <c r="AD76" i="43"/>
  <c r="BJ93" i="43"/>
  <c r="AQ70" i="44"/>
  <c r="AF83" i="43"/>
  <c r="AD77" i="45"/>
  <c r="AF83" i="46"/>
  <c r="U66" i="43"/>
  <c r="AY75" i="44"/>
  <c r="AO64" i="45"/>
  <c r="AP62" i="46"/>
  <c r="AP74" i="45"/>
  <c r="AK78" i="45"/>
  <c r="AN79" i="44"/>
  <c r="AI83" i="44"/>
  <c r="AI76" i="44"/>
  <c r="S70" i="44"/>
  <c r="AV69" i="44"/>
  <c r="U61" i="44"/>
  <c r="AT68" i="46"/>
  <c r="J62" i="45"/>
  <c r="AN69" i="43"/>
  <c r="BZ95" i="44"/>
  <c r="BK83" i="45"/>
  <c r="AH75" i="44"/>
  <c r="AM87" i="43"/>
  <c r="AM92" i="43"/>
  <c r="AG65" i="43"/>
  <c r="BK96" i="44"/>
  <c r="AA70" i="44"/>
  <c r="W70" i="46"/>
  <c r="AB59" i="45"/>
  <c r="AP77" i="46"/>
  <c r="AL71" i="45"/>
  <c r="BL92" i="44"/>
  <c r="BB89" i="43"/>
  <c r="AW97" i="46"/>
  <c r="W76" i="44"/>
  <c r="CB97" i="45"/>
  <c r="AM71" i="43"/>
  <c r="BE85" i="44"/>
  <c r="AR84" i="43"/>
  <c r="L58" i="43"/>
  <c r="V67" i="45"/>
  <c r="AB60" i="43"/>
  <c r="AK71" i="44"/>
  <c r="BJ91" i="45"/>
  <c r="AK63" i="45"/>
  <c r="AE71" i="43"/>
  <c r="BF75" i="43"/>
  <c r="AT87" i="46"/>
  <c r="AB75" i="44"/>
  <c r="X76" i="45"/>
  <c r="AS72" i="44"/>
  <c r="Z67" i="46"/>
  <c r="BM89" i="45"/>
  <c r="R66" i="46"/>
  <c r="AA80" i="43"/>
  <c r="M58" i="43"/>
  <c r="T58" i="44"/>
  <c r="BL88" i="45"/>
  <c r="AT71" i="43"/>
  <c r="AF73" i="44"/>
  <c r="AL83" i="45"/>
  <c r="BB88" i="45"/>
  <c r="X70" i="46"/>
  <c r="AI86" i="43"/>
  <c r="AK67" i="44"/>
  <c r="AJ60" i="43"/>
  <c r="L58" i="45"/>
  <c r="C21" i="14"/>
  <c r="P59" i="43"/>
  <c r="Y64" i="44"/>
  <c r="AM65" i="44"/>
  <c r="AC72" i="44"/>
  <c r="AP69" i="45"/>
  <c r="BF90" i="43"/>
  <c r="Z67" i="43"/>
  <c r="AM68" i="44"/>
  <c r="BD96" i="43"/>
  <c r="BN88" i="45"/>
  <c r="AP64" i="43"/>
  <c r="BW96" i="43"/>
  <c r="BL96" i="44"/>
  <c r="BI86" i="43"/>
  <c r="AS73" i="46"/>
  <c r="AB82" i="45"/>
  <c r="BJ97" i="45"/>
  <c r="BB83" i="45"/>
  <c r="BX91" i="46"/>
  <c r="AR86" i="43"/>
  <c r="Y75" i="43"/>
  <c r="Y75" i="45"/>
  <c r="AW96" i="43"/>
  <c r="AV65" i="44"/>
  <c r="M62" i="45"/>
  <c r="AX91" i="46"/>
  <c r="BA97" i="45"/>
  <c r="CB95" i="44"/>
  <c r="AF74" i="45"/>
  <c r="AV83" i="43"/>
  <c r="AL89" i="44"/>
  <c r="BC77" i="44"/>
  <c r="AF68" i="43"/>
  <c r="AN60" i="44"/>
  <c r="AW72" i="43"/>
  <c r="BA73" i="46"/>
  <c r="BF82" i="45"/>
  <c r="J61" i="43"/>
  <c r="AN92" i="43"/>
  <c r="U60" i="46"/>
  <c r="BG96" i="44"/>
  <c r="BA86" i="45"/>
  <c r="AZ81" i="43"/>
  <c r="O61" i="43"/>
  <c r="AM73" i="43"/>
  <c r="AD74" i="43"/>
  <c r="AL64" i="43"/>
  <c r="BI89" i="43"/>
  <c r="AY85" i="44"/>
  <c r="AK91" i="45"/>
  <c r="AL63" i="46"/>
  <c r="Q63" i="45"/>
  <c r="AM78" i="45"/>
  <c r="AJ84" i="43"/>
  <c r="AK68" i="43"/>
  <c r="AM58" i="45"/>
  <c r="AB76" i="43"/>
  <c r="AT89" i="44"/>
  <c r="AE59" i="45"/>
  <c r="AH79" i="46"/>
  <c r="BG94" i="44"/>
  <c r="Q64" i="43"/>
  <c r="AN92" i="46"/>
  <c r="AJ86" i="43"/>
  <c r="AU62" i="43"/>
  <c r="S71" i="46"/>
  <c r="BD96" i="45"/>
  <c r="AA71" i="43"/>
  <c r="BB78" i="45"/>
  <c r="AW67" i="43"/>
  <c r="Y73" i="44"/>
  <c r="CA95" i="43"/>
  <c r="AU80" i="45"/>
  <c r="AM86" i="44"/>
  <c r="AI69" i="44"/>
  <c r="BR88" i="43"/>
  <c r="U70" i="43"/>
  <c r="AG74" i="46"/>
  <c r="AP75" i="44"/>
  <c r="X68" i="43"/>
  <c r="Y65" i="44"/>
  <c r="BP86" i="44"/>
  <c r="BG78" i="43"/>
  <c r="BH82" i="43"/>
  <c r="CA96" i="44"/>
  <c r="BB74" i="44"/>
  <c r="BF96" i="43"/>
  <c r="AS66" i="46"/>
  <c r="BC96" i="44"/>
  <c r="AA60" i="43"/>
  <c r="AL87" i="45"/>
  <c r="BH77" i="44"/>
  <c r="AI65" i="46"/>
  <c r="BR86" i="45"/>
  <c r="BT96" i="45"/>
  <c r="BF86" i="46"/>
  <c r="AS95" i="46"/>
  <c r="W73" i="45"/>
  <c r="AC65" i="46"/>
  <c r="AS73" i="45"/>
  <c r="X78" i="43"/>
  <c r="AX95" i="43"/>
  <c r="AB73" i="45"/>
  <c r="AY90" i="44"/>
  <c r="AA59" i="43"/>
  <c r="AF59" i="46"/>
  <c r="BF89" i="43"/>
  <c r="AI82" i="46"/>
  <c r="AO75" i="44"/>
  <c r="AY86" i="45"/>
  <c r="U63" i="46"/>
  <c r="AW90" i="44"/>
  <c r="F58" i="44"/>
  <c r="AQ58" i="45"/>
  <c r="BN86" i="45"/>
  <c r="BT92" i="46"/>
  <c r="AX76" i="45"/>
  <c r="BH96" i="43"/>
  <c r="AI67" i="45"/>
  <c r="AK77" i="43"/>
  <c r="BS88" i="44"/>
  <c r="AI76" i="46"/>
  <c r="T66" i="45"/>
  <c r="BC95" i="43"/>
  <c r="AF67" i="44"/>
  <c r="G61" i="44"/>
  <c r="AQ74" i="44"/>
  <c r="AL63" i="43"/>
  <c r="G61" i="43"/>
  <c r="AT72" i="43"/>
  <c r="BF92" i="44"/>
  <c r="J62" i="46"/>
  <c r="AC83" i="44"/>
  <c r="Y76" i="45"/>
  <c r="BF82" i="46"/>
  <c r="BR86" i="43"/>
  <c r="AJ69" i="46"/>
  <c r="AL86" i="44"/>
  <c r="BW91" i="43"/>
  <c r="AN94" i="43"/>
  <c r="AS82" i="45"/>
  <c r="AL84" i="43"/>
  <c r="AV63" i="45"/>
  <c r="AV86" i="44"/>
  <c r="P61" i="46"/>
  <c r="AJ87" i="44"/>
  <c r="BG81" i="43"/>
  <c r="BD77" i="46"/>
  <c r="AL79" i="46"/>
  <c r="AO65" i="45"/>
  <c r="R60" i="44"/>
  <c r="N59" i="45"/>
  <c r="AK59" i="43"/>
  <c r="BT92" i="43"/>
  <c r="S64" i="43"/>
  <c r="BS93" i="44"/>
  <c r="AG85" i="46"/>
  <c r="AL86" i="46"/>
  <c r="AQ86" i="46"/>
  <c r="BC79" i="45"/>
  <c r="AI78" i="45"/>
  <c r="BW95" i="46"/>
  <c r="BC89" i="45"/>
  <c r="BH95" i="43"/>
  <c r="AY88" i="45"/>
  <c r="AE61" i="44"/>
  <c r="BC82" i="45"/>
  <c r="AK82" i="46"/>
  <c r="BL87" i="46"/>
  <c r="C49" i="14"/>
  <c r="AC62" i="44"/>
  <c r="BJ88" i="46"/>
  <c r="BX93" i="43"/>
  <c r="CA97" i="43"/>
  <c r="BZ95" i="46"/>
  <c r="BG96" i="43"/>
  <c r="BL89" i="45"/>
  <c r="AS81" i="43"/>
  <c r="U63" i="43"/>
  <c r="AU75" i="43"/>
  <c r="BJ83" i="44"/>
  <c r="AI81" i="46"/>
  <c r="T58" i="43"/>
  <c r="AL92" i="46"/>
  <c r="AU75" i="46"/>
  <c r="AI63" i="43"/>
  <c r="BO85" i="44"/>
  <c r="BB90" i="44"/>
  <c r="BE82" i="43"/>
  <c r="AQ61" i="44"/>
  <c r="AE76" i="46"/>
  <c r="AR74" i="46"/>
  <c r="Z64" i="44"/>
  <c r="BP97" i="45"/>
  <c r="BJ86" i="44"/>
  <c r="AJ58" i="46"/>
  <c r="AT66" i="45"/>
  <c r="AU84" i="44"/>
  <c r="AU70" i="43"/>
  <c r="AV70" i="45"/>
  <c r="AR97" i="46"/>
  <c r="AI88" i="46"/>
  <c r="AJ79" i="45"/>
  <c r="AM67" i="43"/>
  <c r="BE73" i="43"/>
  <c r="BP88" i="44"/>
  <c r="AG73" i="43"/>
  <c r="AR78" i="43"/>
  <c r="AJ80" i="43"/>
  <c r="AO87" i="44"/>
  <c r="AT70" i="45"/>
  <c r="AO81" i="45"/>
  <c r="AW80" i="45"/>
  <c r="AD58" i="43"/>
  <c r="AU79" i="46"/>
  <c r="X75" i="45"/>
  <c r="S70" i="46"/>
  <c r="BG92" i="43"/>
  <c r="N66" i="44"/>
  <c r="BG74" i="44"/>
  <c r="AP69" i="44"/>
  <c r="Y68" i="45"/>
  <c r="AI63" i="46"/>
  <c r="AV71" i="45"/>
  <c r="M59" i="43"/>
  <c r="BO84" i="44"/>
  <c r="BI76" i="46"/>
  <c r="Q70" i="43"/>
  <c r="AL65" i="44"/>
  <c r="X74" i="44"/>
  <c r="O62" i="43"/>
  <c r="BF74" i="44"/>
  <c r="AO80" i="45"/>
  <c r="AY97" i="45"/>
  <c r="AN91" i="45"/>
  <c r="AS81" i="45"/>
  <c r="AF82" i="43"/>
  <c r="AB72" i="43"/>
  <c r="AU85" i="45"/>
  <c r="AU77" i="46"/>
  <c r="AC63" i="46"/>
  <c r="AC66" i="43"/>
  <c r="AK63" i="43"/>
  <c r="C27" i="14"/>
  <c r="BD91" i="45"/>
  <c r="BK94" i="46"/>
  <c r="AD81" i="45"/>
  <c r="W66" i="46"/>
  <c r="AQ60" i="45"/>
  <c r="AX81" i="43"/>
  <c r="I59" i="44"/>
  <c r="BF78" i="43"/>
  <c r="BL90" i="43"/>
  <c r="BH87" i="43"/>
  <c r="AP95" i="43"/>
  <c r="AH67" i="43"/>
  <c r="AG59" i="43"/>
  <c r="AO63" i="45"/>
  <c r="BH93" i="44"/>
  <c r="BP96" i="46"/>
  <c r="BN95" i="44"/>
  <c r="AR84" i="45"/>
  <c r="C37" i="14"/>
  <c r="AY87" i="44"/>
  <c r="AL60" i="43"/>
  <c r="BB81" i="45"/>
  <c r="M64" i="45"/>
  <c r="AI60" i="46"/>
  <c r="N61" i="44"/>
  <c r="AF80" i="46"/>
  <c r="T62" i="43"/>
  <c r="P58" i="43"/>
  <c r="BW90" i="44"/>
  <c r="BU96" i="45"/>
  <c r="AQ76" i="44"/>
  <c r="P61" i="44"/>
  <c r="BP84" i="45"/>
  <c r="AT91" i="46"/>
  <c r="AQ95" i="46"/>
  <c r="AQ90" i="46"/>
  <c r="BH95" i="46"/>
  <c r="AQ62" i="45"/>
  <c r="BM90" i="43"/>
  <c r="BE94" i="44"/>
  <c r="AR59" i="46"/>
  <c r="BA69" i="44"/>
  <c r="AP77" i="43"/>
  <c r="BI88" i="44"/>
  <c r="BT95" i="43"/>
  <c r="BC75" i="44"/>
  <c r="Y69" i="44"/>
  <c r="AF75" i="45"/>
  <c r="AL86" i="43"/>
  <c r="BJ77" i="44"/>
  <c r="AQ84" i="45"/>
  <c r="AN79" i="43"/>
  <c r="AR70" i="45"/>
  <c r="BA94" i="43"/>
  <c r="T62" i="46"/>
  <c r="AM93" i="45"/>
  <c r="AU88" i="45"/>
  <c r="BA91" i="46"/>
  <c r="BW93" i="46"/>
  <c r="AR60" i="45"/>
  <c r="AS65" i="44"/>
  <c r="BK96" i="45"/>
  <c r="AX82" i="43"/>
  <c r="BF76" i="45"/>
  <c r="AW71" i="46"/>
  <c r="AD63" i="44"/>
  <c r="AC68" i="45"/>
  <c r="V71" i="43"/>
  <c r="BE86" i="46"/>
  <c r="AL65" i="43"/>
  <c r="AK61" i="44"/>
  <c r="BD95" i="44"/>
  <c r="T74" i="45"/>
  <c r="AE59" i="44"/>
  <c r="S70" i="43"/>
  <c r="AN93" i="44"/>
  <c r="CA95" i="46"/>
  <c r="BD88" i="46"/>
  <c r="V61" i="44"/>
  <c r="BC97" i="45"/>
  <c r="BR91" i="43"/>
  <c r="AK62" i="44"/>
  <c r="AY83" i="44"/>
  <c r="S58" i="46"/>
  <c r="AC60" i="44"/>
  <c r="BW90" i="43"/>
  <c r="AN63" i="45"/>
  <c r="BI92" i="45"/>
  <c r="AQ65" i="43"/>
  <c r="T65" i="43"/>
  <c r="P59" i="45"/>
  <c r="AQ69" i="46"/>
  <c r="AD81" i="46"/>
  <c r="AS87" i="43"/>
  <c r="BN90" i="44"/>
  <c r="AA68" i="46"/>
  <c r="AG69" i="45"/>
  <c r="AP84" i="45"/>
  <c r="AM74" i="43"/>
  <c r="AS81" i="44"/>
  <c r="AW94" i="44"/>
  <c r="AJ63" i="44"/>
  <c r="AS95" i="45"/>
  <c r="R66" i="44"/>
  <c r="AK80" i="46"/>
  <c r="AG60" i="43"/>
  <c r="I60" i="43"/>
  <c r="AT88" i="44"/>
  <c r="X63" i="46"/>
  <c r="AN77" i="44"/>
  <c r="AA59" i="44"/>
  <c r="AN76" i="43"/>
  <c r="BK95" i="45"/>
  <c r="BI84" i="44"/>
  <c r="BF94" i="43"/>
  <c r="AH86" i="45"/>
  <c r="AB61" i="44"/>
  <c r="BB84" i="43"/>
  <c r="CA95" i="44"/>
  <c r="AV82" i="46"/>
  <c r="AC75" i="44"/>
  <c r="BL86" i="43"/>
  <c r="BB75" i="45"/>
  <c r="BE83" i="43"/>
  <c r="AW66" i="46"/>
  <c r="AB69" i="44"/>
  <c r="H60" i="45"/>
  <c r="I63" i="43"/>
  <c r="BD73" i="43"/>
  <c r="AJ60" i="45"/>
  <c r="AQ65" i="44"/>
  <c r="M63" i="43"/>
  <c r="AN83" i="46"/>
  <c r="AO72" i="43"/>
  <c r="AH71" i="45"/>
  <c r="L66" i="43"/>
  <c r="BA93" i="43"/>
  <c r="AT93" i="44"/>
  <c r="AL63" i="45"/>
  <c r="AV95" i="46"/>
  <c r="BH92" i="46"/>
  <c r="AJ64" i="43"/>
  <c r="AO80" i="43"/>
  <c r="AW74" i="43"/>
  <c r="AZ77" i="45"/>
  <c r="BG91" i="46"/>
  <c r="S71" i="43"/>
  <c r="AO63" i="43"/>
  <c r="AE71" i="44"/>
  <c r="AR94" i="45"/>
  <c r="AX89" i="45"/>
  <c r="BC82" i="43"/>
  <c r="BT89" i="45"/>
  <c r="AU70" i="44"/>
  <c r="AO89" i="43"/>
  <c r="BE82" i="44"/>
  <c r="Q70" i="44"/>
  <c r="BW93" i="45"/>
  <c r="AM91" i="43"/>
  <c r="AF67" i="43"/>
  <c r="CB95" i="46"/>
  <c r="BN91" i="43"/>
  <c r="AI66" i="46"/>
  <c r="AM69" i="43"/>
  <c r="BN91" i="44"/>
  <c r="J60" i="45"/>
  <c r="S62" i="46"/>
  <c r="V60" i="43"/>
  <c r="CA94" i="45"/>
  <c r="BM92" i="45"/>
  <c r="AS79" i="45"/>
  <c r="AZ68" i="46"/>
  <c r="BI81" i="45"/>
  <c r="AN86" i="43"/>
  <c r="AZ74" i="45"/>
  <c r="AP63" i="45"/>
  <c r="AU63" i="44"/>
  <c r="AT83" i="43"/>
  <c r="Z67" i="44"/>
  <c r="R72" i="43"/>
  <c r="AX72" i="44"/>
  <c r="BB94" i="45"/>
  <c r="AB59" i="44"/>
  <c r="AA75" i="44"/>
  <c r="T61" i="45"/>
  <c r="S58" i="45"/>
  <c r="AA77" i="44"/>
  <c r="BD81" i="43"/>
  <c r="AS97" i="43"/>
  <c r="AF77" i="46"/>
  <c r="BF92" i="45"/>
  <c r="AD80" i="43"/>
  <c r="BP84" i="43"/>
  <c r="AU92" i="46"/>
  <c r="BA73" i="44"/>
  <c r="F59" i="45"/>
  <c r="AN61" i="45"/>
  <c r="AK84" i="43"/>
  <c r="BV90" i="43"/>
  <c r="AS73" i="43"/>
  <c r="BE83" i="45"/>
  <c r="BF82" i="44"/>
  <c r="AQ87" i="43"/>
  <c r="AX73" i="44"/>
  <c r="AD67" i="44"/>
  <c r="AW90" i="43"/>
  <c r="C19" i="14"/>
  <c r="AV84" i="46"/>
  <c r="AK72" i="43"/>
  <c r="Y59" i="46"/>
  <c r="AJ76" i="43"/>
  <c r="V67" i="44"/>
  <c r="AF63" i="44"/>
  <c r="Y75" i="44"/>
  <c r="AJ77" i="44"/>
  <c r="BD84" i="45"/>
  <c r="AR62" i="43"/>
  <c r="AO86" i="43"/>
  <c r="BJ81" i="45"/>
  <c r="BN88" i="44"/>
  <c r="AF78" i="43"/>
  <c r="Z68" i="44"/>
  <c r="AL90" i="44"/>
  <c r="AD79" i="44"/>
  <c r="AY76" i="46"/>
  <c r="BI86" i="46"/>
  <c r="AO92" i="43"/>
  <c r="BQ89" i="44"/>
  <c r="AR86" i="44"/>
  <c r="AT65" i="45"/>
  <c r="C23" i="14"/>
  <c r="BH88" i="43"/>
  <c r="AF60" i="46"/>
  <c r="U69" i="44"/>
  <c r="BQ84" i="45"/>
  <c r="BH96" i="46"/>
  <c r="AR77" i="45"/>
  <c r="BV92" i="43"/>
  <c r="N58" i="44"/>
  <c r="AY88" i="43"/>
  <c r="AH68" i="46"/>
  <c r="BM97" i="43"/>
  <c r="C30" i="14"/>
  <c r="AP86" i="43"/>
  <c r="BS91" i="43"/>
  <c r="AY70" i="43"/>
  <c r="AQ76" i="43"/>
  <c r="V61" i="46"/>
  <c r="AC81" i="44"/>
  <c r="AW92" i="44"/>
  <c r="Z61" i="46"/>
  <c r="BJ95" i="46"/>
  <c r="Z80" i="46"/>
  <c r="AH61" i="43"/>
  <c r="AY72" i="43"/>
  <c r="AU68" i="45"/>
  <c r="AH84" i="43"/>
  <c r="H62" i="44"/>
  <c r="AD60" i="43"/>
  <c r="BB82" i="43"/>
  <c r="BH85" i="45"/>
  <c r="AK61" i="43"/>
  <c r="AY71" i="45"/>
  <c r="BS87" i="45"/>
  <c r="AT90" i="43"/>
  <c r="T61" i="43"/>
  <c r="AV83" i="45"/>
  <c r="N59" i="43"/>
  <c r="AB68" i="44"/>
  <c r="AN67" i="43"/>
  <c r="AU69" i="46"/>
  <c r="T59" i="45"/>
  <c r="AW84" i="43"/>
  <c r="N65" i="44"/>
  <c r="AH72" i="43"/>
  <c r="AU93" i="43"/>
  <c r="AQ59" i="43"/>
  <c r="BQ87" i="43"/>
  <c r="AV93" i="44"/>
  <c r="BR88" i="45"/>
  <c r="AK87" i="43"/>
  <c r="AB68" i="46"/>
  <c r="AI76" i="43"/>
  <c r="C43" i="14"/>
  <c r="AC64" i="44"/>
  <c r="AS65" i="45"/>
  <c r="P62" i="44"/>
  <c r="AU74" i="43"/>
  <c r="BT88" i="45"/>
  <c r="L65" i="44"/>
  <c r="AD59" i="46"/>
  <c r="C46" i="14"/>
  <c r="BX96" i="43"/>
  <c r="AL71" i="43"/>
  <c r="AG70" i="44"/>
  <c r="AQ75" i="43"/>
  <c r="AQ83" i="46"/>
  <c r="AU66" i="45"/>
  <c r="BJ96" i="45"/>
  <c r="BP89" i="45"/>
  <c r="P63" i="44"/>
  <c r="U66" i="45"/>
  <c r="BF80" i="43"/>
  <c r="AT96" i="43"/>
  <c r="BE87" i="46"/>
  <c r="AK91" i="43"/>
  <c r="U64" i="43"/>
  <c r="AW75" i="43"/>
  <c r="BD86" i="43"/>
  <c r="AH70" i="45"/>
  <c r="AH82" i="44"/>
  <c r="BE96" i="44"/>
  <c r="BE86" i="45"/>
  <c r="AV64" i="44"/>
  <c r="X73" i="45"/>
  <c r="AF75" i="44"/>
  <c r="BS96" i="43"/>
  <c r="AE70" i="43"/>
  <c r="BD87" i="43"/>
  <c r="BL79" i="43"/>
  <c r="AL92" i="44"/>
  <c r="AT81" i="43"/>
  <c r="AG68" i="46"/>
  <c r="M61" i="44"/>
  <c r="AM64" i="44"/>
  <c r="AU68" i="43"/>
  <c r="AO76" i="46"/>
  <c r="AE84" i="43"/>
  <c r="BM83" i="44"/>
  <c r="BY97" i="45"/>
  <c r="AP63" i="44"/>
  <c r="AE81" i="43"/>
  <c r="BA95" i="44"/>
  <c r="L63" i="46"/>
  <c r="BJ93" i="45"/>
  <c r="AV69" i="43"/>
  <c r="W73" i="43"/>
  <c r="AH82" i="43"/>
  <c r="BA79" i="44"/>
  <c r="BT91" i="43"/>
  <c r="BK81" i="43"/>
  <c r="BN97" i="44"/>
  <c r="AH71" i="46"/>
  <c r="BB79" i="46"/>
  <c r="AU80" i="43"/>
  <c r="AS91" i="43"/>
  <c r="AV92" i="43"/>
  <c r="AP83" i="43"/>
  <c r="AS66" i="44"/>
  <c r="AU96" i="43"/>
  <c r="AC78" i="44"/>
  <c r="AP66" i="43"/>
  <c r="AL78" i="45"/>
  <c r="AG59" i="45"/>
  <c r="AR80" i="43"/>
  <c r="BC84" i="46"/>
  <c r="BR91" i="44"/>
  <c r="M61" i="46"/>
  <c r="BE78" i="43"/>
  <c r="AE60" i="44"/>
  <c r="AQ89" i="44"/>
  <c r="AM63" i="45"/>
  <c r="AC64" i="43"/>
  <c r="V62" i="45"/>
  <c r="AH68" i="43"/>
  <c r="AG75" i="46"/>
  <c r="AO86" i="45"/>
  <c r="BP87" i="43"/>
  <c r="Z62" i="44"/>
  <c r="BL92" i="43"/>
  <c r="BU97" i="45"/>
  <c r="AM92" i="46"/>
  <c r="AQ64" i="45"/>
  <c r="Z60" i="43"/>
  <c r="AB65" i="44"/>
  <c r="AK69" i="45"/>
  <c r="N62" i="44"/>
  <c r="BM88" i="46"/>
  <c r="Z69" i="46"/>
  <c r="BW94" i="43"/>
  <c r="AO83" i="44"/>
  <c r="AP64" i="45"/>
  <c r="BI94" i="46"/>
  <c r="BF94" i="46"/>
  <c r="AW75" i="45"/>
  <c r="P64" i="46"/>
  <c r="BG86" i="45"/>
  <c r="BE84" i="45"/>
  <c r="BJ84" i="43"/>
  <c r="BA97" i="43"/>
  <c r="AA76" i="45"/>
  <c r="AQ75" i="46"/>
  <c r="AR79" i="46"/>
  <c r="AM66" i="46"/>
  <c r="AJ67" i="46"/>
  <c r="BQ92" i="43"/>
  <c r="Y74" i="43"/>
  <c r="X75" i="43"/>
  <c r="AU65" i="46"/>
  <c r="AG61" i="44"/>
  <c r="AI64" i="46"/>
  <c r="BQ84" i="46"/>
  <c r="BA96" i="46"/>
  <c r="BM85" i="46"/>
  <c r="AN81" i="43"/>
  <c r="AB80" i="44"/>
  <c r="AX66" i="43"/>
  <c r="AX84" i="43"/>
  <c r="AO86" i="44"/>
  <c r="Z59" i="45"/>
  <c r="BL83" i="43"/>
  <c r="D58" i="43"/>
  <c r="BV91" i="43"/>
  <c r="AT61" i="44"/>
  <c r="BS86" i="44"/>
  <c r="AA69" i="46"/>
  <c r="BC86" i="44"/>
  <c r="AB75" i="45"/>
  <c r="BS94" i="43"/>
  <c r="BE89" i="43"/>
  <c r="Y59" i="45"/>
  <c r="AO91" i="43"/>
  <c r="AL68" i="44"/>
  <c r="BQ91" i="45"/>
  <c r="AI69" i="46"/>
  <c r="K63" i="44"/>
  <c r="AO68" i="43"/>
  <c r="X68" i="45"/>
  <c r="AR68" i="43"/>
  <c r="AS91" i="44"/>
  <c r="BH81" i="45"/>
  <c r="BY95" i="43"/>
  <c r="BV90" i="45"/>
  <c r="AN59" i="45"/>
  <c r="BH78" i="44"/>
  <c r="BS95" i="44"/>
  <c r="AR85" i="43"/>
  <c r="BP92" i="45"/>
  <c r="AG68" i="43"/>
  <c r="AJ79" i="44"/>
  <c r="AF73" i="43"/>
  <c r="Y71" i="43"/>
  <c r="O68" i="45"/>
  <c r="AA77" i="46"/>
  <c r="S64" i="45"/>
  <c r="AT74" i="46"/>
  <c r="AR97" i="45"/>
  <c r="AX90" i="44"/>
  <c r="K60" i="45"/>
  <c r="AE70" i="45"/>
  <c r="AW93" i="43"/>
  <c r="AB67" i="44"/>
  <c r="AT62" i="43"/>
  <c r="BZ97" i="43"/>
  <c r="AZ72" i="43"/>
  <c r="BT96" i="43"/>
  <c r="AJ81" i="43"/>
  <c r="BY92" i="43"/>
  <c r="BQ91" i="43"/>
  <c r="AX86" i="45"/>
  <c r="AY70" i="44"/>
  <c r="AP76" i="43"/>
  <c r="X59" i="45"/>
  <c r="BZ94" i="43"/>
  <c r="P62" i="45"/>
  <c r="BC74" i="45"/>
  <c r="AJ87" i="46"/>
  <c r="BE76" i="45"/>
  <c r="BI94" i="44"/>
  <c r="AG78" i="45"/>
  <c r="AX75" i="45"/>
  <c r="AD66" i="45"/>
  <c r="X64" i="43"/>
  <c r="AY91" i="44"/>
  <c r="AO88" i="44"/>
  <c r="N63" i="44"/>
  <c r="R68" i="46"/>
  <c r="S63" i="46"/>
  <c r="BC74" i="43"/>
  <c r="AY86" i="43"/>
  <c r="AT87" i="43"/>
  <c r="T60" i="44"/>
  <c r="BL84" i="46"/>
  <c r="AI66" i="45"/>
  <c r="AH67" i="45"/>
  <c r="AB68" i="43"/>
  <c r="AL82" i="43"/>
  <c r="BD91" i="43"/>
  <c r="BO88" i="46"/>
  <c r="AN63" i="46"/>
  <c r="V59" i="46"/>
  <c r="BB77" i="44"/>
  <c r="BA74" i="45"/>
  <c r="AZ76" i="44"/>
  <c r="AV90" i="43"/>
  <c r="Y72" i="45"/>
  <c r="AV65" i="46"/>
  <c r="AV66" i="43"/>
  <c r="AQ68" i="43"/>
  <c r="AU68" i="46"/>
  <c r="O68" i="46"/>
  <c r="BV89" i="43"/>
  <c r="AK64" i="45"/>
  <c r="O65" i="45"/>
  <c r="BK88" i="46"/>
  <c r="BA88" i="43"/>
  <c r="BK84" i="44"/>
  <c r="BU94" i="45"/>
  <c r="BK78" i="43"/>
  <c r="G59" i="45"/>
  <c r="AD79" i="45"/>
  <c r="AM82" i="43"/>
  <c r="AW88" i="44"/>
  <c r="BE80" i="43"/>
  <c r="AW82" i="43"/>
  <c r="AT73" i="45"/>
  <c r="AQ94" i="43"/>
  <c r="BL81" i="43"/>
  <c r="AK78" i="44"/>
  <c r="U75" i="46"/>
  <c r="R63" i="44"/>
  <c r="AL85" i="43"/>
  <c r="AG80" i="44"/>
  <c r="BE72" i="45"/>
  <c r="AP82" i="44"/>
  <c r="AN59" i="44"/>
  <c r="AB65" i="45"/>
  <c r="BQ88" i="43"/>
  <c r="BH81" i="43"/>
  <c r="AG79" i="44"/>
  <c r="AP62" i="43"/>
  <c r="Q71" i="44"/>
  <c r="AF74" i="44"/>
  <c r="AN81" i="45"/>
  <c r="V64" i="43"/>
  <c r="W75" i="43"/>
  <c r="BT87" i="45"/>
  <c r="AM82" i="46"/>
  <c r="AT73" i="46"/>
  <c r="T69" i="45"/>
  <c r="G60" i="45"/>
  <c r="BH75" i="45"/>
  <c r="T65" i="44"/>
  <c r="Z69" i="43"/>
  <c r="AU90" i="46"/>
  <c r="BM87" i="43"/>
  <c r="J64" i="46"/>
  <c r="AN77" i="45"/>
  <c r="BG94" i="46"/>
  <c r="AT63" i="44"/>
  <c r="AF70" i="43"/>
  <c r="AY84" i="46"/>
  <c r="AF71" i="44"/>
  <c r="AD65" i="44"/>
  <c r="AI72" i="43"/>
  <c r="BK80" i="43"/>
  <c r="AV71" i="44"/>
  <c r="AH76" i="46"/>
  <c r="BJ88" i="43"/>
  <c r="BS95" i="45"/>
  <c r="BN88" i="43"/>
  <c r="AH62" i="44"/>
  <c r="AE73" i="43"/>
  <c r="AS81" i="46"/>
  <c r="AX74" i="44"/>
  <c r="AI77" i="45"/>
  <c r="P65" i="43"/>
  <c r="AN90" i="43"/>
  <c r="AY78" i="45"/>
  <c r="AL87" i="43"/>
  <c r="AM93" i="44"/>
  <c r="AV97" i="43"/>
  <c r="BH84" i="44"/>
  <c r="E59" i="43"/>
  <c r="O58" i="43"/>
  <c r="BU88" i="44"/>
  <c r="J59" i="43"/>
  <c r="BE81" i="43"/>
  <c r="AH85" i="43"/>
  <c r="AK89" i="44"/>
  <c r="BE90" i="45"/>
  <c r="BQ96" i="44"/>
  <c r="AR96" i="43"/>
  <c r="AT74" i="43"/>
  <c r="AX86" i="43"/>
  <c r="AD67" i="46"/>
  <c r="AA65" i="43"/>
  <c r="AF85" i="43"/>
  <c r="M67" i="45"/>
  <c r="BH85" i="43"/>
  <c r="BA96" i="45"/>
  <c r="AR74" i="44"/>
  <c r="BM81" i="43"/>
  <c r="I61" i="43"/>
  <c r="BK94" i="44"/>
  <c r="N64" i="45"/>
  <c r="BI90" i="46"/>
  <c r="AN87" i="43"/>
  <c r="AB58" i="43"/>
  <c r="BD77" i="44"/>
  <c r="BF85" i="44"/>
  <c r="J64" i="44"/>
  <c r="AE65" i="44"/>
  <c r="AA77" i="43"/>
  <c r="AG79" i="43"/>
  <c r="AW78" i="44"/>
  <c r="AM65" i="45"/>
  <c r="BC83" i="44"/>
  <c r="AE60" i="43"/>
  <c r="AH63" i="44"/>
  <c r="AT77" i="44"/>
  <c r="U60" i="45"/>
  <c r="Q58" i="45"/>
  <c r="AW91" i="43"/>
  <c r="BC94" i="46"/>
  <c r="AU73" i="43"/>
  <c r="BJ88" i="45"/>
  <c r="BP87" i="45"/>
  <c r="AY73" i="44"/>
  <c r="AL78" i="46"/>
  <c r="AL82" i="45"/>
  <c r="AG62" i="43"/>
  <c r="AN88" i="44"/>
  <c r="BU91" i="44"/>
  <c r="Z63" i="44"/>
  <c r="BK90" i="43"/>
  <c r="AN69" i="46"/>
  <c r="K64" i="45"/>
  <c r="BA71" i="44"/>
  <c r="BC77" i="46"/>
  <c r="AT85" i="46"/>
  <c r="AF86" i="44"/>
  <c r="BF73" i="43"/>
  <c r="Q59" i="43"/>
  <c r="AU71" i="44"/>
  <c r="AQ95" i="44"/>
  <c r="AP67" i="45"/>
  <c r="AQ71" i="45"/>
  <c r="AP96" i="43"/>
  <c r="O60" i="44"/>
  <c r="AF68" i="45"/>
  <c r="AD58" i="45"/>
  <c r="BH86" i="46"/>
  <c r="AI74" i="44"/>
  <c r="AB77" i="45"/>
  <c r="AK73" i="45"/>
  <c r="AQ87" i="46"/>
  <c r="AD72" i="45"/>
  <c r="AT75" i="45"/>
  <c r="AW74" i="45"/>
  <c r="AR87" i="43"/>
  <c r="S72" i="45"/>
  <c r="AR64" i="43"/>
  <c r="BS93" i="43"/>
  <c r="AX92" i="43"/>
  <c r="AS78" i="43"/>
  <c r="AQ90" i="44"/>
  <c r="E58" i="44"/>
  <c r="D58" i="44"/>
  <c r="BD94" i="46"/>
  <c r="AJ74" i="43"/>
  <c r="AJ59" i="44"/>
  <c r="BK79" i="45"/>
  <c r="AX94" i="43"/>
  <c r="AN73" i="43"/>
  <c r="BL92" i="46"/>
  <c r="W74" i="45"/>
  <c r="AH68" i="44"/>
  <c r="AI60" i="43"/>
  <c r="BG84" i="45"/>
  <c r="U69" i="43"/>
  <c r="AC81" i="45"/>
  <c r="AZ75" i="44"/>
  <c r="W59" i="45"/>
  <c r="D58" i="45"/>
  <c r="AC74" i="43"/>
  <c r="BY96" i="43"/>
  <c r="BU89" i="43"/>
  <c r="AR89" i="43"/>
  <c r="X76" i="46"/>
  <c r="AQ70" i="43"/>
  <c r="AT86" i="45"/>
  <c r="AL87" i="44"/>
  <c r="K62" i="45"/>
  <c r="L60" i="45"/>
  <c r="R60" i="45"/>
  <c r="G59" i="46"/>
  <c r="AP66" i="44"/>
  <c r="AQ85" i="44"/>
  <c r="AX68" i="44"/>
  <c r="BT89" i="46"/>
  <c r="AX94" i="46"/>
  <c r="BA90" i="43"/>
  <c r="AO76" i="43"/>
  <c r="BB88" i="43"/>
  <c r="AC70" i="45"/>
  <c r="BO89" i="45"/>
  <c r="W61" i="43"/>
  <c r="Z64" i="45"/>
  <c r="N67" i="45"/>
  <c r="BS87" i="43"/>
  <c r="AM88" i="44"/>
  <c r="AY76" i="43"/>
  <c r="AP75" i="46"/>
  <c r="BC73" i="43"/>
  <c r="AU65" i="43"/>
  <c r="AI84" i="46"/>
  <c r="AK61" i="45"/>
  <c r="AG77" i="43"/>
  <c r="AS90" i="43"/>
  <c r="F59" i="44"/>
  <c r="AT95" i="45"/>
  <c r="AW67" i="46"/>
  <c r="BO82" i="44"/>
  <c r="BV92" i="44"/>
  <c r="BV91" i="45"/>
  <c r="BQ84" i="44"/>
  <c r="BZ94" i="45"/>
  <c r="AU92" i="43"/>
  <c r="N64" i="43"/>
  <c r="AQ80" i="45"/>
  <c r="N62" i="45"/>
  <c r="BJ83" i="43"/>
  <c r="BD94" i="43"/>
  <c r="AV68" i="46"/>
  <c r="AG83" i="45"/>
  <c r="AR80" i="46"/>
  <c r="O66" i="45"/>
  <c r="Q61" i="43"/>
  <c r="AD68" i="46"/>
  <c r="BF83" i="43"/>
  <c r="BB97" i="45"/>
  <c r="O63" i="45"/>
  <c r="AU86" i="45"/>
  <c r="BE86" i="43"/>
  <c r="BA81" i="43"/>
  <c r="X58" i="43"/>
  <c r="BZ96" i="44"/>
  <c r="AO59" i="45"/>
  <c r="AE85" i="45"/>
  <c r="BR93" i="45"/>
  <c r="BH96" i="44"/>
  <c r="X75" i="44"/>
  <c r="BJ92" i="44"/>
  <c r="AM90" i="46"/>
  <c r="W69" i="44"/>
  <c r="N68" i="45"/>
  <c r="AK82" i="43"/>
  <c r="AJ74" i="46"/>
  <c r="AF79" i="45"/>
  <c r="AN76" i="44"/>
  <c r="AQ69" i="43"/>
  <c r="E58" i="45"/>
  <c r="BO93" i="45"/>
  <c r="L61" i="44"/>
  <c r="AK83" i="43"/>
  <c r="BS86" i="43"/>
  <c r="AN86" i="44"/>
  <c r="BU93" i="46"/>
  <c r="BC81" i="43"/>
  <c r="AD67" i="45"/>
  <c r="Z73" i="44"/>
  <c r="BB80" i="46"/>
  <c r="AZ75" i="45"/>
  <c r="BJ96" i="43"/>
  <c r="AI68" i="44"/>
  <c r="AW68" i="43"/>
  <c r="AV84" i="44"/>
  <c r="AX79" i="43"/>
  <c r="AO58" i="45"/>
  <c r="AZ67" i="44"/>
  <c r="AD70" i="44"/>
  <c r="W58" i="45"/>
  <c r="AW96" i="45"/>
  <c r="AS75" i="43"/>
  <c r="BL95" i="46"/>
  <c r="AP60" i="44"/>
  <c r="T70" i="45"/>
  <c r="AC81" i="46"/>
  <c r="BA75" i="45"/>
  <c r="AU93" i="44"/>
  <c r="AA60" i="45"/>
  <c r="AX80" i="43"/>
  <c r="AQ94" i="44"/>
  <c r="AL82" i="44"/>
  <c r="AH72" i="46"/>
  <c r="BA75" i="44"/>
  <c r="AR88" i="43"/>
  <c r="AD80" i="45"/>
  <c r="AS86" i="46"/>
  <c r="AP95" i="44"/>
  <c r="AR85" i="46"/>
  <c r="AD62" i="43"/>
  <c r="CC97" i="46"/>
  <c r="BB73" i="43"/>
  <c r="AD70" i="45"/>
  <c r="AT75" i="43"/>
  <c r="BJ79" i="46"/>
  <c r="BK89" i="44"/>
  <c r="AZ73" i="43"/>
  <c r="BD96" i="46"/>
  <c r="AA72" i="43"/>
  <c r="AS74" i="46"/>
  <c r="AT70" i="43"/>
  <c r="AH80" i="45"/>
  <c r="AN87" i="45"/>
  <c r="BO86" i="43"/>
  <c r="AY77" i="43"/>
  <c r="O67" i="46"/>
  <c r="AF82" i="44"/>
  <c r="AU83" i="46"/>
  <c r="S64" i="46"/>
  <c r="AU79" i="44"/>
  <c r="V62" i="44"/>
  <c r="BM89" i="43"/>
  <c r="BC72" i="45"/>
  <c r="AO79" i="43"/>
  <c r="AI80" i="43"/>
  <c r="BG97" i="46"/>
  <c r="Q70" i="45"/>
  <c r="BZ93" i="43"/>
  <c r="L62" i="44"/>
  <c r="BF79" i="43"/>
  <c r="AO69" i="45"/>
  <c r="S66" i="43"/>
  <c r="AP66" i="46"/>
  <c r="Q65" i="43"/>
  <c r="Q59" i="44"/>
  <c r="AE69" i="43"/>
  <c r="BW97" i="44"/>
  <c r="I62" i="44"/>
  <c r="AH86" i="44"/>
  <c r="J63" i="43"/>
  <c r="AY68" i="46"/>
  <c r="BD71" i="44"/>
  <c r="BG88" i="46"/>
  <c r="AE82" i="43"/>
  <c r="BB71" i="44"/>
  <c r="AG76" i="43"/>
  <c r="AR79" i="43"/>
  <c r="AS64" i="44"/>
  <c r="BL93" i="43"/>
  <c r="AJ73" i="45"/>
  <c r="AW76" i="46"/>
  <c r="AM67" i="46"/>
  <c r="W77" i="43"/>
  <c r="V69" i="43"/>
  <c r="BG79" i="43"/>
  <c r="BL94" i="43"/>
  <c r="AR91" i="43"/>
  <c r="AW65" i="44"/>
  <c r="BN93" i="44"/>
  <c r="T62" i="44"/>
  <c r="AZ67" i="45"/>
  <c r="AB63" i="46"/>
  <c r="CD97" i="46"/>
  <c r="AE67" i="44"/>
  <c r="BJ83" i="45"/>
  <c r="Y65" i="46"/>
  <c r="BC90" i="43"/>
  <c r="BL89" i="43"/>
  <c r="BI85" i="45"/>
  <c r="BP92" i="43"/>
  <c r="AW85" i="44"/>
  <c r="BL86" i="45"/>
  <c r="AS88" i="46"/>
  <c r="Y72" i="46"/>
  <c r="AN61" i="46"/>
  <c r="P69" i="44"/>
  <c r="AK88" i="43"/>
  <c r="AZ86" i="43"/>
  <c r="W58" i="46"/>
  <c r="AS82" i="43"/>
  <c r="L63" i="43"/>
  <c r="AA64" i="46"/>
  <c r="AV96" i="45"/>
  <c r="AE64" i="44"/>
  <c r="BG74" i="45"/>
  <c r="BF75" i="46"/>
  <c r="BD94" i="45"/>
  <c r="AQ97" i="43"/>
  <c r="BM97" i="46"/>
  <c r="AD75" i="44"/>
  <c r="AM71" i="45"/>
  <c r="U61" i="46"/>
  <c r="BH89" i="44"/>
  <c r="AF82" i="46"/>
  <c r="AA78" i="46"/>
  <c r="BQ95" i="45"/>
  <c r="BE97" i="46"/>
  <c r="BL97" i="43"/>
  <c r="AI64" i="44"/>
  <c r="W60" i="44"/>
  <c r="R62" i="44"/>
  <c r="O67" i="45"/>
  <c r="Y61" i="43"/>
  <c r="AE75" i="43"/>
  <c r="O69" i="45"/>
  <c r="AJ85" i="43"/>
  <c r="AY84" i="43"/>
  <c r="AP68" i="45"/>
  <c r="AB79" i="45"/>
  <c r="W60" i="43"/>
  <c r="AS84" i="43"/>
  <c r="BJ89" i="44"/>
  <c r="BB92" i="46"/>
  <c r="BP89" i="44"/>
  <c r="AN85" i="43"/>
  <c r="AC67" i="45"/>
  <c r="AE79" i="45"/>
  <c r="BH85" i="44"/>
  <c r="Y73" i="45"/>
  <c r="AA61" i="44"/>
  <c r="AA66" i="45"/>
  <c r="AQ77" i="44"/>
  <c r="AB79" i="44"/>
  <c r="AV98" i="45" l="1"/>
  <c r="BO98" i="43"/>
  <c r="CZ58" i="45"/>
  <c r="D98" i="45"/>
  <c r="C11" i="30" s="1"/>
  <c r="C12" i="30" s="1"/>
  <c r="C37" i="30" s="1"/>
  <c r="C42" i="30" s="1"/>
  <c r="C43" i="30" s="1"/>
  <c r="C44" i="30" s="1"/>
  <c r="CZ67" i="44"/>
  <c r="CZ73" i="43"/>
  <c r="CZ69" i="44"/>
  <c r="BA98" i="43"/>
  <c r="CZ69" i="45"/>
  <c r="CZ74" i="46"/>
  <c r="M98" i="46"/>
  <c r="AP98" i="45"/>
  <c r="CZ64" i="43"/>
  <c r="AS98" i="46"/>
  <c r="BJ98" i="44"/>
  <c r="CZ85" i="45"/>
  <c r="E98" i="45"/>
  <c r="X98" i="45"/>
  <c r="AZ98" i="45"/>
  <c r="AZ98" i="44"/>
  <c r="BS98" i="43"/>
  <c r="BY98" i="43"/>
  <c r="AY98" i="45"/>
  <c r="AD98" i="43"/>
  <c r="BF98" i="43"/>
  <c r="AH98" i="43"/>
  <c r="W98" i="43"/>
  <c r="BG98" i="43"/>
  <c r="W98" i="45"/>
  <c r="AO98" i="45"/>
  <c r="BG98" i="45"/>
  <c r="Q98" i="45"/>
  <c r="H98" i="43"/>
  <c r="CZ89" i="46"/>
  <c r="CZ93" i="46"/>
  <c r="X98" i="43"/>
  <c r="AF98" i="43"/>
  <c r="CZ64" i="44"/>
  <c r="CZ64" i="46"/>
  <c r="BW98" i="43"/>
  <c r="V98" i="44"/>
  <c r="BB98" i="45"/>
  <c r="CB98" i="46"/>
  <c r="BH98" i="45"/>
  <c r="G98" i="43"/>
  <c r="BI98" i="46"/>
  <c r="BB98" i="43"/>
  <c r="O98" i="45"/>
  <c r="CZ61" i="43"/>
  <c r="CZ72" i="43"/>
  <c r="S98" i="46"/>
  <c r="CZ68" i="45"/>
  <c r="AR98" i="44"/>
  <c r="CZ97" i="46"/>
  <c r="CZ60" i="44"/>
  <c r="Y98" i="46"/>
  <c r="BZ98" i="43"/>
  <c r="CZ86" i="45"/>
  <c r="CZ62" i="45"/>
  <c r="BX98" i="43"/>
  <c r="L98" i="43"/>
  <c r="CZ67" i="45"/>
  <c r="CZ68" i="44"/>
  <c r="N98" i="44"/>
  <c r="CZ67" i="43"/>
  <c r="AT98" i="44"/>
  <c r="BE98" i="45"/>
  <c r="CZ77" i="43"/>
  <c r="CZ59" i="45"/>
  <c r="D98" i="43"/>
  <c r="CZ58" i="43"/>
  <c r="AV98" i="43"/>
  <c r="L98" i="45"/>
  <c r="AN98" i="44"/>
  <c r="CZ63" i="43"/>
  <c r="AU98" i="45"/>
  <c r="CZ81" i="45"/>
  <c r="AM98" i="45"/>
  <c r="G98" i="45"/>
  <c r="J98" i="43"/>
  <c r="F98" i="45"/>
  <c r="AB98" i="43"/>
  <c r="BG98" i="44"/>
  <c r="AQ98" i="43"/>
  <c r="CZ74" i="43"/>
  <c r="CZ69" i="43"/>
  <c r="W98" i="46"/>
  <c r="R98" i="46"/>
  <c r="CZ61" i="45"/>
  <c r="BD98" i="44"/>
  <c r="AQ98" i="45"/>
  <c r="BL98" i="43"/>
  <c r="P98" i="46"/>
  <c r="K98" i="43"/>
  <c r="BM98" i="43"/>
  <c r="CZ62" i="44"/>
  <c r="I98" i="45"/>
  <c r="AD98" i="45"/>
  <c r="AY98" i="43"/>
  <c r="CZ81" i="46"/>
  <c r="Q98" i="43"/>
  <c r="AJ98" i="46"/>
  <c r="BK98" i="43"/>
  <c r="BI98" i="43"/>
  <c r="CZ60" i="43"/>
  <c r="W98" i="44"/>
  <c r="CZ75" i="46"/>
  <c r="CZ63" i="45"/>
  <c r="O98" i="43"/>
  <c r="CZ59" i="43"/>
  <c r="AE98" i="43"/>
  <c r="CZ77" i="46"/>
  <c r="AG98" i="44"/>
  <c r="CZ74" i="45"/>
  <c r="BD98" i="43"/>
  <c r="AX98" i="44"/>
  <c r="AU98" i="43"/>
  <c r="CZ88" i="46"/>
  <c r="M98" i="45"/>
  <c r="P98" i="43"/>
  <c r="AR98" i="45"/>
  <c r="Z98" i="46"/>
  <c r="AS98" i="43"/>
  <c r="CZ66" i="43"/>
  <c r="CZ61" i="44"/>
  <c r="BF98" i="44"/>
  <c r="CC98" i="46"/>
  <c r="CA98" i="46"/>
  <c r="CZ66" i="46"/>
  <c r="BU98" i="43"/>
  <c r="CZ92" i="46"/>
  <c r="BA98" i="45"/>
  <c r="N98" i="46"/>
  <c r="AB98" i="44"/>
  <c r="BV98" i="43"/>
  <c r="CZ93" i="45"/>
  <c r="AH98" i="46"/>
  <c r="U98" i="43"/>
  <c r="Q98" i="44"/>
  <c r="CA98" i="43"/>
  <c r="BT98" i="43"/>
  <c r="BP98" i="43"/>
  <c r="CC98" i="43"/>
  <c r="R98" i="43"/>
  <c r="V98" i="45"/>
  <c r="V98" i="43"/>
  <c r="CZ76" i="45"/>
  <c r="T98" i="44"/>
  <c r="BX98" i="46"/>
  <c r="AB98" i="45"/>
  <c r="CZ71" i="44"/>
  <c r="CZ75" i="45"/>
  <c r="BF98" i="46"/>
  <c r="AK98" i="46"/>
  <c r="T98" i="43"/>
  <c r="AC98" i="44"/>
  <c r="S98" i="43"/>
  <c r="AZ98" i="46"/>
  <c r="AR98" i="43"/>
  <c r="AA98" i="44"/>
  <c r="AP98" i="43"/>
  <c r="AW98" i="44"/>
  <c r="BW98" i="46"/>
  <c r="CZ71" i="43"/>
  <c r="H98" i="46"/>
  <c r="M98" i="43"/>
  <c r="CZ91" i="46"/>
  <c r="AO98" i="43"/>
  <c r="X98" i="44"/>
  <c r="CZ79" i="45"/>
  <c r="CZ58" i="44"/>
  <c r="D98" i="44"/>
  <c r="L98" i="46"/>
  <c r="AI98" i="44"/>
  <c r="CZ78" i="45"/>
  <c r="CZ80" i="46"/>
  <c r="CZ91" i="45"/>
  <c r="AU98" i="44"/>
  <c r="CZ92" i="45"/>
  <c r="AI98" i="43"/>
  <c r="AJ98" i="43"/>
  <c r="F98" i="44"/>
  <c r="CZ75" i="43"/>
  <c r="AU98" i="46"/>
  <c r="BE98" i="43"/>
  <c r="CZ70" i="44"/>
  <c r="CZ70" i="43"/>
  <c r="AX98" i="43"/>
  <c r="CZ82" i="45"/>
  <c r="AL98" i="46"/>
  <c r="AK98" i="44"/>
  <c r="BO98" i="46"/>
  <c r="E98" i="44"/>
  <c r="Y98" i="45"/>
  <c r="CZ61" i="46"/>
  <c r="CZ74" i="44"/>
  <c r="CZ90" i="45"/>
  <c r="BR98" i="43"/>
  <c r="E98" i="46"/>
  <c r="AM98" i="43"/>
  <c r="CZ65" i="45"/>
  <c r="CZ89" i="45"/>
  <c r="AV98" i="44"/>
  <c r="CZ65" i="43"/>
  <c r="CD98" i="46"/>
  <c r="O98" i="44"/>
  <c r="BQ98" i="46"/>
  <c r="AO98" i="46"/>
  <c r="AJ98" i="45"/>
  <c r="U98" i="45"/>
  <c r="S98" i="45"/>
  <c r="S98" i="44"/>
  <c r="BA98" i="46"/>
  <c r="CZ68" i="43"/>
  <c r="AG98" i="45"/>
  <c r="AR98" i="46"/>
  <c r="I98" i="44"/>
  <c r="AG98" i="46"/>
  <c r="AM98" i="44"/>
  <c r="J98" i="44"/>
  <c r="CZ72" i="44"/>
  <c r="CZ95" i="45"/>
  <c r="AZ98" i="43"/>
  <c r="AW98" i="43"/>
  <c r="AA98" i="43"/>
  <c r="CZ94" i="46"/>
  <c r="BJ98" i="43"/>
  <c r="CD98" i="43"/>
  <c r="BE98" i="44"/>
  <c r="O98" i="46"/>
  <c r="N98" i="43"/>
  <c r="AN98" i="43"/>
  <c r="F98" i="43"/>
  <c r="Q98" i="46"/>
  <c r="M98" i="44"/>
  <c r="AE98" i="45"/>
  <c r="AP98" i="46"/>
  <c r="CZ90" i="46"/>
  <c r="AT98" i="45"/>
  <c r="BK98" i="46"/>
  <c r="AI98" i="45"/>
  <c r="BN98" i="43"/>
  <c r="K98" i="44"/>
  <c r="Z98" i="43"/>
  <c r="AE98" i="46"/>
  <c r="AS98" i="44"/>
  <c r="BC98" i="43"/>
  <c r="AQ98" i="44"/>
  <c r="BD98" i="46"/>
  <c r="CB98" i="43"/>
  <c r="Y98" i="43"/>
  <c r="AF98" i="44"/>
  <c r="CZ72" i="45"/>
  <c r="CZ86" i="46"/>
  <c r="P98" i="44"/>
  <c r="AE98" i="44"/>
  <c r="CZ75" i="44"/>
  <c r="BA98" i="44"/>
  <c r="AJ98" i="44"/>
  <c r="CZ69" i="46"/>
  <c r="AY98" i="46"/>
  <c r="AX98" i="46"/>
  <c r="BQ98" i="43"/>
  <c r="BP98" i="46"/>
  <c r="BH98" i="43"/>
  <c r="AD98" i="44"/>
  <c r="AT98" i="43"/>
  <c r="H98" i="44"/>
  <c r="CZ96" i="46"/>
  <c r="CZ76" i="46"/>
  <c r="BC98" i="46"/>
  <c r="CZ73" i="46"/>
  <c r="V98" i="46"/>
  <c r="BB98" i="44"/>
  <c r="E98" i="43"/>
  <c r="BV98" i="46"/>
  <c r="AP98" i="44"/>
  <c r="CZ63" i="44"/>
  <c r="CZ84" i="46"/>
  <c r="CZ97" i="45"/>
  <c r="CZ87" i="45"/>
  <c r="AK98" i="45"/>
  <c r="U98" i="44"/>
  <c r="AC98" i="43"/>
  <c r="CZ83" i="45"/>
  <c r="BJ98" i="45"/>
  <c r="R98" i="44"/>
  <c r="CZ76" i="43"/>
  <c r="I98" i="46"/>
  <c r="BF98" i="45"/>
  <c r="Z98" i="44"/>
  <c r="AA98" i="46"/>
  <c r="CZ66" i="44"/>
  <c r="CZ60" i="46"/>
  <c r="U98" i="46"/>
  <c r="N98" i="45"/>
  <c r="CZ87" i="46"/>
  <c r="AC98" i="45"/>
  <c r="T98" i="45"/>
  <c r="BB98" i="46"/>
  <c r="CZ71" i="46"/>
  <c r="CZ62" i="43"/>
  <c r="BJ98" i="46"/>
  <c r="CZ65" i="44"/>
  <c r="AL98" i="45"/>
  <c r="CZ63" i="46"/>
  <c r="CZ70" i="46"/>
  <c r="CZ73" i="44"/>
  <c r="G98" i="44"/>
  <c r="CZ59" i="44"/>
  <c r="BS98" i="46"/>
  <c r="CZ88" i="45"/>
  <c r="BM98" i="46"/>
  <c r="AY98" i="44"/>
  <c r="CZ78" i="46"/>
  <c r="AW98" i="45"/>
  <c r="AH98" i="44"/>
  <c r="CZ73" i="45"/>
  <c r="CZ77" i="45"/>
  <c r="I98" i="43"/>
  <c r="CZ85" i="46"/>
  <c r="CZ72" i="46"/>
  <c r="CZ82" i="46"/>
  <c r="CZ76" i="44"/>
  <c r="Y98" i="44"/>
  <c r="J98" i="46"/>
  <c r="CZ71" i="45"/>
  <c r="AM98" i="46"/>
  <c r="CZ84" i="45"/>
  <c r="AQ98" i="46"/>
  <c r="AA98" i="45"/>
  <c r="AL98" i="44"/>
  <c r="BL98" i="46"/>
  <c r="BH98" i="44"/>
  <c r="CZ67" i="46"/>
  <c r="AW98" i="46"/>
  <c r="AO98" i="44"/>
  <c r="CZ68" i="46"/>
  <c r="BI98" i="45"/>
  <c r="X98" i="46"/>
  <c r="AS98" i="45"/>
  <c r="CZ95" i="46"/>
  <c r="BT98" i="46"/>
  <c r="CZ59" i="46"/>
  <c r="D98" i="46"/>
  <c r="C11" i="31" s="1"/>
  <c r="C12" i="31" s="1"/>
  <c r="C15" i="31" s="1"/>
  <c r="C30" i="31" s="1"/>
  <c r="CZ58" i="46"/>
  <c r="AV98" i="46"/>
  <c r="L98" i="44"/>
  <c r="BC98" i="44"/>
  <c r="H98" i="45"/>
  <c r="AL98" i="43"/>
  <c r="AK98" i="43"/>
  <c r="BK98" i="44"/>
  <c r="CZ66" i="45"/>
  <c r="CZ83" i="46"/>
  <c r="P98" i="45"/>
  <c r="BG98" i="46"/>
  <c r="CZ60" i="45"/>
  <c r="K98" i="45"/>
  <c r="AD98" i="46"/>
  <c r="AH98" i="45"/>
  <c r="CZ70" i="45"/>
  <c r="AN98" i="45"/>
  <c r="BR98" i="46"/>
  <c r="AF98" i="46"/>
  <c r="AB98" i="46"/>
  <c r="F98" i="46"/>
  <c r="AI98" i="46"/>
  <c r="BK98" i="45"/>
  <c r="CZ79" i="46"/>
  <c r="CZ94" i="45"/>
  <c r="BD98" i="45"/>
  <c r="CZ65" i="46"/>
  <c r="AF98" i="45"/>
  <c r="Z98" i="45"/>
  <c r="BH98" i="46"/>
  <c r="CZ96" i="45"/>
  <c r="CZ64" i="45"/>
  <c r="BI98" i="44"/>
  <c r="BN98" i="46"/>
  <c r="CZ80" i="45"/>
  <c r="R98" i="45"/>
  <c r="T98" i="46"/>
  <c r="CZ77" i="44"/>
  <c r="BY98" i="46"/>
  <c r="G98" i="46"/>
  <c r="AT98" i="46"/>
  <c r="K98" i="46"/>
  <c r="CZ62" i="46"/>
  <c r="AG98" i="43"/>
  <c r="BC98" i="45"/>
  <c r="J98" i="45"/>
  <c r="BZ98" i="46"/>
  <c r="BE98" i="46"/>
  <c r="AC98" i="46"/>
  <c r="AX98" i="45"/>
  <c r="BU98" i="46"/>
  <c r="AN98" i="46"/>
  <c r="AT9" i="30"/>
  <c r="AV8" i="29"/>
  <c r="AW18" i="31"/>
  <c r="AU18" i="30"/>
  <c r="AW18" i="29"/>
  <c r="AX4" i="31"/>
  <c r="AW8" i="31" s="1"/>
  <c r="AV4" i="30"/>
  <c r="AU8" i="30" s="1"/>
  <c r="AX4" i="29"/>
  <c r="B50" i="14"/>
  <c r="B95" i="14"/>
  <c r="AS9" i="31"/>
  <c r="AU9" i="30"/>
  <c r="CS36" i="14"/>
  <c r="CS37" i="14"/>
  <c r="CS35" i="14"/>
  <c r="CS39" i="14"/>
  <c r="CS38" i="14"/>
  <c r="CS34" i="14"/>
  <c r="CS33" i="14"/>
  <c r="CS32" i="14"/>
  <c r="CS40" i="14"/>
  <c r="CS41" i="14"/>
  <c r="CS42" i="14"/>
  <c r="CS43" i="14"/>
  <c r="CS44" i="14"/>
  <c r="AQ5" i="14"/>
  <c r="AQ7" i="14" s="1"/>
  <c r="S21" i="30"/>
  <c r="R41" i="30"/>
  <c r="T10" i="30"/>
  <c r="T19" i="30" s="1"/>
  <c r="CS12" i="14"/>
  <c r="CS13" i="14"/>
  <c r="CS22" i="14"/>
  <c r="CS19" i="14"/>
  <c r="CS27" i="14"/>
  <c r="CS14" i="14"/>
  <c r="CS15" i="14"/>
  <c r="CS24" i="14"/>
  <c r="CS21" i="14"/>
  <c r="CS29" i="14"/>
  <c r="CS16" i="14"/>
  <c r="CS26" i="14"/>
  <c r="CS23" i="14"/>
  <c r="CT11" i="14"/>
  <c r="CS18" i="14"/>
  <c r="CS20" i="14"/>
  <c r="CS28" i="14"/>
  <c r="CS25" i="14"/>
  <c r="CS30" i="14"/>
  <c r="CS17" i="14"/>
  <c r="CS31" i="14"/>
  <c r="BL57" i="14"/>
  <c r="C51" i="14"/>
  <c r="C38" i="30" l="1"/>
  <c r="C46" i="30" s="1"/>
  <c r="C48" i="30" s="1"/>
  <c r="C49" i="30" s="1"/>
  <c r="D11" i="31"/>
  <c r="D12" i="31" s="1"/>
  <c r="D37" i="31" s="1"/>
  <c r="D42" i="31" s="1"/>
  <c r="D43" i="31" s="1"/>
  <c r="D44" i="31" s="1"/>
  <c r="CZ98" i="44"/>
  <c r="C37" i="31"/>
  <c r="C42" i="31" s="1"/>
  <c r="C43" i="31" s="1"/>
  <c r="C44" i="31" s="1"/>
  <c r="CZ98" i="46"/>
  <c r="CZ98" i="45"/>
  <c r="C25" i="31"/>
  <c r="C26" i="31" s="1"/>
  <c r="C27" i="31" s="1"/>
  <c r="C31" i="31" s="1"/>
  <c r="C33" i="31" s="1"/>
  <c r="CZ98" i="43"/>
  <c r="C15" i="30"/>
  <c r="C30" i="30" s="1"/>
  <c r="D11" i="30"/>
  <c r="C25" i="30"/>
  <c r="C26" i="30" s="1"/>
  <c r="C27" i="30" s="1"/>
  <c r="C31" i="30" s="1"/>
  <c r="AW8" i="29"/>
  <c r="AX18" i="31"/>
  <c r="AV18" i="30"/>
  <c r="AX18" i="29"/>
  <c r="AY4" i="31"/>
  <c r="AW4" i="30"/>
  <c r="AV8" i="30" s="1"/>
  <c r="AY4" i="29"/>
  <c r="B51" i="14"/>
  <c r="B97" i="14" s="1"/>
  <c r="B96" i="14"/>
  <c r="AT9" i="31"/>
  <c r="CT40" i="14"/>
  <c r="CT36" i="14"/>
  <c r="CT32" i="14"/>
  <c r="CT37" i="14"/>
  <c r="CT33" i="14"/>
  <c r="CT39" i="14"/>
  <c r="CT35" i="14"/>
  <c r="CT38" i="14"/>
  <c r="CT34" i="14"/>
  <c r="CT41" i="14"/>
  <c r="CT42" i="14"/>
  <c r="CT43" i="14"/>
  <c r="CT44" i="14"/>
  <c r="CT45" i="14"/>
  <c r="AR5" i="14"/>
  <c r="T21" i="30"/>
  <c r="S41" i="30"/>
  <c r="U10" i="30"/>
  <c r="U19" i="30" s="1"/>
  <c r="CT13" i="14"/>
  <c r="CT12" i="14"/>
  <c r="CT19" i="14"/>
  <c r="CT26" i="14"/>
  <c r="CT28" i="14"/>
  <c r="CT17" i="14"/>
  <c r="CT16" i="14"/>
  <c r="CT23" i="14"/>
  <c r="CT22" i="14"/>
  <c r="CT30" i="14"/>
  <c r="CT15" i="14"/>
  <c r="CT14" i="14"/>
  <c r="CT21" i="14"/>
  <c r="CT20" i="14"/>
  <c r="CU11" i="14"/>
  <c r="CT18" i="14"/>
  <c r="CT25" i="14"/>
  <c r="CT24" i="14"/>
  <c r="CT29" i="14"/>
  <c r="CT27" i="14"/>
  <c r="CT31" i="14"/>
  <c r="BM57" i="14"/>
  <c r="C33" i="30" l="1"/>
  <c r="D25" i="31"/>
  <c r="D26" i="31" s="1"/>
  <c r="D27" i="31" s="1"/>
  <c r="D31" i="31" s="1"/>
  <c r="C38" i="31"/>
  <c r="C46" i="31" s="1"/>
  <c r="C48" i="31" s="1"/>
  <c r="C49" i="31" s="1"/>
  <c r="D15" i="31"/>
  <c r="D30" i="31" s="1"/>
  <c r="E11" i="31"/>
  <c r="E12" i="31" s="1"/>
  <c r="D12" i="30"/>
  <c r="E11" i="30"/>
  <c r="D38" i="31"/>
  <c r="D46" i="31" s="1"/>
  <c r="D48" i="31" s="1"/>
  <c r="D49" i="31" s="1"/>
  <c r="AV9" i="30"/>
  <c r="AS5" i="14"/>
  <c r="AR7" i="14"/>
  <c r="AX8" i="29"/>
  <c r="AX8" i="31"/>
  <c r="AY18" i="31"/>
  <c r="AW18" i="30"/>
  <c r="AY18" i="29"/>
  <c r="AZ4" i="31"/>
  <c r="AY8" i="31" s="1"/>
  <c r="AX4" i="30"/>
  <c r="AW8" i="30" s="1"/>
  <c r="AZ4" i="29"/>
  <c r="AU9" i="31"/>
  <c r="AW9" i="30"/>
  <c r="C9" i="29"/>
  <c r="D9" i="29"/>
  <c r="CU37" i="14"/>
  <c r="CU35" i="14"/>
  <c r="CU40" i="14"/>
  <c r="CU41" i="14"/>
  <c r="CU39" i="14"/>
  <c r="CU33" i="14"/>
  <c r="CU32" i="14"/>
  <c r="CU38" i="14"/>
  <c r="CU36" i="14"/>
  <c r="CU34" i="14"/>
  <c r="CU42" i="14"/>
  <c r="CU43" i="14"/>
  <c r="CU44" i="14"/>
  <c r="CU45" i="14"/>
  <c r="CU46" i="14"/>
  <c r="U21" i="30"/>
  <c r="V10" i="30"/>
  <c r="V19" i="30" s="1"/>
  <c r="T41" i="30"/>
  <c r="CV11" i="14"/>
  <c r="CU18" i="14"/>
  <c r="CU20" i="14"/>
  <c r="CU28" i="14"/>
  <c r="CU25" i="14"/>
  <c r="CU30" i="14"/>
  <c r="CU12" i="14"/>
  <c r="CU13" i="14"/>
  <c r="CU22" i="14"/>
  <c r="CU19" i="14"/>
  <c r="CU27" i="14"/>
  <c r="CU29" i="14"/>
  <c r="CU26" i="14"/>
  <c r="CU16" i="14"/>
  <c r="CU17" i="14"/>
  <c r="CU31" i="14"/>
  <c r="CU14" i="14"/>
  <c r="CU15" i="14"/>
  <c r="CU24" i="14"/>
  <c r="CU21" i="14"/>
  <c r="CU23" i="14"/>
  <c r="BN57" i="14"/>
  <c r="F11" i="31" l="1"/>
  <c r="F12" i="31" s="1"/>
  <c r="D33" i="31"/>
  <c r="E12" i="30"/>
  <c r="F11" i="30"/>
  <c r="D25" i="30"/>
  <c r="D26" i="30" s="1"/>
  <c r="D27" i="30" s="1"/>
  <c r="D31" i="30" s="1"/>
  <c r="D15" i="30"/>
  <c r="D30" i="30" s="1"/>
  <c r="D37" i="30"/>
  <c r="E37" i="31"/>
  <c r="E25" i="31"/>
  <c r="E26" i="31" s="1"/>
  <c r="E27" i="31" s="1"/>
  <c r="E31" i="31" s="1"/>
  <c r="E15" i="31"/>
  <c r="E30" i="31" s="1"/>
  <c r="AT5" i="14"/>
  <c r="AS7" i="14"/>
  <c r="AY8" i="29"/>
  <c r="AZ18" i="31"/>
  <c r="AX18" i="30"/>
  <c r="AZ18" i="29"/>
  <c r="BA4" i="31"/>
  <c r="AY4" i="30"/>
  <c r="AX8" i="30" s="1"/>
  <c r="BA4" i="29"/>
  <c r="AV9" i="31"/>
  <c r="CV42" i="14"/>
  <c r="CV35" i="14"/>
  <c r="CV33" i="14"/>
  <c r="CV41" i="14"/>
  <c r="CV37" i="14"/>
  <c r="CV34" i="14"/>
  <c r="CV40" i="14"/>
  <c r="CV36" i="14"/>
  <c r="CV39" i="14"/>
  <c r="CV32" i="14"/>
  <c r="CV38" i="14"/>
  <c r="CV43" i="14"/>
  <c r="CV44" i="14"/>
  <c r="CV45" i="14"/>
  <c r="CV46" i="14"/>
  <c r="CV47" i="14"/>
  <c r="V21" i="30"/>
  <c r="U41" i="30"/>
  <c r="CV26" i="14"/>
  <c r="CV15" i="14"/>
  <c r="CV14" i="14"/>
  <c r="CV21" i="14"/>
  <c r="CV20" i="14"/>
  <c r="CV28" i="14"/>
  <c r="CV17" i="14"/>
  <c r="CV16" i="14"/>
  <c r="CV23" i="14"/>
  <c r="CV22" i="14"/>
  <c r="CV30" i="14"/>
  <c r="CV13" i="14"/>
  <c r="CV12" i="14"/>
  <c r="CV27" i="14"/>
  <c r="CV29" i="14"/>
  <c r="CW11" i="14"/>
  <c r="CV18" i="14"/>
  <c r="CV25" i="14"/>
  <c r="CV24" i="14"/>
  <c r="CV31" i="14"/>
  <c r="CV19" i="14"/>
  <c r="BO57" i="14"/>
  <c r="G11" i="31" l="1"/>
  <c r="D33" i="30"/>
  <c r="G11" i="30"/>
  <c r="F12" i="30"/>
  <c r="D38" i="30"/>
  <c r="D42" i="30"/>
  <c r="D43" i="30" s="1"/>
  <c r="D44" i="30" s="1"/>
  <c r="E37" i="30"/>
  <c r="E25" i="30"/>
  <c r="E26" i="30" s="1"/>
  <c r="E27" i="30" s="1"/>
  <c r="E31" i="30" s="1"/>
  <c r="E15" i="30"/>
  <c r="E30" i="30" s="1"/>
  <c r="H11" i="31"/>
  <c r="G12" i="31"/>
  <c r="E33" i="31"/>
  <c r="F37" i="31"/>
  <c r="F15" i="31"/>
  <c r="F30" i="31" s="1"/>
  <c r="F25" i="31"/>
  <c r="F26" i="31" s="1"/>
  <c r="F27" i="31" s="1"/>
  <c r="F31" i="31" s="1"/>
  <c r="E38" i="31"/>
  <c r="E42" i="31"/>
  <c r="E43" i="31" s="1"/>
  <c r="E44" i="31" s="1"/>
  <c r="AX9" i="30"/>
  <c r="AU5" i="14"/>
  <c r="AT7" i="14"/>
  <c r="AZ8" i="29"/>
  <c r="AZ8" i="31"/>
  <c r="BA18" i="31"/>
  <c r="AY18" i="30"/>
  <c r="BA18" i="29"/>
  <c r="BB4" i="31"/>
  <c r="BA8" i="31" s="1"/>
  <c r="AZ4" i="30"/>
  <c r="AY8" i="30" s="1"/>
  <c r="BB4" i="29"/>
  <c r="AW9" i="31"/>
  <c r="AY9" i="30"/>
  <c r="E9" i="29"/>
  <c r="F9" i="29"/>
  <c r="CW39" i="14"/>
  <c r="CW37" i="14"/>
  <c r="CW43" i="14"/>
  <c r="CW42" i="14"/>
  <c r="CW38" i="14"/>
  <c r="CW34" i="14"/>
  <c r="CW36" i="14"/>
  <c r="CW41" i="14"/>
  <c r="CW40" i="14"/>
  <c r="CW35" i="14"/>
  <c r="CW33" i="14"/>
  <c r="CW32" i="14"/>
  <c r="CW44" i="14"/>
  <c r="CW45" i="14"/>
  <c r="CW46" i="14"/>
  <c r="CW47" i="14"/>
  <c r="CW48" i="14"/>
  <c r="V41" i="30"/>
  <c r="CX11" i="14"/>
  <c r="CW30" i="14"/>
  <c r="CW12" i="14"/>
  <c r="CW13" i="14"/>
  <c r="CW22" i="14"/>
  <c r="CW19" i="14"/>
  <c r="CW27" i="14"/>
  <c r="CW14" i="14"/>
  <c r="CW15" i="14"/>
  <c r="CW24" i="14"/>
  <c r="CW21" i="14"/>
  <c r="CW29" i="14"/>
  <c r="CW26" i="14"/>
  <c r="CW31" i="14"/>
  <c r="CW20" i="14"/>
  <c r="CW25" i="14"/>
  <c r="CW18" i="14"/>
  <c r="CW28" i="14"/>
  <c r="CW16" i="14"/>
  <c r="CW17" i="14"/>
  <c r="CW23" i="14"/>
  <c r="BP57" i="14"/>
  <c r="E33" i="30" l="1"/>
  <c r="D46" i="30"/>
  <c r="D48" i="30" s="1"/>
  <c r="D49" i="30" s="1"/>
  <c r="F25" i="30"/>
  <c r="F26" i="30" s="1"/>
  <c r="F27" i="30" s="1"/>
  <c r="F31" i="30" s="1"/>
  <c r="F37" i="30"/>
  <c r="F15" i="30"/>
  <c r="F30" i="30" s="1"/>
  <c r="E42" i="30"/>
  <c r="E43" i="30" s="1"/>
  <c r="E44" i="30" s="1"/>
  <c r="E38" i="30"/>
  <c r="H11" i="30"/>
  <c r="G12" i="30"/>
  <c r="E46" i="31"/>
  <c r="E48" i="31" s="1"/>
  <c r="E49" i="31" s="1"/>
  <c r="F38" i="31"/>
  <c r="F42" i="31"/>
  <c r="F43" i="31" s="1"/>
  <c r="F44" i="31" s="1"/>
  <c r="G25" i="31"/>
  <c r="G26" i="31" s="1"/>
  <c r="G27" i="31" s="1"/>
  <c r="G31" i="31" s="1"/>
  <c r="G15" i="31"/>
  <c r="G30" i="31" s="1"/>
  <c r="G37" i="31"/>
  <c r="F33" i="31"/>
  <c r="I11" i="31"/>
  <c r="H12" i="31"/>
  <c r="H37" i="31" s="1"/>
  <c r="AV5" i="14"/>
  <c r="AU7" i="14"/>
  <c r="BA8" i="29"/>
  <c r="BB18" i="31"/>
  <c r="AZ18" i="30"/>
  <c r="BB18" i="29"/>
  <c r="BC4" i="31"/>
  <c r="BA4" i="30"/>
  <c r="AZ8" i="30" s="1"/>
  <c r="BC4" i="29"/>
  <c r="AX9" i="31"/>
  <c r="I9" i="29"/>
  <c r="H9" i="29"/>
  <c r="G9" i="29"/>
  <c r="CX43" i="14"/>
  <c r="CX35" i="14"/>
  <c r="CX34" i="14"/>
  <c r="CX42" i="14"/>
  <c r="CX39" i="14"/>
  <c r="CX44" i="14"/>
  <c r="CX40" i="14"/>
  <c r="CX38" i="14"/>
  <c r="CX36" i="14"/>
  <c r="CX41" i="14"/>
  <c r="CX37" i="14"/>
  <c r="CX33" i="14"/>
  <c r="CX32" i="14"/>
  <c r="CX45" i="14"/>
  <c r="CX46" i="14"/>
  <c r="CX47" i="14"/>
  <c r="CX48" i="14"/>
  <c r="CX49" i="14"/>
  <c r="CX17" i="14"/>
  <c r="CX23" i="14"/>
  <c r="CY11" i="14"/>
  <c r="CX18" i="14"/>
  <c r="CX25" i="14"/>
  <c r="CX24" i="14"/>
  <c r="CX29" i="14"/>
  <c r="CX13" i="14"/>
  <c r="CX12" i="14"/>
  <c r="CX19" i="14"/>
  <c r="CX27" i="14"/>
  <c r="CX31" i="14"/>
  <c r="CX30" i="14"/>
  <c r="CX26" i="14"/>
  <c r="CX15" i="14"/>
  <c r="CX14" i="14"/>
  <c r="CX21" i="14"/>
  <c r="CX20" i="14"/>
  <c r="CX28" i="14"/>
  <c r="CX16" i="14"/>
  <c r="CX22" i="14"/>
  <c r="BQ57" i="14"/>
  <c r="F33" i="30" l="1"/>
  <c r="G37" i="30"/>
  <c r="G25" i="30"/>
  <c r="G26" i="30" s="1"/>
  <c r="G27" i="30" s="1"/>
  <c r="G31" i="30" s="1"/>
  <c r="G15" i="30"/>
  <c r="G30" i="30" s="1"/>
  <c r="I11" i="30"/>
  <c r="H12" i="30"/>
  <c r="F42" i="30"/>
  <c r="F43" i="30" s="1"/>
  <c r="F44" i="30" s="1"/>
  <c r="F38" i="30"/>
  <c r="E46" i="30"/>
  <c r="E48" i="30" s="1"/>
  <c r="E49" i="30" s="1"/>
  <c r="F46" i="31"/>
  <c r="F48" i="31" s="1"/>
  <c r="F49" i="31" s="1"/>
  <c r="G33" i="31"/>
  <c r="H38" i="31"/>
  <c r="H42" i="31"/>
  <c r="H43" i="31" s="1"/>
  <c r="H44" i="31" s="1"/>
  <c r="G38" i="31"/>
  <c r="G42" i="31"/>
  <c r="G43" i="31" s="1"/>
  <c r="G44" i="31" s="1"/>
  <c r="H25" i="31"/>
  <c r="H26" i="31" s="1"/>
  <c r="H27" i="31" s="1"/>
  <c r="H31" i="31" s="1"/>
  <c r="H15" i="31"/>
  <c r="H30" i="31" s="1"/>
  <c r="J11" i="31"/>
  <c r="I12" i="31"/>
  <c r="I37" i="31" s="1"/>
  <c r="AZ9" i="30"/>
  <c r="AW5" i="14"/>
  <c r="AV7" i="14"/>
  <c r="BB8" i="29"/>
  <c r="BB8" i="31"/>
  <c r="BC18" i="31"/>
  <c r="BA18" i="30"/>
  <c r="BC18" i="29"/>
  <c r="BD4" i="31"/>
  <c r="BC8" i="31" s="1"/>
  <c r="BB4" i="30"/>
  <c r="BA8" i="30" s="1"/>
  <c r="BD4" i="29"/>
  <c r="AY9" i="31"/>
  <c r="J9" i="29"/>
  <c r="CY41" i="14"/>
  <c r="CY38" i="14"/>
  <c r="CY36" i="14"/>
  <c r="CY40" i="14"/>
  <c r="CY33" i="14"/>
  <c r="CY45" i="14"/>
  <c r="CY42" i="14"/>
  <c r="CY37" i="14"/>
  <c r="CY35" i="14"/>
  <c r="CY43" i="14"/>
  <c r="CY34" i="14"/>
  <c r="CY44" i="14"/>
  <c r="CY39" i="14"/>
  <c r="CY32" i="14"/>
  <c r="CY46" i="14"/>
  <c r="CY47" i="14"/>
  <c r="CY48" i="14"/>
  <c r="CY49" i="14"/>
  <c r="CY50" i="14"/>
  <c r="CY12" i="14"/>
  <c r="CY24" i="14"/>
  <c r="CY14" i="14"/>
  <c r="CY17" i="14"/>
  <c r="CY26" i="14"/>
  <c r="CY21" i="14"/>
  <c r="CY29" i="14"/>
  <c r="CY16" i="14"/>
  <c r="CY20" i="14"/>
  <c r="CY28" i="14"/>
  <c r="CY23" i="14"/>
  <c r="CY31" i="14"/>
  <c r="CY27" i="14"/>
  <c r="CY13" i="14"/>
  <c r="CY22" i="14"/>
  <c r="CY18" i="14"/>
  <c r="CY25" i="14"/>
  <c r="CY30" i="14"/>
  <c r="CY15" i="14"/>
  <c r="CY19" i="14"/>
  <c r="BR57" i="14"/>
  <c r="I12" i="30" l="1"/>
  <c r="J11" i="30"/>
  <c r="F46" i="30"/>
  <c r="F48" i="30" s="1"/>
  <c r="F49" i="30" s="1"/>
  <c r="G33" i="30"/>
  <c r="H15" i="30"/>
  <c r="H30" i="30" s="1"/>
  <c r="H37" i="30"/>
  <c r="H25" i="30"/>
  <c r="H26" i="30" s="1"/>
  <c r="H27" i="30" s="1"/>
  <c r="H31" i="30" s="1"/>
  <c r="G42" i="30"/>
  <c r="G43" i="30" s="1"/>
  <c r="G44" i="30" s="1"/>
  <c r="G38" i="30"/>
  <c r="H33" i="31"/>
  <c r="I42" i="31"/>
  <c r="I43" i="31" s="1"/>
  <c r="I44" i="31" s="1"/>
  <c r="I38" i="31"/>
  <c r="J12" i="31"/>
  <c r="J37" i="31" s="1"/>
  <c r="K11" i="31"/>
  <c r="G46" i="31"/>
  <c r="G48" i="31" s="1"/>
  <c r="G49" i="31" s="1"/>
  <c r="I15" i="31"/>
  <c r="I30" i="31" s="1"/>
  <c r="I25" i="31"/>
  <c r="I26" i="31" s="1"/>
  <c r="I27" i="31" s="1"/>
  <c r="I31" i="31" s="1"/>
  <c r="H46" i="31"/>
  <c r="H48" i="31" s="1"/>
  <c r="H49" i="31" s="1"/>
  <c r="BA9" i="30"/>
  <c r="AX5" i="14"/>
  <c r="AW7" i="14"/>
  <c r="BC8" i="29"/>
  <c r="BD18" i="31"/>
  <c r="BB18" i="30"/>
  <c r="BD18" i="29"/>
  <c r="BE4" i="31"/>
  <c r="BD8" i="31" s="1"/>
  <c r="BC4" i="30"/>
  <c r="BB8" i="30" s="1"/>
  <c r="BE4" i="29"/>
  <c r="AZ9" i="31"/>
  <c r="BB9" i="30"/>
  <c r="K9" i="29"/>
  <c r="BS57" i="14"/>
  <c r="G46" i="30" l="1"/>
  <c r="G48" i="30" s="1"/>
  <c r="G49" i="30" s="1"/>
  <c r="H33" i="30"/>
  <c r="I15" i="30"/>
  <c r="I30" i="30" s="1"/>
  <c r="I37" i="30"/>
  <c r="I25" i="30"/>
  <c r="I26" i="30" s="1"/>
  <c r="I27" i="30" s="1"/>
  <c r="I31" i="30" s="1"/>
  <c r="H42" i="30"/>
  <c r="H43" i="30" s="1"/>
  <c r="H44" i="30" s="1"/>
  <c r="H38" i="30"/>
  <c r="K11" i="30"/>
  <c r="J12" i="30"/>
  <c r="I33" i="31"/>
  <c r="I46" i="31"/>
  <c r="I48" i="31" s="1"/>
  <c r="I49" i="31" s="1"/>
  <c r="J38" i="31"/>
  <c r="J42" i="31"/>
  <c r="J43" i="31" s="1"/>
  <c r="J44" i="31" s="1"/>
  <c r="K12" i="31"/>
  <c r="K37" i="31" s="1"/>
  <c r="L11" i="31"/>
  <c r="J15" i="31"/>
  <c r="J30" i="31" s="1"/>
  <c r="J25" i="31"/>
  <c r="J26" i="31" s="1"/>
  <c r="J27" i="31" s="1"/>
  <c r="J31" i="31" s="1"/>
  <c r="AY5" i="14"/>
  <c r="AX7" i="14"/>
  <c r="BD8" i="29"/>
  <c r="BE18" i="31"/>
  <c r="BC18" i="30"/>
  <c r="BE18" i="29"/>
  <c r="BF4" i="31"/>
  <c r="BE8" i="31" s="1"/>
  <c r="BD4" i="30"/>
  <c r="BC9" i="30" s="1"/>
  <c r="BF4" i="29"/>
  <c r="BA9" i="31"/>
  <c r="M9" i="29"/>
  <c r="L9" i="29"/>
  <c r="BT57" i="14"/>
  <c r="J25" i="30" l="1"/>
  <c r="J26" i="30" s="1"/>
  <c r="J27" i="30" s="1"/>
  <c r="J31" i="30" s="1"/>
  <c r="J15" i="30"/>
  <c r="J30" i="30" s="1"/>
  <c r="J37" i="30"/>
  <c r="K12" i="30"/>
  <c r="L11" i="30"/>
  <c r="H46" i="30"/>
  <c r="H48" i="30" s="1"/>
  <c r="H49" i="30" s="1"/>
  <c r="I42" i="30"/>
  <c r="I43" i="30" s="1"/>
  <c r="I44" i="30" s="1"/>
  <c r="I38" i="30"/>
  <c r="I33" i="30"/>
  <c r="L12" i="31"/>
  <c r="L37" i="31" s="1"/>
  <c r="M11" i="31"/>
  <c r="K42" i="31"/>
  <c r="K43" i="31" s="1"/>
  <c r="K44" i="31" s="1"/>
  <c r="K38" i="31"/>
  <c r="K25" i="31"/>
  <c r="K26" i="31" s="1"/>
  <c r="K27" i="31" s="1"/>
  <c r="K31" i="31" s="1"/>
  <c r="K15" i="31"/>
  <c r="K30" i="31" s="1"/>
  <c r="J33" i="31"/>
  <c r="J46" i="31"/>
  <c r="J48" i="31" s="1"/>
  <c r="J49" i="31" s="1"/>
  <c r="AZ5" i="14"/>
  <c r="AY7" i="14"/>
  <c r="BC8" i="30"/>
  <c r="BE8" i="29"/>
  <c r="BF18" i="31"/>
  <c r="BD18" i="30"/>
  <c r="BF18" i="29"/>
  <c r="BG4" i="31"/>
  <c r="BF8" i="31" s="1"/>
  <c r="BE4" i="30"/>
  <c r="BD8" i="30" s="1"/>
  <c r="BG4" i="29"/>
  <c r="BB9" i="31"/>
  <c r="BD9" i="30"/>
  <c r="N9" i="29"/>
  <c r="BU57" i="14"/>
  <c r="I46" i="30" l="1"/>
  <c r="I48" i="30" s="1"/>
  <c r="I49" i="30" s="1"/>
  <c r="K37" i="30"/>
  <c r="K15" i="30"/>
  <c r="K30" i="30" s="1"/>
  <c r="K25" i="30"/>
  <c r="K26" i="30" s="1"/>
  <c r="K27" i="30" s="1"/>
  <c r="K31" i="30" s="1"/>
  <c r="J38" i="30"/>
  <c r="J42" i="30"/>
  <c r="J43" i="30" s="1"/>
  <c r="J44" i="30" s="1"/>
  <c r="J33" i="30"/>
  <c r="M11" i="30"/>
  <c r="L12" i="30"/>
  <c r="K33" i="31"/>
  <c r="K46" i="31"/>
  <c r="K48" i="31" s="1"/>
  <c r="K49" i="31" s="1"/>
  <c r="L42" i="31"/>
  <c r="L43" i="31" s="1"/>
  <c r="L44" i="31" s="1"/>
  <c r="L38" i="31"/>
  <c r="N11" i="31"/>
  <c r="M12" i="31"/>
  <c r="M37" i="31" s="1"/>
  <c r="L25" i="31"/>
  <c r="L26" i="31" s="1"/>
  <c r="L27" i="31" s="1"/>
  <c r="L31" i="31" s="1"/>
  <c r="L15" i="31"/>
  <c r="L30" i="31" s="1"/>
  <c r="BA5" i="14"/>
  <c r="AZ7" i="14"/>
  <c r="BF8" i="29"/>
  <c r="BG18" i="31"/>
  <c r="BE18" i="30"/>
  <c r="BG18" i="29"/>
  <c r="BH4" i="31"/>
  <c r="BG8" i="31" s="1"/>
  <c r="BF4" i="30"/>
  <c r="BE8" i="30" s="1"/>
  <c r="BH4" i="29"/>
  <c r="BC9" i="31"/>
  <c r="O9" i="29"/>
  <c r="BV57" i="14"/>
  <c r="N11" i="30" l="1"/>
  <c r="M12" i="30"/>
  <c r="K33" i="30"/>
  <c r="K42" i="30"/>
  <c r="K43" i="30" s="1"/>
  <c r="K44" i="30" s="1"/>
  <c r="K38" i="30"/>
  <c r="L37" i="30"/>
  <c r="L15" i="30"/>
  <c r="L30" i="30" s="1"/>
  <c r="L25" i="30"/>
  <c r="L26" i="30" s="1"/>
  <c r="L27" i="30" s="1"/>
  <c r="L31" i="30" s="1"/>
  <c r="J46" i="30"/>
  <c r="J48" i="30" s="1"/>
  <c r="J49" i="30" s="1"/>
  <c r="L33" i="31"/>
  <c r="O11" i="31"/>
  <c r="N12" i="31"/>
  <c r="N37" i="31" s="1"/>
  <c r="L46" i="31"/>
  <c r="L48" i="31" s="1"/>
  <c r="L49" i="31" s="1"/>
  <c r="M38" i="31"/>
  <c r="M42" i="31"/>
  <c r="M43" i="31" s="1"/>
  <c r="M44" i="31" s="1"/>
  <c r="M25" i="31"/>
  <c r="M26" i="31" s="1"/>
  <c r="M27" i="31" s="1"/>
  <c r="M31" i="31" s="1"/>
  <c r="M15" i="31"/>
  <c r="M30" i="31" s="1"/>
  <c r="BE9" i="30"/>
  <c r="BB5" i="14"/>
  <c r="BA7" i="14"/>
  <c r="BG8" i="29"/>
  <c r="BH18" i="31"/>
  <c r="BF18" i="30"/>
  <c r="BH18" i="29"/>
  <c r="BI4" i="31"/>
  <c r="BH8" i="31" s="1"/>
  <c r="BG4" i="30"/>
  <c r="BF8" i="30" s="1"/>
  <c r="BI4" i="29"/>
  <c r="BD9" i="31"/>
  <c r="BF9" i="30"/>
  <c r="P9" i="29"/>
  <c r="BW57" i="14"/>
  <c r="L33" i="30" l="1"/>
  <c r="L42" i="30"/>
  <c r="L43" i="30" s="1"/>
  <c r="L44" i="30" s="1"/>
  <c r="L38" i="30"/>
  <c r="M37" i="30"/>
  <c r="M15" i="30"/>
  <c r="M30" i="30" s="1"/>
  <c r="M25" i="30"/>
  <c r="M26" i="30" s="1"/>
  <c r="M27" i="30" s="1"/>
  <c r="M31" i="30" s="1"/>
  <c r="K46" i="30"/>
  <c r="K48" i="30" s="1"/>
  <c r="K49" i="30" s="1"/>
  <c r="O11" i="30"/>
  <c r="N12" i="30"/>
  <c r="M33" i="31"/>
  <c r="N42" i="31"/>
  <c r="N43" i="31" s="1"/>
  <c r="N44" i="31" s="1"/>
  <c r="N38" i="31"/>
  <c r="M46" i="31"/>
  <c r="M48" i="31" s="1"/>
  <c r="M49" i="31" s="1"/>
  <c r="N25" i="31"/>
  <c r="N26" i="31" s="1"/>
  <c r="N27" i="31" s="1"/>
  <c r="N31" i="31" s="1"/>
  <c r="N15" i="31"/>
  <c r="N30" i="31" s="1"/>
  <c r="O12" i="31"/>
  <c r="P11" i="31"/>
  <c r="BC5" i="14"/>
  <c r="BB7" i="14"/>
  <c r="BG18" i="30"/>
  <c r="BH8" i="29"/>
  <c r="BI18" i="31"/>
  <c r="BI18" i="29"/>
  <c r="BJ4" i="31"/>
  <c r="BH4" i="30"/>
  <c r="BG9" i="30" s="1"/>
  <c r="BJ4" i="29"/>
  <c r="BE9" i="31"/>
  <c r="Q9" i="29"/>
  <c r="BX57" i="14"/>
  <c r="P11" i="30" l="1"/>
  <c r="O12" i="30"/>
  <c r="M38" i="30"/>
  <c r="M42" i="30"/>
  <c r="M43" i="30" s="1"/>
  <c r="M44" i="30" s="1"/>
  <c r="L46" i="30"/>
  <c r="L48" i="30" s="1"/>
  <c r="L49" i="30" s="1"/>
  <c r="N37" i="30"/>
  <c r="N15" i="30"/>
  <c r="N30" i="30" s="1"/>
  <c r="N25" i="30"/>
  <c r="N26" i="30" s="1"/>
  <c r="N27" i="30" s="1"/>
  <c r="N31" i="30" s="1"/>
  <c r="M33" i="30"/>
  <c r="P12" i="31"/>
  <c r="P37" i="31" s="1"/>
  <c r="Q11" i="31"/>
  <c r="O15" i="31"/>
  <c r="O30" i="31" s="1"/>
  <c r="O25" i="31"/>
  <c r="O26" i="31" s="1"/>
  <c r="O27" i="31" s="1"/>
  <c r="O31" i="31" s="1"/>
  <c r="O37" i="31"/>
  <c r="N46" i="31"/>
  <c r="N48" i="31" s="1"/>
  <c r="N49" i="31" s="1"/>
  <c r="N33" i="31"/>
  <c r="BD5" i="14"/>
  <c r="BC7" i="14"/>
  <c r="BG8" i="30"/>
  <c r="BI8" i="29"/>
  <c r="BI8" i="31"/>
  <c r="BJ18" i="31"/>
  <c r="BH18" i="30"/>
  <c r="BJ18" i="29"/>
  <c r="BK4" i="31"/>
  <c r="BI4" i="30"/>
  <c r="BK4" i="29"/>
  <c r="BF9" i="31"/>
  <c r="BH9" i="30"/>
  <c r="R9" i="29"/>
  <c r="BY57" i="14"/>
  <c r="N33" i="30" l="1"/>
  <c r="M46" i="30"/>
  <c r="M48" i="30" s="1"/>
  <c r="M49" i="30" s="1"/>
  <c r="N42" i="30"/>
  <c r="N43" i="30" s="1"/>
  <c r="N44" i="30" s="1"/>
  <c r="N38" i="30"/>
  <c r="O37" i="30"/>
  <c r="O25" i="30"/>
  <c r="O26" i="30" s="1"/>
  <c r="O27" i="30" s="1"/>
  <c r="O31" i="30" s="1"/>
  <c r="O15" i="30"/>
  <c r="O30" i="30" s="1"/>
  <c r="P12" i="30"/>
  <c r="Q11" i="30"/>
  <c r="O33" i="31"/>
  <c r="O38" i="31"/>
  <c r="O42" i="31"/>
  <c r="O43" i="31" s="1"/>
  <c r="O44" i="31" s="1"/>
  <c r="Q12" i="31"/>
  <c r="Q37" i="31" s="1"/>
  <c r="R11" i="31"/>
  <c r="P42" i="31"/>
  <c r="P43" i="31" s="1"/>
  <c r="P44" i="31" s="1"/>
  <c r="P38" i="31"/>
  <c r="P15" i="31"/>
  <c r="P30" i="31" s="1"/>
  <c r="P25" i="31"/>
  <c r="P26" i="31" s="1"/>
  <c r="P27" i="31" s="1"/>
  <c r="P31" i="31" s="1"/>
  <c r="BE5" i="14"/>
  <c r="BD7" i="14"/>
  <c r="BH8" i="30"/>
  <c r="BJ8" i="29"/>
  <c r="BJ8" i="31"/>
  <c r="BK18" i="31"/>
  <c r="BI18" i="30"/>
  <c r="BK18" i="29"/>
  <c r="BL4" i="31"/>
  <c r="BK8" i="31" s="1"/>
  <c r="BJ4" i="30"/>
  <c r="BI9" i="30" s="1"/>
  <c r="BL4" i="29"/>
  <c r="BG9" i="31"/>
  <c r="S9" i="29"/>
  <c r="BZ57" i="14"/>
  <c r="P25" i="30" l="1"/>
  <c r="P26" i="30" s="1"/>
  <c r="P27" i="30" s="1"/>
  <c r="P31" i="30" s="1"/>
  <c r="P15" i="30"/>
  <c r="P30" i="30" s="1"/>
  <c r="P37" i="30"/>
  <c r="N46" i="30"/>
  <c r="N48" i="30" s="1"/>
  <c r="N49" i="30" s="1"/>
  <c r="O33" i="30"/>
  <c r="Q12" i="30"/>
  <c r="R11" i="30"/>
  <c r="O38" i="30"/>
  <c r="O42" i="30"/>
  <c r="O43" i="30" s="1"/>
  <c r="O44" i="30" s="1"/>
  <c r="P46" i="31"/>
  <c r="P48" i="31" s="1"/>
  <c r="P49" i="31" s="1"/>
  <c r="S11" i="31"/>
  <c r="R12" i="31"/>
  <c r="R37" i="31" s="1"/>
  <c r="P33" i="31"/>
  <c r="Q15" i="31"/>
  <c r="Q30" i="31" s="1"/>
  <c r="Q25" i="31"/>
  <c r="Q26" i="31" s="1"/>
  <c r="Q27" i="31" s="1"/>
  <c r="Q31" i="31" s="1"/>
  <c r="Q38" i="31"/>
  <c r="Q42" i="31"/>
  <c r="Q43" i="31" s="1"/>
  <c r="Q44" i="31" s="1"/>
  <c r="O46" i="31"/>
  <c r="O48" i="31" s="1"/>
  <c r="O49" i="31" s="1"/>
  <c r="BF5" i="14"/>
  <c r="BE7" i="14"/>
  <c r="BI8" i="30"/>
  <c r="BK8" i="29"/>
  <c r="BL18" i="31"/>
  <c r="BJ18" i="30"/>
  <c r="BL18" i="29"/>
  <c r="BM4" i="31"/>
  <c r="BL8" i="31" s="1"/>
  <c r="BK4" i="30"/>
  <c r="BJ8" i="30" s="1"/>
  <c r="BM4" i="29"/>
  <c r="BH9" i="31"/>
  <c r="BJ9" i="30"/>
  <c r="T9" i="29"/>
  <c r="CA57" i="14"/>
  <c r="O46" i="30" l="1"/>
  <c r="O48" i="30" s="1"/>
  <c r="O49" i="30" s="1"/>
  <c r="S11" i="30"/>
  <c r="R12" i="30"/>
  <c r="P38" i="30"/>
  <c r="P42" i="30"/>
  <c r="P43" i="30" s="1"/>
  <c r="P44" i="30" s="1"/>
  <c r="Q37" i="30"/>
  <c r="Q25" i="30"/>
  <c r="Q26" i="30" s="1"/>
  <c r="Q27" i="30" s="1"/>
  <c r="Q31" i="30" s="1"/>
  <c r="Q15" i="30"/>
  <c r="Q30" i="30" s="1"/>
  <c r="P33" i="30"/>
  <c r="Q46" i="31"/>
  <c r="Q48" i="31" s="1"/>
  <c r="Q49" i="31" s="1"/>
  <c r="Q33" i="31"/>
  <c r="R42" i="31"/>
  <c r="R43" i="31" s="1"/>
  <c r="R44" i="31" s="1"/>
  <c r="R38" i="31"/>
  <c r="R15" i="31"/>
  <c r="R30" i="31" s="1"/>
  <c r="R25" i="31"/>
  <c r="R26" i="31" s="1"/>
  <c r="R27" i="31" s="1"/>
  <c r="R31" i="31" s="1"/>
  <c r="T11" i="31"/>
  <c r="S12" i="31"/>
  <c r="S37" i="31" s="1"/>
  <c r="BG5" i="14"/>
  <c r="BF7" i="14"/>
  <c r="BL8" i="29"/>
  <c r="BM18" i="31"/>
  <c r="BK18" i="30"/>
  <c r="BM18" i="29"/>
  <c r="BN4" i="31"/>
  <c r="BL4" i="30"/>
  <c r="BK8" i="30" s="1"/>
  <c r="BN4" i="29"/>
  <c r="BI9" i="31"/>
  <c r="U9" i="29"/>
  <c r="CB57" i="14"/>
  <c r="Q33" i="30" l="1"/>
  <c r="P46" i="30"/>
  <c r="P48" i="30" s="1"/>
  <c r="P49" i="30" s="1"/>
  <c r="R25" i="30"/>
  <c r="R26" i="30" s="1"/>
  <c r="R27" i="30" s="1"/>
  <c r="R31" i="30" s="1"/>
  <c r="R37" i="30"/>
  <c r="R15" i="30"/>
  <c r="R30" i="30" s="1"/>
  <c r="Q38" i="30"/>
  <c r="Q42" i="30"/>
  <c r="Q43" i="30" s="1"/>
  <c r="Q44" i="30" s="1"/>
  <c r="T11" i="30"/>
  <c r="S12" i="30"/>
  <c r="S37" i="30" s="1"/>
  <c r="S15" i="31"/>
  <c r="S30" i="31" s="1"/>
  <c r="S25" i="31"/>
  <c r="S26" i="31" s="1"/>
  <c r="S27" i="31" s="1"/>
  <c r="S31" i="31" s="1"/>
  <c r="R33" i="31"/>
  <c r="U11" i="31"/>
  <c r="T12" i="31"/>
  <c r="T37" i="31" s="1"/>
  <c r="R46" i="31"/>
  <c r="R48" i="31" s="1"/>
  <c r="R49" i="31" s="1"/>
  <c r="S38" i="31"/>
  <c r="S42" i="31"/>
  <c r="S43" i="31" s="1"/>
  <c r="S44" i="31" s="1"/>
  <c r="BK9" i="30"/>
  <c r="BH5" i="14"/>
  <c r="BG7" i="14"/>
  <c r="BM8" i="29"/>
  <c r="BM8" i="31"/>
  <c r="BN18" i="31"/>
  <c r="BL18" i="30"/>
  <c r="BN18" i="29"/>
  <c r="BO4" i="31"/>
  <c r="BM4" i="30"/>
  <c r="BL8" i="30" s="1"/>
  <c r="BO4" i="29"/>
  <c r="BJ9" i="31"/>
  <c r="BL9" i="30"/>
  <c r="V9" i="29"/>
  <c r="CC57" i="14"/>
  <c r="S38" i="30" l="1"/>
  <c r="S42" i="30"/>
  <c r="S43" i="30" s="1"/>
  <c r="S44" i="30" s="1"/>
  <c r="Q46" i="30"/>
  <c r="Q48" i="30" s="1"/>
  <c r="Q49" i="30" s="1"/>
  <c r="S15" i="30"/>
  <c r="S30" i="30" s="1"/>
  <c r="S25" i="30"/>
  <c r="S26" i="30" s="1"/>
  <c r="S27" i="30" s="1"/>
  <c r="S31" i="30" s="1"/>
  <c r="R33" i="30"/>
  <c r="U11" i="30"/>
  <c r="T12" i="30"/>
  <c r="T37" i="30" s="1"/>
  <c r="R42" i="30"/>
  <c r="R43" i="30" s="1"/>
  <c r="R44" i="30" s="1"/>
  <c r="R38" i="30"/>
  <c r="S46" i="31"/>
  <c r="S48" i="31" s="1"/>
  <c r="S49" i="31" s="1"/>
  <c r="T42" i="31"/>
  <c r="T43" i="31" s="1"/>
  <c r="T44" i="31" s="1"/>
  <c r="T38" i="31"/>
  <c r="T25" i="31"/>
  <c r="T26" i="31" s="1"/>
  <c r="T27" i="31" s="1"/>
  <c r="T31" i="31" s="1"/>
  <c r="T15" i="31"/>
  <c r="T30" i="31" s="1"/>
  <c r="V11" i="31"/>
  <c r="V12" i="31" s="1"/>
  <c r="U12" i="31"/>
  <c r="S33" i="31"/>
  <c r="BI5" i="14"/>
  <c r="BH7" i="14"/>
  <c r="BN8" i="29"/>
  <c r="BN8" i="31"/>
  <c r="BO18" i="31"/>
  <c r="BM18" i="30"/>
  <c r="BO18" i="29"/>
  <c r="BP4" i="31"/>
  <c r="BO8" i="31" s="1"/>
  <c r="BN4" i="30"/>
  <c r="BP4" i="29"/>
  <c r="BK9" i="31"/>
  <c r="BM9" i="30"/>
  <c r="W9" i="29"/>
  <c r="CD57" i="14"/>
  <c r="S33" i="30" l="1"/>
  <c r="T38" i="30"/>
  <c r="T42" i="30"/>
  <c r="T43" i="30" s="1"/>
  <c r="T44" i="30" s="1"/>
  <c r="V11" i="30"/>
  <c r="V12" i="30" s="1"/>
  <c r="U12" i="30"/>
  <c r="R46" i="30"/>
  <c r="R48" i="30" s="1"/>
  <c r="R49" i="30" s="1"/>
  <c r="T25" i="30"/>
  <c r="T26" i="30" s="1"/>
  <c r="T27" i="30" s="1"/>
  <c r="T31" i="30" s="1"/>
  <c r="T15" i="30"/>
  <c r="T30" i="30" s="1"/>
  <c r="S46" i="30"/>
  <c r="S48" i="30" s="1"/>
  <c r="S49" i="30" s="1"/>
  <c r="T46" i="31"/>
  <c r="T48" i="31" s="1"/>
  <c r="T49" i="31" s="1"/>
  <c r="T33" i="31"/>
  <c r="U15" i="31"/>
  <c r="U30" i="31" s="1"/>
  <c r="V37" i="31"/>
  <c r="U25" i="31"/>
  <c r="U26" i="31" s="1"/>
  <c r="U27" i="31" s="1"/>
  <c r="U31" i="31" s="1"/>
  <c r="V15" i="31"/>
  <c r="V30" i="31" s="1"/>
  <c r="V25" i="31"/>
  <c r="V26" i="31" s="1"/>
  <c r="V27" i="31" s="1"/>
  <c r="V31" i="31" s="1"/>
  <c r="U37" i="31"/>
  <c r="BJ5" i="14"/>
  <c r="BI7" i="14"/>
  <c r="BM8" i="30"/>
  <c r="BO8" i="29"/>
  <c r="BP18" i="31"/>
  <c r="BN18" i="30"/>
  <c r="BP18" i="29"/>
  <c r="BQ4" i="31"/>
  <c r="BP8" i="31" s="1"/>
  <c r="BO4" i="30"/>
  <c r="BQ4" i="29"/>
  <c r="BL9" i="31"/>
  <c r="BN9" i="30"/>
  <c r="X9" i="29"/>
  <c r="CE57" i="14"/>
  <c r="T46" i="30" l="1"/>
  <c r="T48" i="30" s="1"/>
  <c r="T49" i="30" s="1"/>
  <c r="U37" i="30"/>
  <c r="U15" i="30"/>
  <c r="U30" i="30" s="1"/>
  <c r="V37" i="30"/>
  <c r="U25" i="30"/>
  <c r="U26" i="30" s="1"/>
  <c r="U27" i="30" s="1"/>
  <c r="U31" i="30" s="1"/>
  <c r="T33" i="30"/>
  <c r="V25" i="30"/>
  <c r="V26" i="30" s="1"/>
  <c r="V27" i="30" s="1"/>
  <c r="V31" i="30" s="1"/>
  <c r="V15" i="30"/>
  <c r="V30" i="30" s="1"/>
  <c r="V33" i="31"/>
  <c r="U42" i="31"/>
  <c r="U43" i="31" s="1"/>
  <c r="U44" i="31" s="1"/>
  <c r="U38" i="31"/>
  <c r="V42" i="31"/>
  <c r="V43" i="31" s="1"/>
  <c r="V44" i="31" s="1"/>
  <c r="V38" i="31"/>
  <c r="U33" i="31"/>
  <c r="BK5" i="14"/>
  <c r="BJ7" i="14"/>
  <c r="BN8" i="30"/>
  <c r="BP8" i="29"/>
  <c r="BQ18" i="31"/>
  <c r="BO18" i="30"/>
  <c r="BQ18" i="29"/>
  <c r="BR4" i="31"/>
  <c r="BQ8" i="31" s="1"/>
  <c r="BP4" i="30"/>
  <c r="BR4" i="29"/>
  <c r="BM9" i="31"/>
  <c r="BO9" i="30"/>
  <c r="Y9" i="29"/>
  <c r="CF57" i="14"/>
  <c r="V33" i="30" l="1"/>
  <c r="V42" i="30"/>
  <c r="V43" i="30" s="1"/>
  <c r="V44" i="30" s="1"/>
  <c r="V38" i="30"/>
  <c r="U33" i="30"/>
  <c r="U42" i="30"/>
  <c r="U43" i="30" s="1"/>
  <c r="U44" i="30" s="1"/>
  <c r="U38" i="30"/>
  <c r="U46" i="31"/>
  <c r="U48" i="31" s="1"/>
  <c r="U49" i="31" s="1"/>
  <c r="V46" i="31"/>
  <c r="V48" i="31" s="1"/>
  <c r="V49" i="31" s="1"/>
  <c r="BL5" i="14"/>
  <c r="BK7" i="14"/>
  <c r="BO8" i="30"/>
  <c r="BQ8" i="29"/>
  <c r="BR18" i="31"/>
  <c r="BP18" i="30"/>
  <c r="BR18" i="29"/>
  <c r="BS4" i="31"/>
  <c r="BR8" i="31" s="1"/>
  <c r="BQ4" i="30"/>
  <c r="BS4" i="29"/>
  <c r="BN9" i="31"/>
  <c r="BP9" i="30"/>
  <c r="Z9" i="29"/>
  <c r="CG57" i="14"/>
  <c r="V46" i="30" l="1"/>
  <c r="V48" i="30" s="1"/>
  <c r="V49" i="30" s="1"/>
  <c r="U46" i="30"/>
  <c r="U48" i="30" s="1"/>
  <c r="U49" i="30" s="1"/>
  <c r="BM5" i="14"/>
  <c r="BL7" i="14"/>
  <c r="BP8" i="30"/>
  <c r="BR8" i="29"/>
  <c r="BS18" i="31"/>
  <c r="BQ18" i="30"/>
  <c r="BS18" i="29"/>
  <c r="BT4" i="31"/>
  <c r="BS8" i="31" s="1"/>
  <c r="BR4" i="30"/>
  <c r="BT4" i="29"/>
  <c r="BO9" i="31"/>
  <c r="BQ9" i="30"/>
  <c r="AA9" i="29"/>
  <c r="CH57" i="14"/>
  <c r="BN5" i="14" l="1"/>
  <c r="BM7" i="14"/>
  <c r="BQ8" i="30"/>
  <c r="BS8" i="29"/>
  <c r="BT18" i="31"/>
  <c r="BR18" i="30"/>
  <c r="BT18" i="29"/>
  <c r="BU4" i="31"/>
  <c r="BT8" i="31" s="1"/>
  <c r="BS4" i="30"/>
  <c r="BR8" i="30" s="1"/>
  <c r="BU4" i="29"/>
  <c r="BP9" i="31"/>
  <c r="BR9" i="30"/>
  <c r="AB9" i="29"/>
  <c r="CI57" i="14"/>
  <c r="BO5" i="14" l="1"/>
  <c r="BN7" i="14"/>
  <c r="BT8" i="29"/>
  <c r="BU18" i="31"/>
  <c r="BS18" i="30"/>
  <c r="BU18" i="29"/>
  <c r="BV4" i="31"/>
  <c r="BU8" i="31" s="1"/>
  <c r="BT4" i="30"/>
  <c r="BS8" i="30" s="1"/>
  <c r="BV4" i="29"/>
  <c r="BQ9" i="31"/>
  <c r="AC9" i="29"/>
  <c r="CJ57" i="14"/>
  <c r="BS9" i="30" l="1"/>
  <c r="BP5" i="14"/>
  <c r="BO7" i="14"/>
  <c r="BU8" i="29"/>
  <c r="BV18" i="31"/>
  <c r="BT18" i="30"/>
  <c r="BV18" i="29"/>
  <c r="BW4" i="31"/>
  <c r="BV8" i="31" s="1"/>
  <c r="BU4" i="30"/>
  <c r="BT8" i="30" s="1"/>
  <c r="BW4" i="29"/>
  <c r="BR9" i="31"/>
  <c r="BT9" i="30"/>
  <c r="AD9" i="29"/>
  <c r="CK57" i="14"/>
  <c r="BQ5" i="14" l="1"/>
  <c r="BP7" i="14"/>
  <c r="BV8" i="29"/>
  <c r="BW18" i="31"/>
  <c r="BU18" i="30"/>
  <c r="BW18" i="29"/>
  <c r="BX4" i="31"/>
  <c r="BW8" i="31" s="1"/>
  <c r="BV4" i="30"/>
  <c r="BU9" i="30" s="1"/>
  <c r="BX4" i="29"/>
  <c r="BS9" i="31"/>
  <c r="AE9" i="29"/>
  <c r="CL57" i="14"/>
  <c r="BR5" i="14" l="1"/>
  <c r="BQ7" i="14"/>
  <c r="BU8" i="30"/>
  <c r="BW8" i="29"/>
  <c r="BX18" i="31"/>
  <c r="BV18" i="30"/>
  <c r="BX18" i="29"/>
  <c r="BY4" i="31"/>
  <c r="BX8" i="31" s="1"/>
  <c r="BW4" i="30"/>
  <c r="BV8" i="30" s="1"/>
  <c r="BY4" i="29"/>
  <c r="BT9" i="31"/>
  <c r="BV9" i="30"/>
  <c r="AF9" i="29"/>
  <c r="CM57" i="14"/>
  <c r="BS5" i="14" l="1"/>
  <c r="BR7" i="14"/>
  <c r="BX8" i="29"/>
  <c r="BY18" i="31"/>
  <c r="BW18" i="30"/>
  <c r="BY18" i="29"/>
  <c r="BZ4" i="31"/>
  <c r="BY8" i="31" s="1"/>
  <c r="BX4" i="30"/>
  <c r="BW9" i="30" s="1"/>
  <c r="BZ4" i="29"/>
  <c r="BU9" i="31"/>
  <c r="AG9" i="29"/>
  <c r="CN57" i="14"/>
  <c r="BT5" i="14" l="1"/>
  <c r="BS7" i="14"/>
  <c r="BW8" i="30"/>
  <c r="BY8" i="29"/>
  <c r="BZ18" i="31"/>
  <c r="BX18" i="30"/>
  <c r="BZ18" i="29"/>
  <c r="CA4" i="31"/>
  <c r="BZ8" i="31" s="1"/>
  <c r="BY4" i="30"/>
  <c r="BX8" i="30" s="1"/>
  <c r="CA4" i="29"/>
  <c r="BV9" i="31"/>
  <c r="BX9" i="30"/>
  <c r="AH9" i="29"/>
  <c r="CO57" i="14"/>
  <c r="BU5" i="14" l="1"/>
  <c r="BT7" i="14"/>
  <c r="BZ8" i="29"/>
  <c r="CA18" i="31"/>
  <c r="BY18" i="30"/>
  <c r="CA18" i="29"/>
  <c r="CB4" i="31"/>
  <c r="BZ4" i="30"/>
  <c r="BY8" i="30" s="1"/>
  <c r="CB4" i="29"/>
  <c r="BW9" i="31"/>
  <c r="AI9" i="29"/>
  <c r="CP57" i="14"/>
  <c r="BY9" i="30" l="1"/>
  <c r="BV5" i="14"/>
  <c r="BU7" i="14"/>
  <c r="BZ18" i="30"/>
  <c r="CA8" i="29"/>
  <c r="CA8" i="31"/>
  <c r="CB18" i="31"/>
  <c r="CB18" i="29"/>
  <c r="CC4" i="31"/>
  <c r="CB8" i="31" s="1"/>
  <c r="CA4" i="30"/>
  <c r="BZ8" i="30" s="1"/>
  <c r="CC4" i="29"/>
  <c r="BX9" i="31"/>
  <c r="BZ9" i="30"/>
  <c r="AJ9" i="29"/>
  <c r="CQ57" i="14"/>
  <c r="BW5" i="14" l="1"/>
  <c r="BV7" i="14"/>
  <c r="CB8" i="29"/>
  <c r="CC18" i="31"/>
  <c r="CA18" i="30"/>
  <c r="CC18" i="29"/>
  <c r="CD4" i="31"/>
  <c r="CB4" i="30"/>
  <c r="CA8" i="30" s="1"/>
  <c r="CD4" i="29"/>
  <c r="BY9" i="31"/>
  <c r="AK9" i="29"/>
  <c r="CR57" i="14"/>
  <c r="CA9" i="30" l="1"/>
  <c r="BX5" i="14"/>
  <c r="BW7" i="14"/>
  <c r="CC8" i="29"/>
  <c r="CC8" i="31"/>
  <c r="CD18" i="31"/>
  <c r="CB18" i="30"/>
  <c r="CD18" i="29"/>
  <c r="CE4" i="31"/>
  <c r="CC4" i="30"/>
  <c r="CB8" i="30" s="1"/>
  <c r="CE4" i="29"/>
  <c r="BZ9" i="31"/>
  <c r="CB9" i="30"/>
  <c r="AL9" i="29"/>
  <c r="CS57" i="14"/>
  <c r="BY5" i="14" l="1"/>
  <c r="BX7" i="14"/>
  <c r="CD8" i="29"/>
  <c r="CD8" i="31"/>
  <c r="CE18" i="31"/>
  <c r="CC18" i="30"/>
  <c r="CE18" i="29"/>
  <c r="CF4" i="31"/>
  <c r="CE8" i="31" s="1"/>
  <c r="CD4" i="30"/>
  <c r="CC8" i="30" s="1"/>
  <c r="CF4" i="29"/>
  <c r="CA9" i="31"/>
  <c r="CC9" i="30"/>
  <c r="AM9" i="29"/>
  <c r="CT57" i="14"/>
  <c r="BZ5" i="14" l="1"/>
  <c r="BY7" i="14"/>
  <c r="CE8" i="29"/>
  <c r="CF18" i="31"/>
  <c r="CD18" i="30"/>
  <c r="CF18" i="29"/>
  <c r="CG4" i="31"/>
  <c r="CE4" i="30"/>
  <c r="CD8" i="30" s="1"/>
  <c r="CG4" i="29"/>
  <c r="CB9" i="31"/>
  <c r="AN9" i="29"/>
  <c r="CU57" i="14"/>
  <c r="CV57" i="14" s="1"/>
  <c r="CW57" i="14" s="1"/>
  <c r="CX57" i="14" s="1"/>
  <c r="CY57" i="14" s="1"/>
  <c r="CD9" i="30" l="1"/>
  <c r="CA5" i="14"/>
  <c r="BZ7" i="14"/>
  <c r="CF8" i="29"/>
  <c r="CF8" i="31"/>
  <c r="CG18" i="31"/>
  <c r="CE18" i="30"/>
  <c r="CG18" i="29"/>
  <c r="CH4" i="31"/>
  <c r="CF4" i="30"/>
  <c r="CE8" i="30" s="1"/>
  <c r="CH4" i="29"/>
  <c r="CC9" i="31"/>
  <c r="CE9" i="30"/>
  <c r="AO9" i="29"/>
  <c r="CB5" i="14" l="1"/>
  <c r="CA7" i="14"/>
  <c r="CG8" i="29"/>
  <c r="CG8" i="31"/>
  <c r="CH18" i="31"/>
  <c r="CF18" i="30"/>
  <c r="CH18" i="29"/>
  <c r="CI4" i="31"/>
  <c r="CG4" i="30"/>
  <c r="CF8" i="30" s="1"/>
  <c r="CI4" i="29"/>
  <c r="CD9" i="31"/>
  <c r="CF9" i="30"/>
  <c r="AP9" i="29"/>
  <c r="J126" i="12"/>
  <c r="K126" i="12"/>
  <c r="I126" i="12"/>
  <c r="M126" i="12"/>
  <c r="F126" i="12"/>
  <c r="N126" i="12"/>
  <c r="H126" i="12"/>
  <c r="G126" i="12"/>
  <c r="L126" i="12"/>
  <c r="E126" i="12"/>
  <c r="H131" i="12"/>
  <c r="F131" i="12"/>
  <c r="K131" i="12"/>
  <c r="E131" i="12"/>
  <c r="J131" i="12"/>
  <c r="CC5" i="14" l="1"/>
  <c r="CB7" i="14"/>
  <c r="CH8" i="29"/>
  <c r="CH8" i="31"/>
  <c r="CI18" i="31"/>
  <c r="CG18" i="30"/>
  <c r="CI18" i="29"/>
  <c r="CJ4" i="31"/>
  <c r="CI8" i="31" s="1"/>
  <c r="CH4" i="30"/>
  <c r="CG8" i="30" s="1"/>
  <c r="CJ4" i="29"/>
  <c r="CE9" i="31"/>
  <c r="CG9" i="30"/>
  <c r="AQ9" i="29"/>
  <c r="N131" i="12"/>
  <c r="I131" i="12"/>
  <c r="M131" i="12"/>
  <c r="G131" i="12"/>
  <c r="L131" i="12"/>
  <c r="G46" i="12"/>
  <c r="N46" i="12"/>
  <c r="J46" i="12"/>
  <c r="E46" i="12"/>
  <c r="C18" i="18" s="1"/>
  <c r="H46" i="12"/>
  <c r="L46" i="12"/>
  <c r="M46" i="12"/>
  <c r="K46" i="12"/>
  <c r="F46" i="12"/>
  <c r="I46" i="12"/>
  <c r="CD5" i="14" l="1"/>
  <c r="CC7" i="14"/>
  <c r="CI8" i="29"/>
  <c r="CJ18" i="31"/>
  <c r="CH18" i="30"/>
  <c r="CJ18" i="29"/>
  <c r="CK4" i="31"/>
  <c r="CI4" i="30"/>
  <c r="CH8" i="30" s="1"/>
  <c r="CK4" i="29"/>
  <c r="CF9" i="31"/>
  <c r="AR9" i="29"/>
  <c r="BP15" i="14"/>
  <c r="BQ15" i="14"/>
  <c r="BR15" i="14"/>
  <c r="BS15" i="14"/>
  <c r="BT15" i="14"/>
  <c r="BQ16" i="14"/>
  <c r="BR16" i="14"/>
  <c r="BS16" i="14"/>
  <c r="BT16" i="14"/>
  <c r="BU16" i="14"/>
  <c r="BY30" i="14"/>
  <c r="BP17" i="14"/>
  <c r="BQ17" i="14"/>
  <c r="BO17" i="14"/>
  <c r="BN17" i="14"/>
  <c r="BK17" i="14"/>
  <c r="BL17" i="14"/>
  <c r="BM17" i="14"/>
  <c r="BR19" i="14"/>
  <c r="BS19" i="14"/>
  <c r="BP19" i="14"/>
  <c r="BM19" i="14"/>
  <c r="BQ19" i="14"/>
  <c r="BO19" i="14"/>
  <c r="BN19" i="14"/>
  <c r="BU22" i="14"/>
  <c r="BV22" i="14"/>
  <c r="BQ22" i="14"/>
  <c r="BT22" i="14"/>
  <c r="BS22" i="14"/>
  <c r="BP22" i="14"/>
  <c r="BR22" i="14"/>
  <c r="BP16" i="14"/>
  <c r="BO16" i="14"/>
  <c r="BM16" i="14"/>
  <c r="BK16" i="14"/>
  <c r="BL16" i="14"/>
  <c r="BJ16" i="14"/>
  <c r="BN16" i="14"/>
  <c r="BS20" i="14"/>
  <c r="BT20" i="14"/>
  <c r="BR20" i="14"/>
  <c r="BP20" i="14"/>
  <c r="BQ20" i="14"/>
  <c r="BN20" i="14"/>
  <c r="BO20" i="14"/>
  <c r="BT21" i="14"/>
  <c r="BU21" i="14"/>
  <c r="BS21" i="14"/>
  <c r="BR21" i="14"/>
  <c r="BO21" i="14"/>
  <c r="BQ21" i="14"/>
  <c r="BP21" i="14"/>
  <c r="BV23" i="14"/>
  <c r="BW23" i="14"/>
  <c r="BR23" i="14"/>
  <c r="BQ23" i="14"/>
  <c r="BT23" i="14"/>
  <c r="BS23" i="14"/>
  <c r="BU23" i="14"/>
  <c r="BN15" i="14"/>
  <c r="BO15" i="14"/>
  <c r="BI15" i="14"/>
  <c r="BM15" i="14"/>
  <c r="BL15" i="14"/>
  <c r="BK15" i="14"/>
  <c r="BJ15" i="14"/>
  <c r="BQ18" i="14"/>
  <c r="BR18" i="14"/>
  <c r="BP18" i="14"/>
  <c r="BN18" i="14"/>
  <c r="BM18" i="14"/>
  <c r="BO18" i="14"/>
  <c r="BL18" i="14"/>
  <c r="K23" i="32"/>
  <c r="E16" i="32"/>
  <c r="BH23" i="14"/>
  <c r="BI23" i="14"/>
  <c r="BN23" i="14"/>
  <c r="BJ23" i="14"/>
  <c r="BM23" i="14"/>
  <c r="BG23" i="14"/>
  <c r="BO23" i="14"/>
  <c r="BF23" i="14"/>
  <c r="BD23" i="14"/>
  <c r="BE23" i="14"/>
  <c r="BK23" i="14"/>
  <c r="BP23" i="14"/>
  <c r="BL23" i="14"/>
  <c r="BD18" i="14"/>
  <c r="BH18" i="14"/>
  <c r="BB18" i="14"/>
  <c r="BE18" i="14"/>
  <c r="BI18" i="14"/>
  <c r="BG18" i="14"/>
  <c r="BJ18" i="14"/>
  <c r="BC18" i="14"/>
  <c r="BF18" i="14"/>
  <c r="AY18" i="14"/>
  <c r="BK18" i="14"/>
  <c r="BA18" i="14"/>
  <c r="AZ18" i="14"/>
  <c r="BX31" i="14"/>
  <c r="BG22" i="14"/>
  <c r="BL22" i="14"/>
  <c r="BF22" i="14"/>
  <c r="BN22" i="14"/>
  <c r="BI22" i="14"/>
  <c r="BM22" i="14"/>
  <c r="BD22" i="14"/>
  <c r="BJ22" i="14"/>
  <c r="BO22" i="14"/>
  <c r="BC22" i="14"/>
  <c r="BK22" i="14"/>
  <c r="BH22" i="14"/>
  <c r="BE22" i="14"/>
  <c r="BC16" i="14"/>
  <c r="BG16" i="14"/>
  <c r="BD16" i="14"/>
  <c r="AY16" i="14"/>
  <c r="AX16" i="14"/>
  <c r="BH16" i="14"/>
  <c r="BB16" i="14"/>
  <c r="BE16" i="14"/>
  <c r="AZ16" i="14"/>
  <c r="BI16" i="14"/>
  <c r="BA16" i="14"/>
  <c r="BF16" i="14"/>
  <c r="AW16" i="14"/>
  <c r="BE20" i="14"/>
  <c r="BG20" i="14"/>
  <c r="BH20" i="14"/>
  <c r="BK20" i="14"/>
  <c r="BA20" i="14"/>
  <c r="BM20" i="14"/>
  <c r="BF20" i="14"/>
  <c r="BL20" i="14"/>
  <c r="BJ20" i="14"/>
  <c r="BC20" i="14"/>
  <c r="BB20" i="14"/>
  <c r="BD20" i="14"/>
  <c r="BI20" i="14"/>
  <c r="BK21" i="14"/>
  <c r="BG21" i="14"/>
  <c r="BM21" i="14"/>
  <c r="BC21" i="14"/>
  <c r="BH21" i="14"/>
  <c r="BB21" i="14"/>
  <c r="BN21" i="14"/>
  <c r="BJ21" i="14"/>
  <c r="BD21" i="14"/>
  <c r="BI21" i="14"/>
  <c r="BF21" i="14"/>
  <c r="BE21" i="14"/>
  <c r="BL21" i="14"/>
  <c r="BB15" i="14"/>
  <c r="BD15" i="14"/>
  <c r="AX15" i="14"/>
  <c r="BG15" i="14"/>
  <c r="BE15" i="14"/>
  <c r="BF15" i="14"/>
  <c r="AY15" i="14"/>
  <c r="AW15" i="14"/>
  <c r="AV15" i="14"/>
  <c r="BH15" i="14"/>
  <c r="BA15" i="14"/>
  <c r="AZ15" i="14"/>
  <c r="BC15" i="14"/>
  <c r="BH17" i="14"/>
  <c r="BD17" i="14"/>
  <c r="BB17" i="14"/>
  <c r="AX17" i="14"/>
  <c r="AZ17" i="14"/>
  <c r="BJ17" i="14"/>
  <c r="BE17" i="14"/>
  <c r="BF17" i="14"/>
  <c r="BG17" i="14"/>
  <c r="AY17" i="14"/>
  <c r="BA17" i="14"/>
  <c r="BC17" i="14"/>
  <c r="BI17" i="14"/>
  <c r="BD19" i="14"/>
  <c r="BC19" i="14"/>
  <c r="BK19" i="14"/>
  <c r="BB19" i="14"/>
  <c r="BJ19" i="14"/>
  <c r="BA19" i="14"/>
  <c r="BI19" i="14"/>
  <c r="BE19" i="14"/>
  <c r="BF19" i="14"/>
  <c r="BH19" i="14"/>
  <c r="BL19" i="14"/>
  <c r="AZ19" i="14"/>
  <c r="BG19" i="14"/>
  <c r="AU16" i="14"/>
  <c r="AV16" i="14"/>
  <c r="AZ21" i="14"/>
  <c r="BA21" i="14"/>
  <c r="BB23" i="14"/>
  <c r="BC23" i="14"/>
  <c r="AT15" i="14"/>
  <c r="AU15" i="14"/>
  <c r="AX18" i="14"/>
  <c r="AW18" i="14"/>
  <c r="BA22" i="14"/>
  <c r="BB22" i="14"/>
  <c r="AZ20" i="14"/>
  <c r="AY20" i="14"/>
  <c r="AV17" i="14"/>
  <c r="AW17" i="14"/>
  <c r="AY19" i="14"/>
  <c r="AX19" i="14"/>
  <c r="G23" i="32"/>
  <c r="F23" i="32"/>
  <c r="I23" i="32"/>
  <c r="H23" i="32"/>
  <c r="J23" i="32"/>
  <c r="K136" i="12"/>
  <c r="G136" i="12"/>
  <c r="M136" i="12"/>
  <c r="E136" i="12"/>
  <c r="I136" i="12"/>
  <c r="L136" i="12"/>
  <c r="J136" i="12"/>
  <c r="F136" i="12"/>
  <c r="H136" i="12"/>
  <c r="N136" i="12"/>
  <c r="AT17" i="14"/>
  <c r="AU17" i="14"/>
  <c r="AS17" i="14"/>
  <c r="N15" i="14"/>
  <c r="AQ15" i="14"/>
  <c r="AR15" i="14"/>
  <c r="AS15" i="14"/>
  <c r="AY21" i="14"/>
  <c r="AW21" i="14"/>
  <c r="AX21" i="14"/>
  <c r="AI18" i="14"/>
  <c r="AU18" i="14"/>
  <c r="AT18" i="14"/>
  <c r="AV18" i="14"/>
  <c r="AW19" i="14"/>
  <c r="AV19" i="14"/>
  <c r="AU19" i="14"/>
  <c r="AW20" i="14"/>
  <c r="AX20" i="14"/>
  <c r="AV20" i="14"/>
  <c r="AV23" i="14"/>
  <c r="BA23" i="14"/>
  <c r="AY23" i="14"/>
  <c r="AZ23" i="14"/>
  <c r="AZ22" i="14"/>
  <c r="AY22" i="14"/>
  <c r="AX22" i="14"/>
  <c r="AT16" i="14"/>
  <c r="AS16" i="14"/>
  <c r="AR16" i="14"/>
  <c r="AF23" i="14"/>
  <c r="AO23" i="14"/>
  <c r="AN23" i="14"/>
  <c r="AQ23" i="14"/>
  <c r="AD23" i="14"/>
  <c r="Z23" i="14"/>
  <c r="AH23" i="14"/>
  <c r="AW23" i="14"/>
  <c r="AE23" i="14"/>
  <c r="U23" i="14"/>
  <c r="AR23" i="14"/>
  <c r="AP23" i="14"/>
  <c r="AM23" i="14"/>
  <c r="AK23" i="14"/>
  <c r="AI23" i="14"/>
  <c r="AG23" i="14"/>
  <c r="AC23" i="14"/>
  <c r="AT23" i="14"/>
  <c r="V23" i="14"/>
  <c r="AS23" i="14"/>
  <c r="W23" i="14"/>
  <c r="Y23" i="14"/>
  <c r="C69" i="14"/>
  <c r="P23" i="14"/>
  <c r="Q23" i="14"/>
  <c r="O23" i="14"/>
  <c r="S23" i="14"/>
  <c r="R23" i="14"/>
  <c r="L15" i="14"/>
  <c r="AU23" i="14"/>
  <c r="AX23" i="14"/>
  <c r="AB23" i="14"/>
  <c r="T23" i="14"/>
  <c r="AA23" i="14"/>
  <c r="X23" i="14"/>
  <c r="AJ23" i="14"/>
  <c r="AL23" i="14"/>
  <c r="L18" i="14"/>
  <c r="Z18" i="14"/>
  <c r="X18" i="14"/>
  <c r="AC18" i="14"/>
  <c r="AA15" i="14"/>
  <c r="AN15" i="14"/>
  <c r="I15" i="14"/>
  <c r="AF18" i="14"/>
  <c r="AN18" i="14"/>
  <c r="AO18" i="14"/>
  <c r="T15" i="14"/>
  <c r="W15" i="14"/>
  <c r="M15" i="14"/>
  <c r="AI15" i="14"/>
  <c r="G15" i="14"/>
  <c r="AJ18" i="14"/>
  <c r="Q18" i="14"/>
  <c r="AG18" i="14"/>
  <c r="S18" i="14"/>
  <c r="AD18" i="14"/>
  <c r="T18" i="14"/>
  <c r="AK18" i="14"/>
  <c r="AF15" i="14"/>
  <c r="AL15" i="14"/>
  <c r="AC15" i="14"/>
  <c r="AG15" i="14"/>
  <c r="AJ15" i="14"/>
  <c r="AH15" i="14"/>
  <c r="Z15" i="14"/>
  <c r="Q15" i="14"/>
  <c r="S15" i="14"/>
  <c r="AD15" i="14"/>
  <c r="BE30" i="14"/>
  <c r="O18" i="14"/>
  <c r="AR18" i="14"/>
  <c r="R18" i="14"/>
  <c r="W18" i="14"/>
  <c r="AP18" i="14"/>
  <c r="AB18" i="14"/>
  <c r="AE18" i="14"/>
  <c r="AS18" i="14"/>
  <c r="AA18" i="14"/>
  <c r="M18" i="14"/>
  <c r="P18" i="14"/>
  <c r="AL18" i="14"/>
  <c r="K18" i="14"/>
  <c r="N18" i="14"/>
  <c r="AM30" i="14"/>
  <c r="W30" i="14"/>
  <c r="AN31" i="14"/>
  <c r="AA31" i="14"/>
  <c r="V30" i="14"/>
  <c r="BF31" i="14"/>
  <c r="BC30" i="14"/>
  <c r="AN30" i="14"/>
  <c r="Z31" i="14"/>
  <c r="AW30" i="14"/>
  <c r="AL31" i="14"/>
  <c r="C64" i="14"/>
  <c r="J18" i="14"/>
  <c r="AH18" i="14"/>
  <c r="U18" i="14"/>
  <c r="AQ18" i="14"/>
  <c r="AM18" i="14"/>
  <c r="V18" i="14"/>
  <c r="Y18" i="14"/>
  <c r="AE15" i="14"/>
  <c r="AP15" i="14"/>
  <c r="P15" i="14"/>
  <c r="K15" i="14"/>
  <c r="H15" i="14"/>
  <c r="U15" i="14"/>
  <c r="O15" i="14"/>
  <c r="AM15" i="14"/>
  <c r="AO15" i="14"/>
  <c r="C61" i="14"/>
  <c r="AK15" i="14"/>
  <c r="R15" i="14"/>
  <c r="V15" i="14"/>
  <c r="AB15" i="14"/>
  <c r="J15" i="14"/>
  <c r="X15" i="14"/>
  <c r="Y15" i="14"/>
  <c r="AA17" i="14"/>
  <c r="AI17" i="14"/>
  <c r="Q17" i="14"/>
  <c r="L17" i="14"/>
  <c r="K17" i="14"/>
  <c r="AM17" i="14"/>
  <c r="Z17" i="14"/>
  <c r="J17" i="14"/>
  <c r="AC17" i="14"/>
  <c r="AO17" i="14"/>
  <c r="AB17" i="14"/>
  <c r="AG17" i="14"/>
  <c r="AN17" i="14"/>
  <c r="P17" i="14"/>
  <c r="AE17" i="14"/>
  <c r="T17" i="14"/>
  <c r="AF17" i="14"/>
  <c r="N17" i="14"/>
  <c r="W17" i="14"/>
  <c r="Y17" i="14"/>
  <c r="M17" i="14"/>
  <c r="AQ17" i="14"/>
  <c r="AD17" i="14"/>
  <c r="AH17" i="14"/>
  <c r="R17" i="14"/>
  <c r="S17" i="14"/>
  <c r="AK17" i="14"/>
  <c r="V17" i="14"/>
  <c r="AR17" i="14"/>
  <c r="AJ17" i="14"/>
  <c r="AP17" i="14"/>
  <c r="AL17" i="14"/>
  <c r="U17" i="14"/>
  <c r="I17" i="14"/>
  <c r="C63" i="14"/>
  <c r="O17" i="14"/>
  <c r="X17" i="14"/>
  <c r="AA21" i="14"/>
  <c r="AE21" i="14"/>
  <c r="N21" i="14"/>
  <c r="AO21" i="14"/>
  <c r="O21" i="14"/>
  <c r="X21" i="14"/>
  <c r="AU21" i="14"/>
  <c r="AB21" i="14"/>
  <c r="AK21" i="14"/>
  <c r="Y21" i="14"/>
  <c r="AQ21" i="14"/>
  <c r="AC21" i="14"/>
  <c r="Q21" i="14"/>
  <c r="AR21" i="14"/>
  <c r="W21" i="14"/>
  <c r="P21" i="14"/>
  <c r="AP21" i="14"/>
  <c r="M21" i="14"/>
  <c r="S21" i="14"/>
  <c r="AI21" i="14"/>
  <c r="AL21" i="14"/>
  <c r="AS21" i="14"/>
  <c r="AD21" i="14"/>
  <c r="Z21" i="14"/>
  <c r="AM21" i="14"/>
  <c r="R21" i="14"/>
  <c r="AG21" i="14"/>
  <c r="V21" i="14"/>
  <c r="AF21" i="14"/>
  <c r="AH21" i="14"/>
  <c r="U21" i="14"/>
  <c r="AJ21" i="14"/>
  <c r="AV21" i="14"/>
  <c r="T21" i="14"/>
  <c r="C67" i="14"/>
  <c r="AN21" i="14"/>
  <c r="AT21" i="14"/>
  <c r="AG20" i="14"/>
  <c r="M20" i="14"/>
  <c r="AE20" i="14"/>
  <c r="Y20" i="14"/>
  <c r="R20" i="14"/>
  <c r="P20" i="14"/>
  <c r="Q20" i="14"/>
  <c r="C66" i="14"/>
  <c r="AM20" i="14"/>
  <c r="L20" i="14"/>
  <c r="Z20" i="14"/>
  <c r="AA20" i="14"/>
  <c r="AO20" i="14"/>
  <c r="AK20" i="14"/>
  <c r="AI20" i="14"/>
  <c r="AR20" i="14"/>
  <c r="AC20" i="14"/>
  <c r="V20" i="14"/>
  <c r="AD20" i="14"/>
  <c r="S20" i="14"/>
  <c r="AT20" i="14"/>
  <c r="T20" i="14"/>
  <c r="AF20" i="14"/>
  <c r="AB20" i="14"/>
  <c r="W20" i="14"/>
  <c r="N20" i="14"/>
  <c r="AN20" i="14"/>
  <c r="AU20" i="14"/>
  <c r="AQ20" i="14"/>
  <c r="O20" i="14"/>
  <c r="AJ20" i="14"/>
  <c r="U20" i="14"/>
  <c r="AL20" i="14"/>
  <c r="X20" i="14"/>
  <c r="AS20" i="14"/>
  <c r="AP20" i="14"/>
  <c r="AH20" i="14"/>
  <c r="L16" i="14"/>
  <c r="Z16" i="14"/>
  <c r="AM16" i="14"/>
  <c r="Y16" i="14"/>
  <c r="AH16" i="14"/>
  <c r="AP16" i="14"/>
  <c r="AL16" i="14"/>
  <c r="T16" i="14"/>
  <c r="AA16" i="14"/>
  <c r="AN16" i="14"/>
  <c r="S16" i="14"/>
  <c r="P16" i="14"/>
  <c r="AC16" i="14"/>
  <c r="I16" i="14"/>
  <c r="X16" i="14"/>
  <c r="Q16" i="14"/>
  <c r="AJ16" i="14"/>
  <c r="R16" i="14"/>
  <c r="AB16" i="14"/>
  <c r="K16" i="14"/>
  <c r="U16" i="14"/>
  <c r="AG16" i="14"/>
  <c r="M16" i="14"/>
  <c r="N16" i="14"/>
  <c r="J16" i="14"/>
  <c r="V16" i="14"/>
  <c r="AO16" i="14"/>
  <c r="AI16" i="14"/>
  <c r="AE16" i="14"/>
  <c r="W16" i="14"/>
  <c r="AK16" i="14"/>
  <c r="H16" i="14"/>
  <c r="AF16" i="14"/>
  <c r="AQ16" i="14"/>
  <c r="C62" i="14"/>
  <c r="AD16" i="14"/>
  <c r="O16" i="14"/>
  <c r="Z22" i="14"/>
  <c r="AM22" i="14"/>
  <c r="AG22" i="14"/>
  <c r="O22" i="14"/>
  <c r="Q22" i="14"/>
  <c r="AO22" i="14"/>
  <c r="AV22" i="14"/>
  <c r="AQ22" i="14"/>
  <c r="AT22" i="14"/>
  <c r="P22" i="14"/>
  <c r="S22" i="14"/>
  <c r="R22" i="14"/>
  <c r="AS22" i="14"/>
  <c r="AW22" i="14"/>
  <c r="X22" i="14"/>
  <c r="AF22" i="14"/>
  <c r="AR22" i="14"/>
  <c r="AN22" i="14"/>
  <c r="AA22" i="14"/>
  <c r="AE22" i="14"/>
  <c r="AP22" i="14"/>
  <c r="Y22" i="14"/>
  <c r="C68" i="14"/>
  <c r="AU22" i="14"/>
  <c r="AL22" i="14"/>
  <c r="T22" i="14"/>
  <c r="AH22" i="14"/>
  <c r="AD22" i="14"/>
  <c r="AJ22" i="14"/>
  <c r="AC22" i="14"/>
  <c r="N22" i="14"/>
  <c r="AB22" i="14"/>
  <c r="AI22" i="14"/>
  <c r="U22" i="14"/>
  <c r="W22" i="14"/>
  <c r="V22" i="14"/>
  <c r="AK22" i="14"/>
  <c r="Z19" i="14"/>
  <c r="AM19" i="14"/>
  <c r="Q19" i="14"/>
  <c r="AH19" i="14"/>
  <c r="AA19" i="14"/>
  <c r="AK19" i="14"/>
  <c r="AI19" i="14"/>
  <c r="AP19" i="14"/>
  <c r="AO19" i="14"/>
  <c r="AR19" i="14"/>
  <c r="AE19" i="14"/>
  <c r="M19" i="14"/>
  <c r="AJ19" i="14"/>
  <c r="O19" i="14"/>
  <c r="AQ19" i="14"/>
  <c r="V19" i="14"/>
  <c r="Y19" i="14"/>
  <c r="AG19" i="14"/>
  <c r="AB19" i="14"/>
  <c r="R19" i="14"/>
  <c r="AS19" i="14"/>
  <c r="AF19" i="14"/>
  <c r="X19" i="14"/>
  <c r="AN19" i="14"/>
  <c r="P19" i="14"/>
  <c r="AL19" i="14"/>
  <c r="T19" i="14"/>
  <c r="W19" i="14"/>
  <c r="L19" i="14"/>
  <c r="AC19" i="14"/>
  <c r="N19" i="14"/>
  <c r="S19" i="14"/>
  <c r="U19" i="14"/>
  <c r="AT19" i="14"/>
  <c r="AD19" i="14"/>
  <c r="C65" i="14"/>
  <c r="K19" i="14"/>
  <c r="CH9" i="30" l="1"/>
  <c r="CE5" i="14"/>
  <c r="CD7" i="14"/>
  <c r="CJ8" i="29"/>
  <c r="CJ8" i="31"/>
  <c r="CK18" i="31"/>
  <c r="CI18" i="30"/>
  <c r="CK18" i="29"/>
  <c r="CL4" i="31"/>
  <c r="CK8" i="31" s="1"/>
  <c r="CJ4" i="30"/>
  <c r="CI8" i="30" s="1"/>
  <c r="CL4" i="29"/>
  <c r="CG9" i="31"/>
  <c r="CI9" i="30"/>
  <c r="AS9" i="29"/>
  <c r="D4" i="18"/>
  <c r="C8" i="18" s="1"/>
  <c r="BN13" i="14"/>
  <c r="BO13" i="14"/>
  <c r="BP13" i="14"/>
  <c r="BQ13" i="14"/>
  <c r="BR13" i="14"/>
  <c r="BO14" i="14"/>
  <c r="BP14" i="14"/>
  <c r="BQ14" i="14"/>
  <c r="BR14" i="14"/>
  <c r="BS14" i="14"/>
  <c r="CC29" i="14"/>
  <c r="BY28" i="14"/>
  <c r="AZ28" i="14"/>
  <c r="AF29" i="14"/>
  <c r="AP28" i="14"/>
  <c r="AV29" i="14"/>
  <c r="BX28" i="14"/>
  <c r="BZ30" i="14"/>
  <c r="BR30" i="14"/>
  <c r="BK30" i="14"/>
  <c r="BL30" i="14"/>
  <c r="BJ30" i="14"/>
  <c r="BF30" i="14"/>
  <c r="AT30" i="14"/>
  <c r="CC30" i="14"/>
  <c r="CA30" i="14"/>
  <c r="BU30" i="14"/>
  <c r="BS30" i="14"/>
  <c r="BT30" i="14"/>
  <c r="BI30" i="14"/>
  <c r="AY30" i="14"/>
  <c r="AG30" i="14"/>
  <c r="AR30" i="14"/>
  <c r="AZ30" i="14"/>
  <c r="AE30" i="14"/>
  <c r="AX30" i="14"/>
  <c r="AD30" i="14"/>
  <c r="BA30" i="14"/>
  <c r="AH30" i="14"/>
  <c r="AB30" i="14"/>
  <c r="CD30" i="14"/>
  <c r="BX30" i="14"/>
  <c r="BV30" i="14"/>
  <c r="BW30" i="14"/>
  <c r="BN30" i="14"/>
  <c r="BQ30" i="14"/>
  <c r="BG30" i="14"/>
  <c r="BB30" i="14"/>
  <c r="AI30" i="14"/>
  <c r="AJ28" i="14"/>
  <c r="CD31" i="14"/>
  <c r="BZ31" i="14"/>
  <c r="BM31" i="14"/>
  <c r="BQ31" i="14"/>
  <c r="BP31" i="14"/>
  <c r="BI31" i="14"/>
  <c r="AP31" i="14"/>
  <c r="C77" i="14"/>
  <c r="X31" i="14"/>
  <c r="CE31" i="14"/>
  <c r="CA31" i="14"/>
  <c r="BR31" i="14"/>
  <c r="BO31" i="14"/>
  <c r="BN31" i="14"/>
  <c r="AX31" i="14"/>
  <c r="AO31" i="14"/>
  <c r="AM31" i="14"/>
  <c r="BB31" i="14"/>
  <c r="W31" i="14"/>
  <c r="AG31" i="14"/>
  <c r="AD31" i="14"/>
  <c r="AQ31" i="14"/>
  <c r="AB31" i="14"/>
  <c r="AR31" i="14"/>
  <c r="AJ31" i="14"/>
  <c r="BY31" i="14"/>
  <c r="CB31" i="14"/>
  <c r="BV31" i="14"/>
  <c r="BS31" i="14"/>
  <c r="BT31" i="14"/>
  <c r="BK31" i="14"/>
  <c r="BH31" i="14"/>
  <c r="AU31" i="14"/>
  <c r="AH28" i="14"/>
  <c r="Y29" i="14"/>
  <c r="W29" i="14"/>
  <c r="BE31" i="14"/>
  <c r="AS30" i="14"/>
  <c r="AM28" i="14"/>
  <c r="AK29" i="14"/>
  <c r="BC31" i="14"/>
  <c r="AO30" i="14"/>
  <c r="C74" i="14"/>
  <c r="T28" i="14"/>
  <c r="X28" i="14"/>
  <c r="AU29" i="14"/>
  <c r="AZ31" i="14"/>
  <c r="AY31" i="14"/>
  <c r="AU30" i="14"/>
  <c r="AH29" i="14"/>
  <c r="U29" i="14"/>
  <c r="AE29" i="14"/>
  <c r="AW31" i="14"/>
  <c r="AH31" i="14"/>
  <c r="X30" i="14"/>
  <c r="BF29" i="14"/>
  <c r="BJ31" i="14"/>
  <c r="BM30" i="14"/>
  <c r="BP28" i="14"/>
  <c r="BU31" i="14"/>
  <c r="BY29" i="14"/>
  <c r="BV28" i="14"/>
  <c r="BT28" i="14"/>
  <c r="BQ28" i="14"/>
  <c r="BS28" i="14"/>
  <c r="BJ28" i="14"/>
  <c r="BH28" i="14"/>
  <c r="BE28" i="14"/>
  <c r="Z28" i="14"/>
  <c r="AS28" i="14"/>
  <c r="CA28" i="14"/>
  <c r="BZ28" i="14"/>
  <c r="BI28" i="14"/>
  <c r="BU28" i="14"/>
  <c r="BN28" i="14"/>
  <c r="BG28" i="14"/>
  <c r="BF28" i="14"/>
  <c r="AQ28" i="14"/>
  <c r="W28" i="14"/>
  <c r="AW28" i="14"/>
  <c r="V28" i="14"/>
  <c r="AY28" i="14"/>
  <c r="BA28" i="14"/>
  <c r="AO28" i="14"/>
  <c r="AL28" i="14"/>
  <c r="CB28" i="14"/>
  <c r="BW28" i="14"/>
  <c r="BL28" i="14"/>
  <c r="BK28" i="14"/>
  <c r="BO28" i="14"/>
  <c r="BD28" i="14"/>
  <c r="Y28" i="14"/>
  <c r="AD29" i="14"/>
  <c r="AR28" i="14"/>
  <c r="AV28" i="14"/>
  <c r="AS29" i="14"/>
  <c r="AO29" i="14"/>
  <c r="AF28" i="14"/>
  <c r="BC28" i="14"/>
  <c r="AN29" i="14"/>
  <c r="AV31" i="14"/>
  <c r="AE31" i="14"/>
  <c r="AJ30" i="14"/>
  <c r="AE28" i="14"/>
  <c r="AC29" i="14"/>
  <c r="AT31" i="14"/>
  <c r="AQ30" i="14"/>
  <c r="U28" i="14"/>
  <c r="AG28" i="14"/>
  <c r="AX28" i="14"/>
  <c r="X29" i="14"/>
  <c r="AI31" i="14"/>
  <c r="AK30" i="14"/>
  <c r="BD30" i="14"/>
  <c r="AT29" i="14"/>
  <c r="AR29" i="14"/>
  <c r="AQ29" i="14"/>
  <c r="AC31" i="14"/>
  <c r="AL30" i="14"/>
  <c r="AA30" i="14"/>
  <c r="Y30" i="14"/>
  <c r="BG31" i="14"/>
  <c r="BO30" i="14"/>
  <c r="BM28" i="14"/>
  <c r="BK29" i="14"/>
  <c r="BL31" i="14"/>
  <c r="CC31" i="14"/>
  <c r="BW29" i="14"/>
  <c r="BZ29" i="14"/>
  <c r="BL29" i="14"/>
  <c r="BO29" i="14"/>
  <c r="BM29" i="14"/>
  <c r="BG29" i="14"/>
  <c r="CA29" i="14"/>
  <c r="BP29" i="14"/>
  <c r="BN29" i="14"/>
  <c r="BR29" i="14"/>
  <c r="BS29" i="14"/>
  <c r="BA29" i="14"/>
  <c r="AI29" i="14"/>
  <c r="AP29" i="14"/>
  <c r="C75" i="14"/>
  <c r="AM29" i="14"/>
  <c r="AX29" i="14"/>
  <c r="AL29" i="14"/>
  <c r="CB29" i="14"/>
  <c r="BX29" i="14"/>
  <c r="BQ29" i="14"/>
  <c r="BT29" i="14"/>
  <c r="BU29" i="14"/>
  <c r="BH29" i="14"/>
  <c r="BE29" i="14"/>
  <c r="AY29" i="14"/>
  <c r="Z29" i="14"/>
  <c r="AA29" i="14"/>
  <c r="AB28" i="14"/>
  <c r="AZ29" i="14"/>
  <c r="AC28" i="14"/>
  <c r="AN28" i="14"/>
  <c r="BD29" i="14"/>
  <c r="BB29" i="14"/>
  <c r="BI29" i="14"/>
  <c r="BV29" i="14"/>
  <c r="AA28" i="14"/>
  <c r="AK28" i="14"/>
  <c r="AG29" i="14"/>
  <c r="AF31" i="14"/>
  <c r="AP30" i="14"/>
  <c r="AF30" i="14"/>
  <c r="BC29" i="14"/>
  <c r="AS31" i="14"/>
  <c r="Y31" i="14"/>
  <c r="AC30" i="14"/>
  <c r="AT28" i="14"/>
  <c r="AD28" i="14"/>
  <c r="BB28" i="14"/>
  <c r="AB29" i="14"/>
  <c r="AK31" i="14"/>
  <c r="AV30" i="14"/>
  <c r="AJ29" i="14"/>
  <c r="AW29" i="14"/>
  <c r="V29" i="14"/>
  <c r="BA31" i="14"/>
  <c r="BD31" i="14"/>
  <c r="C76" i="14"/>
  <c r="Z30" i="14"/>
  <c r="AU28" i="14"/>
  <c r="BH30" i="14"/>
  <c r="AI28" i="14"/>
  <c r="BP30" i="14"/>
  <c r="BR28" i="14"/>
  <c r="BJ29" i="14"/>
  <c r="BW31" i="14"/>
  <c r="CB30" i="14"/>
  <c r="BM14" i="14"/>
  <c r="BN14" i="14"/>
  <c r="BK14" i="14"/>
  <c r="BL14" i="14"/>
  <c r="BH14" i="14"/>
  <c r="BI14" i="14"/>
  <c r="BJ14" i="14"/>
  <c r="BL13" i="14"/>
  <c r="BM13" i="14"/>
  <c r="BK13" i="14"/>
  <c r="BH13" i="14"/>
  <c r="BJ13" i="14"/>
  <c r="BG13" i="14"/>
  <c r="BI13" i="14"/>
  <c r="BA14" i="14"/>
  <c r="AU14" i="14"/>
  <c r="BG14" i="14"/>
  <c r="BB14" i="14"/>
  <c r="BC14" i="14"/>
  <c r="AV14" i="14"/>
  <c r="BE14" i="14"/>
  <c r="AX14" i="14"/>
  <c r="BF14" i="14"/>
  <c r="BD14" i="14"/>
  <c r="AY14" i="14"/>
  <c r="AW14" i="14"/>
  <c r="AZ14" i="14"/>
  <c r="BE13" i="14"/>
  <c r="BC13" i="14"/>
  <c r="AU13" i="14"/>
  <c r="AT13" i="14"/>
  <c r="BD13" i="14"/>
  <c r="AV13" i="14"/>
  <c r="AY13" i="14"/>
  <c r="BF13" i="14"/>
  <c r="AZ13" i="14"/>
  <c r="BA13" i="14"/>
  <c r="AX13" i="14"/>
  <c r="BB13" i="14"/>
  <c r="AW13" i="14"/>
  <c r="AS14" i="14"/>
  <c r="AT14" i="14"/>
  <c r="AS13" i="14"/>
  <c r="AR13" i="14"/>
  <c r="E23" i="32"/>
  <c r="AR14" i="14"/>
  <c r="AP14" i="14"/>
  <c r="AQ14" i="14"/>
  <c r="AP13" i="14"/>
  <c r="AO13" i="14"/>
  <c r="AQ13" i="14"/>
  <c r="G13" i="14"/>
  <c r="X13" i="14"/>
  <c r="CZ23" i="14"/>
  <c r="AG13" i="14"/>
  <c r="P13" i="14"/>
  <c r="L13" i="14"/>
  <c r="K13" i="14"/>
  <c r="AJ13" i="14"/>
  <c r="N13" i="14"/>
  <c r="Q13" i="14"/>
  <c r="AN13" i="14"/>
  <c r="AC13" i="14"/>
  <c r="AD13" i="14"/>
  <c r="U13" i="14"/>
  <c r="S13" i="14"/>
  <c r="V13" i="14"/>
  <c r="I13" i="14"/>
  <c r="Y13" i="14"/>
  <c r="AA13" i="14"/>
  <c r="AB13" i="14"/>
  <c r="T13" i="14"/>
  <c r="W13" i="14"/>
  <c r="R13" i="14"/>
  <c r="AL13" i="14"/>
  <c r="AH13" i="14"/>
  <c r="AF13" i="14"/>
  <c r="Z13" i="14"/>
  <c r="O13" i="14"/>
  <c r="AE13" i="14"/>
  <c r="AK13" i="14"/>
  <c r="AM13" i="14"/>
  <c r="M13" i="14"/>
  <c r="AI13" i="14"/>
  <c r="C59" i="14"/>
  <c r="J13" i="14"/>
  <c r="F13" i="14"/>
  <c r="H13" i="14"/>
  <c r="E13" i="14"/>
  <c r="CZ17" i="14"/>
  <c r="CZ20" i="14"/>
  <c r="CZ16" i="14"/>
  <c r="CZ21" i="14"/>
  <c r="CZ18" i="14"/>
  <c r="CZ22" i="14"/>
  <c r="CZ15" i="14"/>
  <c r="CZ19" i="14"/>
  <c r="AC14" i="14"/>
  <c r="H14" i="14"/>
  <c r="AG14" i="14"/>
  <c r="AJ14" i="14"/>
  <c r="Y14" i="14"/>
  <c r="Q14" i="14"/>
  <c r="V14" i="14"/>
  <c r="L14" i="14"/>
  <c r="AA14" i="14"/>
  <c r="F14" i="14"/>
  <c r="AM14" i="14"/>
  <c r="U14" i="14"/>
  <c r="W14" i="14"/>
  <c r="P14" i="14"/>
  <c r="G14" i="14"/>
  <c r="AE14" i="14"/>
  <c r="AH14" i="14"/>
  <c r="M14" i="14"/>
  <c r="R14" i="14"/>
  <c r="AK14" i="14"/>
  <c r="K14" i="14"/>
  <c r="AD14" i="14"/>
  <c r="I14" i="14"/>
  <c r="Z14" i="14"/>
  <c r="X14" i="14"/>
  <c r="T14" i="14"/>
  <c r="AB14" i="14"/>
  <c r="O14" i="14"/>
  <c r="S14" i="14"/>
  <c r="AI14" i="14"/>
  <c r="AL14" i="14"/>
  <c r="AO14" i="14"/>
  <c r="AN14" i="14"/>
  <c r="AF14" i="14"/>
  <c r="C60" i="14"/>
  <c r="N14" i="14"/>
  <c r="J14" i="14"/>
  <c r="AM61" i="14"/>
  <c r="H61" i="14"/>
  <c r="I61" i="14"/>
  <c r="G61" i="14"/>
  <c r="AC61" i="14"/>
  <c r="AB61" i="14"/>
  <c r="AF61" i="14"/>
  <c r="S61" i="14"/>
  <c r="N61" i="14"/>
  <c r="Z61" i="14"/>
  <c r="AI61" i="14"/>
  <c r="P61" i="14"/>
  <c r="L61" i="14"/>
  <c r="T61" i="14"/>
  <c r="AQ61" i="14"/>
  <c r="AG61" i="14"/>
  <c r="AS61" i="14"/>
  <c r="M61" i="14"/>
  <c r="W61" i="14"/>
  <c r="R61" i="14"/>
  <c r="U61" i="14"/>
  <c r="AL61" i="14"/>
  <c r="AO61" i="14"/>
  <c r="AH61" i="14"/>
  <c r="AP61" i="14"/>
  <c r="AT61" i="14"/>
  <c r="Y61" i="14"/>
  <c r="AK61" i="14"/>
  <c r="AA61" i="14"/>
  <c r="AR61" i="14"/>
  <c r="AE61" i="14"/>
  <c r="K61" i="14"/>
  <c r="O61" i="14"/>
  <c r="AN61" i="14"/>
  <c r="X61" i="14"/>
  <c r="J61" i="14"/>
  <c r="Q61" i="14"/>
  <c r="V61" i="14"/>
  <c r="AJ61" i="14"/>
  <c r="AD61" i="14"/>
  <c r="Z69" i="14"/>
  <c r="P65" i="14"/>
  <c r="AR66" i="14"/>
  <c r="AT65" i="14"/>
  <c r="O66" i="14"/>
  <c r="AQ67" i="14"/>
  <c r="AT63" i="14"/>
  <c r="V62" i="14"/>
  <c r="Y69" i="14"/>
  <c r="AN67" i="14"/>
  <c r="AR62" i="14"/>
  <c r="AG69" i="14"/>
  <c r="R65" i="14"/>
  <c r="AU68" i="14"/>
  <c r="AU63" i="14"/>
  <c r="U67" i="14"/>
  <c r="I62" i="14"/>
  <c r="AW66" i="14"/>
  <c r="AX68" i="14"/>
  <c r="U62" i="14"/>
  <c r="W66" i="14"/>
  <c r="AA69" i="14"/>
  <c r="AO66" i="14"/>
  <c r="AS69" i="14"/>
  <c r="AT66" i="14"/>
  <c r="AP64" i="14"/>
  <c r="W69" i="14"/>
  <c r="AF65" i="14"/>
  <c r="AU67" i="14"/>
  <c r="S65" i="14"/>
  <c r="AO62" i="14"/>
  <c r="AT64" i="14"/>
  <c r="P68" i="14"/>
  <c r="AL63" i="14"/>
  <c r="AC66" i="14"/>
  <c r="AP65" i="14"/>
  <c r="AD65" i="14"/>
  <c r="T67" i="14"/>
  <c r="AE63" i="14"/>
  <c r="AJ63" i="14"/>
  <c r="AG67" i="14"/>
  <c r="AC64" i="14"/>
  <c r="AH68" i="14"/>
  <c r="AO67" i="14"/>
  <c r="U69" i="14"/>
  <c r="L63" i="14"/>
  <c r="T63" i="14"/>
  <c r="AV67" i="14"/>
  <c r="K62" i="14"/>
  <c r="AW65" i="14"/>
  <c r="AG65" i="14"/>
  <c r="AU62" i="14"/>
  <c r="AL67" i="14"/>
  <c r="AP62" i="14"/>
  <c r="Z68" i="14"/>
  <c r="O64" i="14"/>
  <c r="Z62" i="14"/>
  <c r="AE62" i="14"/>
  <c r="AL68" i="14"/>
  <c r="AJ69" i="14"/>
  <c r="T69" i="14"/>
  <c r="L62" i="14"/>
  <c r="U65" i="14"/>
  <c r="V65" i="14"/>
  <c r="U64" i="14"/>
  <c r="V67" i="14"/>
  <c r="R62" i="14"/>
  <c r="X68" i="14"/>
  <c r="AH64" i="14"/>
  <c r="AK66" i="14"/>
  <c r="AX65" i="14"/>
  <c r="P64" i="14"/>
  <c r="AX69" i="14"/>
  <c r="Z67" i="14"/>
  <c r="Z64" i="14"/>
  <c r="V69" i="14"/>
  <c r="AK67" i="14"/>
  <c r="X63" i="14"/>
  <c r="AM64" i="14"/>
  <c r="AO69" i="14"/>
  <c r="X69" i="14"/>
  <c r="AT67" i="14"/>
  <c r="N63" i="14"/>
  <c r="AN68" i="14"/>
  <c r="U63" i="14"/>
  <c r="Q64" i="14"/>
  <c r="BA68" i="14"/>
  <c r="AK62" i="14"/>
  <c r="AZ67" i="14"/>
  <c r="AI69" i="14"/>
  <c r="N66" i="14"/>
  <c r="AG62" i="14"/>
  <c r="M66" i="14"/>
  <c r="AC62" i="14"/>
  <c r="AQ68" i="14"/>
  <c r="AB62" i="14"/>
  <c r="R67" i="14"/>
  <c r="AI68" i="14"/>
  <c r="X65" i="14"/>
  <c r="AK68" i="14"/>
  <c r="AV63" i="14"/>
  <c r="AP68" i="14"/>
  <c r="AR63" i="14"/>
  <c r="AA63" i="14"/>
  <c r="L66" i="14"/>
  <c r="J62" i="14"/>
  <c r="Y68" i="14"/>
  <c r="AA62" i="14"/>
  <c r="AF69" i="14"/>
  <c r="V66" i="14"/>
  <c r="M67" i="14"/>
  <c r="AM62" i="14"/>
  <c r="AM66" i="14"/>
  <c r="W65" i="14"/>
  <c r="N62" i="14"/>
  <c r="AI63" i="14"/>
  <c r="H62" i="14"/>
  <c r="AB67" i="14"/>
  <c r="AF68" i="14"/>
  <c r="AF67" i="14"/>
  <c r="Q63" i="14"/>
  <c r="R69" i="14"/>
  <c r="AH67" i="14"/>
  <c r="Q69" i="14"/>
  <c r="AS66" i="14"/>
  <c r="Y64" i="14"/>
  <c r="O68" i="14"/>
  <c r="R64" i="14"/>
  <c r="W64" i="14"/>
  <c r="AM68" i="14"/>
  <c r="Q62" i="14"/>
  <c r="AQ69" i="14"/>
  <c r="L65" i="14"/>
  <c r="Q65" i="14"/>
  <c r="AI66" i="14"/>
  <c r="AZ69" i="14"/>
  <c r="AF62" i="14"/>
  <c r="W67" i="14"/>
  <c r="AM67" i="14"/>
  <c r="AA66" i="14"/>
  <c r="AN62" i="14"/>
  <c r="AP69" i="14"/>
  <c r="AE68" i="14"/>
  <c r="S62" i="14"/>
  <c r="AQ64" i="14"/>
  <c r="AP66" i="14"/>
  <c r="AA68" i="14"/>
  <c r="AF66" i="14"/>
  <c r="AC69" i="14"/>
  <c r="N67" i="14"/>
  <c r="AI65" i="14"/>
  <c r="S64" i="14"/>
  <c r="AO63" i="14"/>
  <c r="AH66" i="14"/>
  <c r="AW64" i="14"/>
  <c r="Z66" i="14"/>
  <c r="AC65" i="14"/>
  <c r="AF63" i="14"/>
  <c r="X67" i="14"/>
  <c r="AD66" i="14"/>
  <c r="AB69" i="14"/>
  <c r="AI62" i="14"/>
  <c r="AJ66" i="14"/>
  <c r="AP63" i="14"/>
  <c r="O65" i="14"/>
  <c r="V68" i="14"/>
  <c r="T64" i="14"/>
  <c r="O62" i="14"/>
  <c r="AD63" i="14"/>
  <c r="AG66" i="14"/>
  <c r="AC63" i="14"/>
  <c r="AL64" i="14"/>
  <c r="T62" i="14"/>
  <c r="AA65" i="14"/>
  <c r="AO65" i="14"/>
  <c r="AG63" i="14"/>
  <c r="K64" i="14"/>
  <c r="AM65" i="14"/>
  <c r="P69" i="14"/>
  <c r="AE67" i="14"/>
  <c r="J63" i="14"/>
  <c r="Y67" i="14"/>
  <c r="P67" i="14"/>
  <c r="M64" i="14"/>
  <c r="X66" i="14"/>
  <c r="AH63" i="14"/>
  <c r="AR65" i="14"/>
  <c r="AD62" i="14"/>
  <c r="N68" i="14"/>
  <c r="AJ67" i="14"/>
  <c r="Y65" i="14"/>
  <c r="AB66" i="14"/>
  <c r="AV69" i="14"/>
  <c r="AW67" i="14"/>
  <c r="AN65" i="14"/>
  <c r="AV64" i="14"/>
  <c r="AS65" i="14"/>
  <c r="AB63" i="14"/>
  <c r="AV65" i="14"/>
  <c r="Q66" i="14"/>
  <c r="AA64" i="14"/>
  <c r="AL66" i="14"/>
  <c r="O67" i="14"/>
  <c r="AK65" i="14"/>
  <c r="O63" i="14"/>
  <c r="X64" i="14"/>
  <c r="AE69" i="14"/>
  <c r="AS63" i="14"/>
  <c r="BB69" i="14"/>
  <c r="AS62" i="14"/>
  <c r="AY67" i="14"/>
  <c r="AW69" i="14"/>
  <c r="AX67" i="14"/>
  <c r="AL69" i="14"/>
  <c r="AD67" i="14"/>
  <c r="W62" i="14"/>
  <c r="AT68" i="14"/>
  <c r="Y62" i="14"/>
  <c r="AS64" i="14"/>
  <c r="AK64" i="14"/>
  <c r="AO68" i="14"/>
  <c r="AN63" i="14"/>
  <c r="AJ65" i="14"/>
  <c r="J64" i="14"/>
  <c r="AT62" i="14"/>
  <c r="V63" i="14"/>
  <c r="V64" i="14"/>
  <c r="U68" i="14"/>
  <c r="AY69" i="14"/>
  <c r="W68" i="14"/>
  <c r="AO64" i="14"/>
  <c r="AZ68" i="14"/>
  <c r="AG64" i="14"/>
  <c r="AJ62" i="14"/>
  <c r="I63" i="14"/>
  <c r="S68" i="14"/>
  <c r="AQ63" i="14"/>
  <c r="AR68" i="14"/>
  <c r="AQ62" i="14"/>
  <c r="AS68" i="14"/>
  <c r="N64" i="14"/>
  <c r="AV66" i="14"/>
  <c r="AM63" i="14"/>
  <c r="AM69" i="14"/>
  <c r="Y66" i="14"/>
  <c r="AL65" i="14"/>
  <c r="X62" i="14"/>
  <c r="AR64" i="14"/>
  <c r="AN69" i="14"/>
  <c r="AP67" i="14"/>
  <c r="O69" i="14"/>
  <c r="AI67" i="14"/>
  <c r="T65" i="14"/>
  <c r="S67" i="14"/>
  <c r="R66" i="14"/>
  <c r="N65" i="14"/>
  <c r="AY66" i="14"/>
  <c r="Q67" i="14"/>
  <c r="AK63" i="14"/>
  <c r="AS67" i="14"/>
  <c r="S66" i="14"/>
  <c r="AB64" i="14"/>
  <c r="AH69" i="14"/>
  <c r="AF64" i="14"/>
  <c r="AE66" i="14"/>
  <c r="AW68" i="14"/>
  <c r="M65" i="14"/>
  <c r="R63" i="14"/>
  <c r="T66" i="14"/>
  <c r="AQ65" i="14"/>
  <c r="AQ66" i="14"/>
  <c r="L64" i="14"/>
  <c r="AH65" i="14"/>
  <c r="S63" i="14"/>
  <c r="AX66" i="14"/>
  <c r="AE65" i="14"/>
  <c r="AA67" i="14"/>
  <c r="AN64" i="14"/>
  <c r="AB68" i="14"/>
  <c r="W63" i="14"/>
  <c r="T68" i="14"/>
  <c r="AI64" i="14"/>
  <c r="K63" i="14"/>
  <c r="AB65" i="14"/>
  <c r="P62" i="14"/>
  <c r="AG68" i="14"/>
  <c r="AU65" i="14"/>
  <c r="AJ64" i="14"/>
  <c r="AU64" i="14"/>
  <c r="P66" i="14"/>
  <c r="AK69" i="14"/>
  <c r="AE64" i="14"/>
  <c r="AD69" i="14"/>
  <c r="K65" i="14"/>
  <c r="S69" i="14"/>
  <c r="U66" i="14"/>
  <c r="AD68" i="14"/>
  <c r="AV68" i="14"/>
  <c r="AH62" i="14"/>
  <c r="AC68" i="14"/>
  <c r="M62" i="14"/>
  <c r="AU69" i="14"/>
  <c r="AR67" i="14"/>
  <c r="AT69" i="14"/>
  <c r="AY68" i="14"/>
  <c r="M63" i="14"/>
  <c r="Y63" i="14"/>
  <c r="Q68" i="14"/>
  <c r="Z65" i="14"/>
  <c r="AL62" i="14"/>
  <c r="AU66" i="14"/>
  <c r="AC67" i="14"/>
  <c r="AN66" i="14"/>
  <c r="P63" i="14"/>
  <c r="AJ68" i="14"/>
  <c r="BA69" i="14"/>
  <c r="AD64" i="14"/>
  <c r="Z63" i="14"/>
  <c r="AR69" i="14"/>
  <c r="R68" i="14"/>
  <c r="CF5" i="14" l="1"/>
  <c r="CE7" i="14"/>
  <c r="CK8" i="29"/>
  <c r="D18" i="18"/>
  <c r="CL18" i="31"/>
  <c r="CJ18" i="30"/>
  <c r="CL18" i="29"/>
  <c r="CM4" i="31"/>
  <c r="CL8" i="31" s="1"/>
  <c r="CK4" i="30"/>
  <c r="CJ8" i="30" s="1"/>
  <c r="CM4" i="29"/>
  <c r="C9" i="18"/>
  <c r="CH9" i="31"/>
  <c r="CJ9" i="30"/>
  <c r="AT9" i="29"/>
  <c r="E4" i="18"/>
  <c r="CZ30" i="14"/>
  <c r="CZ29" i="14"/>
  <c r="CZ28" i="14"/>
  <c r="CZ31" i="14"/>
  <c r="CA27" i="14"/>
  <c r="BW27" i="14"/>
  <c r="BS27" i="14"/>
  <c r="BT27" i="14"/>
  <c r="BH27" i="14"/>
  <c r="BO27" i="14"/>
  <c r="BF27" i="14"/>
  <c r="BD27" i="14"/>
  <c r="Z27" i="14"/>
  <c r="U27" i="14"/>
  <c r="AI27" i="14"/>
  <c r="BA27" i="14"/>
  <c r="AK27" i="14"/>
  <c r="AF27" i="14"/>
  <c r="AZ27" i="14"/>
  <c r="AG27" i="14"/>
  <c r="AB27" i="14"/>
  <c r="BU27" i="14"/>
  <c r="BX27" i="14"/>
  <c r="BI27" i="14"/>
  <c r="BJ27" i="14"/>
  <c r="BK27" i="14"/>
  <c r="BG27" i="14"/>
  <c r="BE27" i="14"/>
  <c r="S27" i="14"/>
  <c r="AQ27" i="14"/>
  <c r="AN27" i="14"/>
  <c r="BB27" i="14"/>
  <c r="AU27" i="14"/>
  <c r="AE27" i="14"/>
  <c r="AW27" i="14"/>
  <c r="AR27" i="14"/>
  <c r="BY27" i="14"/>
  <c r="BL27" i="14"/>
  <c r="BM27" i="14"/>
  <c r="BN27" i="14"/>
  <c r="BC27" i="14"/>
  <c r="Y27" i="14"/>
  <c r="AS27" i="14"/>
  <c r="AA27" i="14"/>
  <c r="T27" i="14"/>
  <c r="X27" i="14"/>
  <c r="AD27" i="14"/>
  <c r="AX27" i="14"/>
  <c r="AJ27" i="14"/>
  <c r="V27" i="14"/>
  <c r="BR27" i="14"/>
  <c r="AY27" i="14"/>
  <c r="AP27" i="14"/>
  <c r="AC27" i="14"/>
  <c r="AO27" i="14"/>
  <c r="AM27" i="14"/>
  <c r="C73" i="14"/>
  <c r="AL27" i="14"/>
  <c r="BP27" i="14"/>
  <c r="AV27" i="14"/>
  <c r="AH27" i="14"/>
  <c r="AT27" i="14"/>
  <c r="BV27" i="14"/>
  <c r="BQ27" i="14"/>
  <c r="BZ27" i="14"/>
  <c r="W27" i="14"/>
  <c r="BT26" i="14"/>
  <c r="BW26" i="14"/>
  <c r="BM26" i="14"/>
  <c r="BH26" i="14"/>
  <c r="BJ26" i="14"/>
  <c r="BC26" i="14"/>
  <c r="BX26" i="14"/>
  <c r="BK26" i="14"/>
  <c r="BP26" i="14"/>
  <c r="BG26" i="14"/>
  <c r="BY26" i="14"/>
  <c r="BU26" i="14"/>
  <c r="BI26" i="14"/>
  <c r="BN26" i="14"/>
  <c r="BQ26" i="14"/>
  <c r="BF26" i="14"/>
  <c r="BD26" i="14"/>
  <c r="BZ26" i="14"/>
  <c r="BO26" i="14"/>
  <c r="T26" i="14"/>
  <c r="AP26" i="14"/>
  <c r="AK26" i="14"/>
  <c r="AY26" i="14"/>
  <c r="AV26" i="14"/>
  <c r="AI26" i="14"/>
  <c r="AO26" i="14"/>
  <c r="R26" i="14"/>
  <c r="AB26" i="14"/>
  <c r="Z26" i="14"/>
  <c r="AL26" i="14"/>
  <c r="AZ26" i="14"/>
  <c r="BV26" i="14"/>
  <c r="BR26" i="14"/>
  <c r="AF26" i="14"/>
  <c r="AC26" i="14"/>
  <c r="AS26" i="14"/>
  <c r="S26" i="14"/>
  <c r="AQ26" i="14"/>
  <c r="AJ26" i="14"/>
  <c r="AM26" i="14"/>
  <c r="AR26" i="14"/>
  <c r="AT26" i="14"/>
  <c r="BL26" i="14"/>
  <c r="U26" i="14"/>
  <c r="Y26" i="14"/>
  <c r="BS26" i="14"/>
  <c r="BE26" i="14"/>
  <c r="BB26" i="14"/>
  <c r="AN26" i="14"/>
  <c r="AW26" i="14"/>
  <c r="AD26" i="14"/>
  <c r="V26" i="14"/>
  <c r="AE26" i="14"/>
  <c r="AU26" i="14"/>
  <c r="AG26" i="14"/>
  <c r="X26" i="14"/>
  <c r="AX26" i="14"/>
  <c r="C72" i="14"/>
  <c r="AA26" i="14"/>
  <c r="AH26" i="14"/>
  <c r="W26" i="14"/>
  <c r="BA26" i="14"/>
  <c r="CZ61" i="14"/>
  <c r="BB12" i="14"/>
  <c r="AZ12" i="14"/>
  <c r="AT12" i="14"/>
  <c r="AY12" i="14"/>
  <c r="BC12" i="14"/>
  <c r="AV12" i="14"/>
  <c r="AU12" i="14"/>
  <c r="BD12" i="14"/>
  <c r="BE12" i="14"/>
  <c r="AS12" i="14"/>
  <c r="BA12" i="14"/>
  <c r="AX12" i="14"/>
  <c r="AW12" i="14"/>
  <c r="AQ12" i="14"/>
  <c r="AR12" i="14"/>
  <c r="AC12" i="14"/>
  <c r="AN12" i="14"/>
  <c r="AO12" i="14"/>
  <c r="AP12" i="14"/>
  <c r="S12" i="14"/>
  <c r="AK12" i="14"/>
  <c r="M12" i="14"/>
  <c r="M53" i="14" s="1"/>
  <c r="H12" i="14"/>
  <c r="H53" i="14" s="1"/>
  <c r="W12" i="14"/>
  <c r="D12" i="14"/>
  <c r="D53" i="14" s="1"/>
  <c r="N12" i="14"/>
  <c r="N53" i="14" s="1"/>
  <c r="R12" i="14"/>
  <c r="G12" i="14"/>
  <c r="G53" i="14" s="1"/>
  <c r="AG12" i="14"/>
  <c r="AJ12" i="14"/>
  <c r="AL12" i="14"/>
  <c r="J12" i="14"/>
  <c r="AA12" i="14"/>
  <c r="V12" i="14"/>
  <c r="T12" i="14"/>
  <c r="F12" i="14"/>
  <c r="F53" i="14" s="1"/>
  <c r="AB12" i="14"/>
  <c r="AI12" i="14"/>
  <c r="AF12" i="14"/>
  <c r="I12" i="14"/>
  <c r="L12" i="14"/>
  <c r="L53" i="14" s="1"/>
  <c r="K12" i="14"/>
  <c r="K53" i="14" s="1"/>
  <c r="O12" i="14"/>
  <c r="O53" i="14" s="1"/>
  <c r="AD12" i="14"/>
  <c r="X12" i="14"/>
  <c r="AM12" i="14"/>
  <c r="Y12" i="14"/>
  <c r="P12" i="14"/>
  <c r="E12" i="14"/>
  <c r="Q12" i="14"/>
  <c r="C58" i="14"/>
  <c r="AE12" i="14"/>
  <c r="Z12" i="14"/>
  <c r="AH12" i="14"/>
  <c r="U12" i="14"/>
  <c r="CZ13" i="14"/>
  <c r="CZ14" i="14"/>
  <c r="Y60" i="14"/>
  <c r="R60" i="14"/>
  <c r="AN60" i="14"/>
  <c r="S60" i="14"/>
  <c r="K60" i="14"/>
  <c r="U60" i="14"/>
  <c r="AL60" i="14"/>
  <c r="AG60" i="14"/>
  <c r="AA60" i="14"/>
  <c r="AC60" i="14"/>
  <c r="G60" i="14"/>
  <c r="AS60" i="14"/>
  <c r="AI60" i="14"/>
  <c r="AE60" i="14"/>
  <c r="W60" i="14"/>
  <c r="J60" i="14"/>
  <c r="X60" i="14"/>
  <c r="I60" i="14"/>
  <c r="Q60" i="14"/>
  <c r="AP60" i="14"/>
  <c r="AK60" i="14"/>
  <c r="AH60" i="14"/>
  <c r="AD60" i="14"/>
  <c r="V60" i="14"/>
  <c r="AM60" i="14"/>
  <c r="AO60" i="14"/>
  <c r="AJ60" i="14"/>
  <c r="O60" i="14"/>
  <c r="M60" i="14"/>
  <c r="Z60" i="14"/>
  <c r="AF60" i="14"/>
  <c r="AQ60" i="14"/>
  <c r="H60" i="14"/>
  <c r="L60" i="14"/>
  <c r="AB60" i="14"/>
  <c r="N60" i="14"/>
  <c r="T60" i="14"/>
  <c r="F60" i="14"/>
  <c r="AR60" i="14"/>
  <c r="P60" i="14"/>
  <c r="E59" i="14"/>
  <c r="M59" i="14"/>
  <c r="W59" i="14"/>
  <c r="AR59" i="14"/>
  <c r="AQ59" i="14"/>
  <c r="AG59" i="14"/>
  <c r="Q59" i="14"/>
  <c r="AH59" i="14"/>
  <c r="U59" i="14"/>
  <c r="T59" i="14"/>
  <c r="H59" i="14"/>
  <c r="AE59" i="14"/>
  <c r="AD59" i="14"/>
  <c r="AM59" i="14"/>
  <c r="AI59" i="14"/>
  <c r="S59" i="14"/>
  <c r="F59" i="14"/>
  <c r="O59" i="14"/>
  <c r="G59" i="14"/>
  <c r="AF59" i="14"/>
  <c r="P59" i="14"/>
  <c r="AJ59" i="14"/>
  <c r="J59" i="14"/>
  <c r="X59" i="14"/>
  <c r="K59" i="14"/>
  <c r="AK59" i="14"/>
  <c r="AN59" i="14"/>
  <c r="I59" i="14"/>
  <c r="R59" i="14"/>
  <c r="Y59" i="14"/>
  <c r="AB59" i="14"/>
  <c r="V59" i="14"/>
  <c r="AL59" i="14"/>
  <c r="Z59" i="14"/>
  <c r="AA59" i="14"/>
  <c r="AO59" i="14"/>
  <c r="AC59" i="14"/>
  <c r="AP59" i="14"/>
  <c r="L59" i="14"/>
  <c r="N59" i="14"/>
  <c r="BE77" i="14"/>
  <c r="AW74" i="14"/>
  <c r="AV76" i="14"/>
  <c r="AH76" i="14"/>
  <c r="BA76" i="14"/>
  <c r="AC76" i="14"/>
  <c r="BD77" i="14"/>
  <c r="AO76" i="14"/>
  <c r="AP75" i="14"/>
  <c r="X75" i="14"/>
  <c r="BJ77" i="14"/>
  <c r="AE76" i="14"/>
  <c r="AK74" i="14"/>
  <c r="BE75" i="14"/>
  <c r="AW75" i="14"/>
  <c r="AD74" i="14"/>
  <c r="W77" i="14"/>
  <c r="AO75" i="14"/>
  <c r="BB74" i="14"/>
  <c r="AA74" i="14"/>
  <c r="AQ76" i="14"/>
  <c r="BG74" i="14"/>
  <c r="BD75" i="14"/>
  <c r="AC74" i="14"/>
  <c r="BC77" i="14"/>
  <c r="AE75" i="14"/>
  <c r="AS77" i="14"/>
  <c r="AF77" i="14"/>
  <c r="AP74" i="14"/>
  <c r="AA76" i="14"/>
  <c r="BC75" i="14"/>
  <c r="AZ74" i="14"/>
  <c r="AN77" i="14"/>
  <c r="X74" i="14"/>
  <c r="AF76" i="14"/>
  <c r="AY74" i="14"/>
  <c r="AM74" i="14"/>
  <c r="AY77" i="14"/>
  <c r="AT76" i="14"/>
  <c r="BI77" i="14"/>
  <c r="AC77" i="14"/>
  <c r="AA77" i="14"/>
  <c r="AF75" i="14"/>
  <c r="BB75" i="14"/>
  <c r="AX76" i="14"/>
  <c r="AU77" i="14"/>
  <c r="AG74" i="14"/>
  <c r="BA77" i="14"/>
  <c r="AL77" i="14"/>
  <c r="AE74" i="14"/>
  <c r="AG76" i="14"/>
  <c r="AD77" i="14"/>
  <c r="AU74" i="14"/>
  <c r="BB77" i="14"/>
  <c r="AZ77" i="14"/>
  <c r="BG76" i="14"/>
  <c r="Y75" i="14"/>
  <c r="AI76" i="14"/>
  <c r="AZ75" i="14"/>
  <c r="BA74" i="14"/>
  <c r="AB77" i="14"/>
  <c r="W74" i="14"/>
  <c r="U74" i="14"/>
  <c r="AM75" i="14"/>
  <c r="AJ74" i="14"/>
  <c r="X77" i="14"/>
  <c r="AT75" i="14"/>
  <c r="AC75" i="14"/>
  <c r="AE77" i="14"/>
  <c r="AJ76" i="14"/>
  <c r="T74" i="14"/>
  <c r="BB76" i="14"/>
  <c r="Z77" i="14"/>
  <c r="AK77" i="14"/>
  <c r="BF75" i="14"/>
  <c r="AI77" i="14"/>
  <c r="AW77" i="14"/>
  <c r="AN74" i="14"/>
  <c r="Z75" i="14"/>
  <c r="AT74" i="14"/>
  <c r="AB76" i="14"/>
  <c r="AP77" i="14"/>
  <c r="AA75" i="14"/>
  <c r="AB74" i="14"/>
  <c r="AU76" i="14"/>
  <c r="AY76" i="14"/>
  <c r="AD76" i="14"/>
  <c r="AK75" i="14"/>
  <c r="Z74" i="14"/>
  <c r="Y77" i="14"/>
  <c r="BE76" i="14"/>
  <c r="AB75" i="14"/>
  <c r="BF74" i="14"/>
  <c r="AJ75" i="14"/>
  <c r="V74" i="14"/>
  <c r="AO77" i="14"/>
  <c r="AW76" i="14"/>
  <c r="AF74" i="14"/>
  <c r="W75" i="14"/>
  <c r="BG77" i="14"/>
  <c r="AR74" i="14"/>
  <c r="AS76" i="14"/>
  <c r="AU75" i="14"/>
  <c r="BC76" i="14"/>
  <c r="BI76" i="14"/>
  <c r="AI75" i="14"/>
  <c r="AV77" i="14"/>
  <c r="AJ77" i="14"/>
  <c r="AD75" i="14"/>
  <c r="AH75" i="14"/>
  <c r="AL75" i="14"/>
  <c r="X76" i="14"/>
  <c r="BF77" i="14"/>
  <c r="W76" i="14"/>
  <c r="AV75" i="14"/>
  <c r="V76" i="14"/>
  <c r="V75" i="14"/>
  <c r="BF76" i="14"/>
  <c r="AI74" i="14"/>
  <c r="BD74" i="14"/>
  <c r="AX75" i="14"/>
  <c r="BC74" i="14"/>
  <c r="Z76" i="14"/>
  <c r="AS74" i="14"/>
  <c r="BH76" i="14"/>
  <c r="AL76" i="14"/>
  <c r="AG77" i="14"/>
  <c r="AM77" i="14"/>
  <c r="AX74" i="14"/>
  <c r="AS75" i="14"/>
  <c r="AQ74" i="14"/>
  <c r="AT77" i="14"/>
  <c r="AZ76" i="14"/>
  <c r="AM76" i="14"/>
  <c r="AQ77" i="14"/>
  <c r="BH77" i="14"/>
  <c r="AX77" i="14"/>
  <c r="AK76" i="14"/>
  <c r="AH77" i="14"/>
  <c r="AH74" i="14"/>
  <c r="BA75" i="14"/>
  <c r="AG75" i="14"/>
  <c r="BH75" i="14"/>
  <c r="AP76" i="14"/>
  <c r="AQ75" i="14"/>
  <c r="U75" i="14"/>
  <c r="BE74" i="14"/>
  <c r="AN75" i="14"/>
  <c r="Y76" i="14"/>
  <c r="AR76" i="14"/>
  <c r="AN76" i="14"/>
  <c r="AO74" i="14"/>
  <c r="AR75" i="14"/>
  <c r="Y74" i="14"/>
  <c r="AV74" i="14"/>
  <c r="AL74" i="14"/>
  <c r="BG75" i="14"/>
  <c r="AR77" i="14"/>
  <c r="AY75" i="14"/>
  <c r="BD76" i="14"/>
  <c r="CG5" i="14" l="1"/>
  <c r="CF7" i="14"/>
  <c r="CL8" i="29"/>
  <c r="E18" i="18"/>
  <c r="D8" i="18"/>
  <c r="CM18" i="31"/>
  <c r="CK18" i="30"/>
  <c r="CM18" i="29"/>
  <c r="CN4" i="31"/>
  <c r="CL4" i="30"/>
  <c r="CN4" i="29"/>
  <c r="D9" i="18"/>
  <c r="F4" i="18"/>
  <c r="CI9" i="31"/>
  <c r="CK9" i="30"/>
  <c r="AU9" i="29"/>
  <c r="CZ66" i="14"/>
  <c r="CZ69" i="14"/>
  <c r="CZ63" i="14"/>
  <c r="CZ62" i="14"/>
  <c r="CZ64" i="14"/>
  <c r="CZ68" i="14"/>
  <c r="CZ65" i="14"/>
  <c r="CZ67" i="14"/>
  <c r="CZ76" i="14"/>
  <c r="CZ74" i="14"/>
  <c r="CZ75" i="14"/>
  <c r="CZ77" i="14"/>
  <c r="I53" i="14"/>
  <c r="H20" i="18" s="1"/>
  <c r="CZ26" i="14"/>
  <c r="CZ27" i="14"/>
  <c r="J53" i="14"/>
  <c r="I20" i="18" s="1"/>
  <c r="CZ59" i="14"/>
  <c r="CZ60" i="14"/>
  <c r="CR98" i="14"/>
  <c r="CU98" i="14"/>
  <c r="CE98" i="14"/>
  <c r="CX98" i="14"/>
  <c r="CH98" i="14"/>
  <c r="CW98" i="14"/>
  <c r="CG98" i="14"/>
  <c r="CN98" i="14"/>
  <c r="CQ98" i="14"/>
  <c r="CT98" i="14"/>
  <c r="CS98" i="14"/>
  <c r="CV98" i="14"/>
  <c r="CY98" i="14"/>
  <c r="CM98" i="14"/>
  <c r="CO98" i="14"/>
  <c r="CF98" i="14"/>
  <c r="CL98" i="14"/>
  <c r="CJ98" i="14"/>
  <c r="CP98" i="14"/>
  <c r="CI98" i="14"/>
  <c r="CK98" i="14"/>
  <c r="E20" i="18"/>
  <c r="E32" i="18" s="1"/>
  <c r="F20" i="18"/>
  <c r="N20" i="18"/>
  <c r="G20" i="18"/>
  <c r="K20" i="18"/>
  <c r="C20" i="18"/>
  <c r="C32" i="18" s="1"/>
  <c r="C10" i="18"/>
  <c r="J20" i="18"/>
  <c r="M20" i="18"/>
  <c r="L20" i="18"/>
  <c r="CZ12" i="14"/>
  <c r="E53" i="14"/>
  <c r="AQ58" i="14"/>
  <c r="X58" i="14"/>
  <c r="E58" i="14"/>
  <c r="I58" i="14"/>
  <c r="AJ58" i="14"/>
  <c r="F58" i="14"/>
  <c r="AD58" i="14"/>
  <c r="O58" i="14"/>
  <c r="AL58" i="14"/>
  <c r="Q58" i="14"/>
  <c r="AH58" i="14"/>
  <c r="Y58" i="14"/>
  <c r="V58" i="14"/>
  <c r="AA58" i="14"/>
  <c r="H58" i="14"/>
  <c r="AO58" i="14"/>
  <c r="AM58" i="14"/>
  <c r="T58" i="14"/>
  <c r="AG58" i="14"/>
  <c r="P58" i="14"/>
  <c r="N58" i="14"/>
  <c r="R58" i="14"/>
  <c r="AF58" i="14"/>
  <c r="S58" i="14"/>
  <c r="AC58" i="14"/>
  <c r="AN58" i="14"/>
  <c r="J58" i="14"/>
  <c r="G58" i="14"/>
  <c r="AP58" i="14"/>
  <c r="Z58" i="14"/>
  <c r="AI58" i="14"/>
  <c r="AE58" i="14"/>
  <c r="L58" i="14"/>
  <c r="M58" i="14"/>
  <c r="AK58" i="14"/>
  <c r="K58" i="14"/>
  <c r="W58" i="14"/>
  <c r="D58" i="14"/>
  <c r="AB58" i="14"/>
  <c r="U58" i="14"/>
  <c r="AZ72" i="14"/>
  <c r="AQ73" i="14"/>
  <c r="AU73" i="14"/>
  <c r="AI72" i="14"/>
  <c r="AM73" i="14"/>
  <c r="AH72" i="14"/>
  <c r="AJ72" i="14"/>
  <c r="AW72" i="14"/>
  <c r="AT72" i="14"/>
  <c r="W73" i="14"/>
  <c r="AX73" i="14"/>
  <c r="AS72" i="14"/>
  <c r="BE73" i="14"/>
  <c r="AH73" i="14"/>
  <c r="AZ73" i="14"/>
  <c r="BD73" i="14"/>
  <c r="X73" i="14"/>
  <c r="AL73" i="14"/>
  <c r="Y72" i="14"/>
  <c r="AB73" i="14"/>
  <c r="Z73" i="14"/>
  <c r="AE73" i="14"/>
  <c r="S72" i="14"/>
  <c r="AN72" i="14"/>
  <c r="U72" i="14"/>
  <c r="X72" i="14"/>
  <c r="AF73" i="14"/>
  <c r="W72" i="14"/>
  <c r="AG73" i="14"/>
  <c r="BA72" i="14"/>
  <c r="AK72" i="14"/>
  <c r="AP73" i="14"/>
  <c r="AA72" i="14"/>
  <c r="AC73" i="14"/>
  <c r="AN73" i="14"/>
  <c r="AV72" i="14"/>
  <c r="Y73" i="14"/>
  <c r="BB73" i="14"/>
  <c r="AQ72" i="14"/>
  <c r="BB72" i="14"/>
  <c r="T73" i="14"/>
  <c r="BC73" i="14"/>
  <c r="AK73" i="14"/>
  <c r="AA73" i="14"/>
  <c r="AY73" i="14"/>
  <c r="BC72" i="14"/>
  <c r="AR72" i="14"/>
  <c r="S73" i="14"/>
  <c r="Z72" i="14"/>
  <c r="AJ73" i="14"/>
  <c r="BE72" i="14"/>
  <c r="AI73" i="14"/>
  <c r="AY72" i="14"/>
  <c r="AB72" i="14"/>
  <c r="BF73" i="14"/>
  <c r="AO72" i="14"/>
  <c r="AW73" i="14"/>
  <c r="AD72" i="14"/>
  <c r="U73" i="14"/>
  <c r="BA73" i="14"/>
  <c r="AX72" i="14"/>
  <c r="AR73" i="14"/>
  <c r="AV73" i="14"/>
  <c r="AM72" i="14"/>
  <c r="AG72" i="14"/>
  <c r="AS73" i="14"/>
  <c r="AU72" i="14"/>
  <c r="AE72" i="14"/>
  <c r="AL72" i="14"/>
  <c r="V72" i="14"/>
  <c r="BD72" i="14"/>
  <c r="T72" i="14"/>
  <c r="AD73" i="14"/>
  <c r="V73" i="14"/>
  <c r="AT73" i="14"/>
  <c r="AO73" i="14"/>
  <c r="AP72" i="14"/>
  <c r="R72" i="14"/>
  <c r="AF72" i="14"/>
  <c r="AC72" i="14"/>
  <c r="CH5" i="14" l="1"/>
  <c r="CG7" i="14"/>
  <c r="CK8" i="30"/>
  <c r="CM8" i="29"/>
  <c r="CM8" i="31"/>
  <c r="F18" i="18"/>
  <c r="E8" i="18"/>
  <c r="CN18" i="31"/>
  <c r="CL18" i="30"/>
  <c r="CN18" i="29"/>
  <c r="CO4" i="31"/>
  <c r="CN8" i="31" s="1"/>
  <c r="CM4" i="30"/>
  <c r="CL8" i="30" s="1"/>
  <c r="CO4" i="29"/>
  <c r="CN8" i="29" s="1"/>
  <c r="E9" i="18"/>
  <c r="G4" i="18"/>
  <c r="F9" i="18" s="1"/>
  <c r="CJ9" i="31"/>
  <c r="CL9" i="30"/>
  <c r="AV9" i="29"/>
  <c r="F32" i="18"/>
  <c r="BW24" i="14"/>
  <c r="BR24" i="14"/>
  <c r="BF24" i="14"/>
  <c r="BH24" i="14"/>
  <c r="BJ24" i="14"/>
  <c r="AZ24" i="14"/>
  <c r="AI24" i="14"/>
  <c r="AN24" i="14"/>
  <c r="AX24" i="14"/>
  <c r="AY24" i="14"/>
  <c r="P24" i="14"/>
  <c r="Z24" i="14"/>
  <c r="AS24" i="14"/>
  <c r="AF24" i="14"/>
  <c r="AL24" i="14"/>
  <c r="AC24" i="14"/>
  <c r="V24" i="14"/>
  <c r="BX24" i="14"/>
  <c r="BV24" i="14"/>
  <c r="BL24" i="14"/>
  <c r="BM24" i="14"/>
  <c r="BO24" i="14"/>
  <c r="BN24" i="14"/>
  <c r="AJ24" i="14"/>
  <c r="AR24" i="14"/>
  <c r="S24" i="14"/>
  <c r="W24" i="14"/>
  <c r="AM24" i="14"/>
  <c r="AH24" i="14"/>
  <c r="AE24" i="14"/>
  <c r="AT24" i="14"/>
  <c r="AG24" i="14"/>
  <c r="AA24" i="14"/>
  <c r="AB24" i="14"/>
  <c r="AU24" i="14"/>
  <c r="BT24" i="14"/>
  <c r="BS24" i="14"/>
  <c r="BG24" i="14"/>
  <c r="BI24" i="14"/>
  <c r="BK24" i="14"/>
  <c r="BC24" i="14"/>
  <c r="BB24" i="14"/>
  <c r="AV24" i="14"/>
  <c r="R24" i="14"/>
  <c r="AD24" i="14"/>
  <c r="T24" i="14"/>
  <c r="AK24" i="14"/>
  <c r="C70" i="14"/>
  <c r="Y24" i="14"/>
  <c r="X24" i="14"/>
  <c r="BU24" i="14"/>
  <c r="BE24" i="14"/>
  <c r="BP24" i="14"/>
  <c r="BQ24" i="14"/>
  <c r="BD24" i="14"/>
  <c r="BA24" i="14"/>
  <c r="AW24" i="14"/>
  <c r="AQ24" i="14"/>
  <c r="AO24" i="14"/>
  <c r="U24" i="14"/>
  <c r="AP24" i="14"/>
  <c r="Q24" i="14"/>
  <c r="CZ72" i="14"/>
  <c r="BY25" i="14"/>
  <c r="BW25" i="14"/>
  <c r="BP25" i="14"/>
  <c r="BO25" i="14"/>
  <c r="BM25" i="14"/>
  <c r="BL25" i="14"/>
  <c r="BD25" i="14"/>
  <c r="BB25" i="14"/>
  <c r="BT25" i="14"/>
  <c r="BV25" i="14"/>
  <c r="BI25" i="14"/>
  <c r="BF25" i="14"/>
  <c r="BG25" i="14"/>
  <c r="BE25" i="14"/>
  <c r="BA25" i="14"/>
  <c r="BU25" i="14"/>
  <c r="BJ25" i="14"/>
  <c r="BR25" i="14"/>
  <c r="BK25" i="14"/>
  <c r="BS25" i="14"/>
  <c r="BH25" i="14"/>
  <c r="AY25" i="14"/>
  <c r="S25" i="14"/>
  <c r="T25" i="14"/>
  <c r="AO25" i="14"/>
  <c r="AB25" i="14"/>
  <c r="AD25" i="14"/>
  <c r="AU25" i="14"/>
  <c r="AK25" i="14"/>
  <c r="AL25" i="14"/>
  <c r="AZ25" i="14"/>
  <c r="AP25" i="14"/>
  <c r="AN25" i="14"/>
  <c r="BQ25" i="14"/>
  <c r="BC25" i="14"/>
  <c r="V25" i="14"/>
  <c r="AJ25" i="14"/>
  <c r="AV25" i="14"/>
  <c r="AI25" i="14"/>
  <c r="AC25" i="14"/>
  <c r="U25" i="14"/>
  <c r="Q25" i="14"/>
  <c r="AT25" i="14"/>
  <c r="C71" i="14"/>
  <c r="AW25" i="14"/>
  <c r="AX25" i="14"/>
  <c r="AR25" i="14"/>
  <c r="W25" i="14"/>
  <c r="AS25" i="14"/>
  <c r="AQ25" i="14"/>
  <c r="AM25" i="14"/>
  <c r="Z25" i="14"/>
  <c r="R25" i="14"/>
  <c r="X25" i="14"/>
  <c r="AE25" i="14"/>
  <c r="BN25" i="14"/>
  <c r="AF25" i="14"/>
  <c r="AG25" i="14"/>
  <c r="AA25" i="14"/>
  <c r="BX25" i="14"/>
  <c r="AH25" i="14"/>
  <c r="Y25" i="14"/>
  <c r="CZ73" i="14"/>
  <c r="I98" i="14"/>
  <c r="D98" i="14"/>
  <c r="C11" i="18" s="1"/>
  <c r="O98" i="14"/>
  <c r="K98" i="14"/>
  <c r="M98" i="14"/>
  <c r="L98" i="14"/>
  <c r="F98" i="14"/>
  <c r="J98" i="14"/>
  <c r="N98" i="14"/>
  <c r="E98" i="14"/>
  <c r="G98" i="14"/>
  <c r="H98" i="14"/>
  <c r="CZ58" i="14"/>
  <c r="D10" i="18"/>
  <c r="D19" i="18" s="1"/>
  <c r="D20" i="18"/>
  <c r="D32" i="18" s="1"/>
  <c r="C19" i="18"/>
  <c r="C21" i="18" s="1"/>
  <c r="CI5" i="14" l="1"/>
  <c r="CH7" i="14"/>
  <c r="CM18" i="30"/>
  <c r="G18" i="18"/>
  <c r="F8" i="18"/>
  <c r="CO18" i="31"/>
  <c r="CO18" i="29"/>
  <c r="CP4" i="31"/>
  <c r="CN4" i="30"/>
  <c r="CP4" i="29"/>
  <c r="G32" i="18"/>
  <c r="H4" i="18"/>
  <c r="G9" i="18" s="1"/>
  <c r="CK9" i="31"/>
  <c r="CM9" i="30"/>
  <c r="AW9" i="29"/>
  <c r="AX9" i="29"/>
  <c r="D11" i="18"/>
  <c r="E11" i="18" s="1"/>
  <c r="F11" i="18" s="1"/>
  <c r="C12" i="18"/>
  <c r="V53" i="14"/>
  <c r="U20" i="18" s="1"/>
  <c r="S53" i="14"/>
  <c r="R20" i="18" s="1"/>
  <c r="T53" i="14"/>
  <c r="S20" i="18" s="1"/>
  <c r="W53" i="14"/>
  <c r="V20" i="18" s="1"/>
  <c r="R53" i="14"/>
  <c r="Q20" i="18" s="1"/>
  <c r="U53" i="14"/>
  <c r="T20" i="18" s="1"/>
  <c r="CZ24" i="14"/>
  <c r="P53" i="14"/>
  <c r="O20" i="18" s="1"/>
  <c r="CZ25" i="14"/>
  <c r="Q53" i="14"/>
  <c r="P20" i="18" s="1"/>
  <c r="E10" i="18"/>
  <c r="E19" i="18" s="1"/>
  <c r="D21" i="18"/>
  <c r="C41" i="18"/>
  <c r="AQ70" i="14"/>
  <c r="BC70" i="14"/>
  <c r="AQ71" i="14"/>
  <c r="Z70" i="14"/>
  <c r="AA70" i="14"/>
  <c r="AY70" i="14"/>
  <c r="AD70" i="14"/>
  <c r="U71" i="14"/>
  <c r="AE71" i="14"/>
  <c r="W70" i="14"/>
  <c r="AW70" i="14"/>
  <c r="S70" i="14"/>
  <c r="AW71" i="14"/>
  <c r="AA71" i="14"/>
  <c r="AT71" i="14"/>
  <c r="BD71" i="14"/>
  <c r="S71" i="14"/>
  <c r="AC71" i="14"/>
  <c r="AU71" i="14"/>
  <c r="AG71" i="14"/>
  <c r="AB71" i="14"/>
  <c r="Z71" i="14"/>
  <c r="AV70" i="14"/>
  <c r="BA70" i="14"/>
  <c r="AL71" i="14"/>
  <c r="AE70" i="14"/>
  <c r="T70" i="14"/>
  <c r="AO71" i="14"/>
  <c r="AJ70" i="14"/>
  <c r="AG70" i="14"/>
  <c r="X70" i="14"/>
  <c r="AK71" i="14"/>
  <c r="W71" i="14"/>
  <c r="AI71" i="14"/>
  <c r="V70" i="14"/>
  <c r="V71" i="14"/>
  <c r="AR71" i="14"/>
  <c r="Y71" i="14"/>
  <c r="AO70" i="14"/>
  <c r="R71" i="14"/>
  <c r="AH71" i="14"/>
  <c r="P70" i="14"/>
  <c r="AZ70" i="14"/>
  <c r="AV71" i="14"/>
  <c r="AF70" i="14"/>
  <c r="AD71" i="14"/>
  <c r="BA71" i="14"/>
  <c r="AU70" i="14"/>
  <c r="AB70" i="14"/>
  <c r="AM71" i="14"/>
  <c r="Q71" i="14"/>
  <c r="AP70" i="14"/>
  <c r="AY71" i="14"/>
  <c r="AR70" i="14"/>
  <c r="AP71" i="14"/>
  <c r="T71" i="14"/>
  <c r="U70" i="14"/>
  <c r="AH70" i="14"/>
  <c r="AN71" i="14"/>
  <c r="AS71" i="14"/>
  <c r="R70" i="14"/>
  <c r="AM70" i="14"/>
  <c r="AJ71" i="14"/>
  <c r="AT70" i="14"/>
  <c r="AF71" i="14"/>
  <c r="AN70" i="14"/>
  <c r="X71" i="14"/>
  <c r="AZ71" i="14"/>
  <c r="AK70" i="14"/>
  <c r="AX70" i="14"/>
  <c r="AS70" i="14"/>
  <c r="AC70" i="14"/>
  <c r="AL70" i="14"/>
  <c r="Q70" i="14"/>
  <c r="AI70" i="14"/>
  <c r="AX71" i="14"/>
  <c r="Y70" i="14"/>
  <c r="BB71" i="14"/>
  <c r="BB70" i="14"/>
  <c r="BC71" i="14"/>
  <c r="CJ5" i="14" l="1"/>
  <c r="CI7" i="14"/>
  <c r="CM8" i="30"/>
  <c r="CO8" i="29"/>
  <c r="CO8" i="31"/>
  <c r="H18" i="18"/>
  <c r="G8" i="18"/>
  <c r="CP18" i="31"/>
  <c r="CN18" i="30"/>
  <c r="CP18" i="29"/>
  <c r="CQ4" i="31"/>
  <c r="CQ8" i="31" s="1"/>
  <c r="CO4" i="30"/>
  <c r="CN8" i="30" s="1"/>
  <c r="CQ4" i="29"/>
  <c r="CQ8" i="29" s="1"/>
  <c r="I4" i="18"/>
  <c r="H9" i="18" s="1"/>
  <c r="CL9" i="31"/>
  <c r="CN9" i="30"/>
  <c r="H32" i="18"/>
  <c r="G11" i="18"/>
  <c r="H11" i="18" s="1"/>
  <c r="I11" i="18" s="1"/>
  <c r="J11" i="18" s="1"/>
  <c r="K11" i="18" s="1"/>
  <c r="L11" i="18" s="1"/>
  <c r="M11" i="18" s="1"/>
  <c r="N11" i="18" s="1"/>
  <c r="C25" i="18"/>
  <c r="C37" i="18"/>
  <c r="C42" i="18" s="1"/>
  <c r="C15" i="18"/>
  <c r="C30" i="18" s="1"/>
  <c r="S98" i="14"/>
  <c r="V98" i="14"/>
  <c r="CZ53" i="14"/>
  <c r="W98" i="14"/>
  <c r="U98" i="14"/>
  <c r="T98" i="14"/>
  <c r="R98" i="14"/>
  <c r="CZ70" i="14"/>
  <c r="P98" i="14"/>
  <c r="CZ71" i="14"/>
  <c r="Q98" i="14"/>
  <c r="F10" i="18"/>
  <c r="F19" i="18" s="1"/>
  <c r="D12" i="18"/>
  <c r="E21" i="18"/>
  <c r="E12" i="18"/>
  <c r="D41" i="18"/>
  <c r="CK5" i="14" l="1"/>
  <c r="CJ7" i="14"/>
  <c r="CO18" i="30"/>
  <c r="CP8" i="29"/>
  <c r="CP8" i="31"/>
  <c r="I18" i="18"/>
  <c r="H8" i="18"/>
  <c r="CQ18" i="31"/>
  <c r="CQ18" i="29"/>
  <c r="CP4" i="30"/>
  <c r="CO8" i="30" s="1"/>
  <c r="J4" i="18"/>
  <c r="I8" i="18" s="1"/>
  <c r="CM9" i="31"/>
  <c r="CO9" i="30"/>
  <c r="I32" i="18"/>
  <c r="C43" i="18"/>
  <c r="C44" i="18" s="1"/>
  <c r="C26" i="18"/>
  <c r="C27" i="18" s="1"/>
  <c r="C31" i="18" s="1"/>
  <c r="C33" i="18" s="1"/>
  <c r="O11" i="18"/>
  <c r="P11" i="18" s="1"/>
  <c r="Q11" i="18" s="1"/>
  <c r="R11" i="18" s="1"/>
  <c r="S11" i="18" s="1"/>
  <c r="T11" i="18" s="1"/>
  <c r="U11" i="18" s="1"/>
  <c r="V11" i="18" s="1"/>
  <c r="C38" i="18"/>
  <c r="G10" i="18"/>
  <c r="G19" i="18" s="1"/>
  <c r="D25" i="18"/>
  <c r="D26" i="18" s="1"/>
  <c r="D15" i="18"/>
  <c r="D30" i="18" s="1"/>
  <c r="D37" i="18"/>
  <c r="D38" i="18" s="1"/>
  <c r="E25" i="18"/>
  <c r="E15" i="18"/>
  <c r="E30" i="18" s="1"/>
  <c r="F21" i="18"/>
  <c r="F12" i="18"/>
  <c r="E41" i="18"/>
  <c r="E37" i="18"/>
  <c r="I9" i="18" l="1"/>
  <c r="CL5" i="14"/>
  <c r="CK7" i="14"/>
  <c r="J18" i="18"/>
  <c r="CP18" i="30"/>
  <c r="CQ4" i="30"/>
  <c r="CQ8" i="30" s="1"/>
  <c r="J32" i="18"/>
  <c r="K4" i="18"/>
  <c r="J8" i="18" s="1"/>
  <c r="CN9" i="31"/>
  <c r="CP9" i="30"/>
  <c r="C46" i="18"/>
  <c r="E26" i="18"/>
  <c r="E27" i="18" s="1"/>
  <c r="E31" i="18" s="1"/>
  <c r="H10" i="18"/>
  <c r="H19" i="18" s="1"/>
  <c r="D27" i="18"/>
  <c r="D31" i="18" s="1"/>
  <c r="D42" i="18"/>
  <c r="F37" i="18"/>
  <c r="F42" i="18" s="1"/>
  <c r="E42" i="18"/>
  <c r="E38" i="18"/>
  <c r="G21" i="18"/>
  <c r="G12" i="18"/>
  <c r="F15" i="18"/>
  <c r="F30" i="18" s="1"/>
  <c r="F25" i="18"/>
  <c r="F26" i="18" s="1"/>
  <c r="F41" i="18"/>
  <c r="J9" i="18" l="1"/>
  <c r="CM5" i="14"/>
  <c r="CL7" i="14"/>
  <c r="CP8" i="30"/>
  <c r="K18" i="18"/>
  <c r="CQ18" i="30"/>
  <c r="L4" i="18"/>
  <c r="K8" i="18" s="1"/>
  <c r="CO9" i="31"/>
  <c r="CQ9" i="30"/>
  <c r="K32" i="18"/>
  <c r="F43" i="18"/>
  <c r="F44" i="18" s="1"/>
  <c r="C48" i="18"/>
  <c r="C49" i="18" s="1"/>
  <c r="D43" i="18"/>
  <c r="D44" i="18" s="1"/>
  <c r="D46" i="18" s="1"/>
  <c r="E43" i="18"/>
  <c r="E44" i="18" s="1"/>
  <c r="E46" i="18" s="1"/>
  <c r="I10" i="18"/>
  <c r="I19" i="18" s="1"/>
  <c r="D33" i="18"/>
  <c r="F38" i="18"/>
  <c r="E33" i="18"/>
  <c r="H21" i="18"/>
  <c r="H12" i="18"/>
  <c r="F27" i="18"/>
  <c r="G37" i="18"/>
  <c r="G25" i="18"/>
  <c r="G15" i="18"/>
  <c r="G30" i="18" s="1"/>
  <c r="G41" i="18"/>
  <c r="K9" i="18" l="1"/>
  <c r="CN5" i="14"/>
  <c r="CM7" i="14"/>
  <c r="L18" i="18"/>
  <c r="L32" i="18"/>
  <c r="M4" i="18"/>
  <c r="L8" i="18" s="1"/>
  <c r="CP9" i="31"/>
  <c r="E48" i="18"/>
  <c r="E49" i="18" s="1"/>
  <c r="D48" i="18"/>
  <c r="D49" i="18" s="1"/>
  <c r="G26" i="18"/>
  <c r="G27" i="18" s="1"/>
  <c r="G31" i="18" s="1"/>
  <c r="J10" i="18"/>
  <c r="J19" i="18" s="1"/>
  <c r="F46" i="18"/>
  <c r="H37" i="18"/>
  <c r="H38" i="18" s="1"/>
  <c r="G42" i="18"/>
  <c r="G43" i="18" s="1"/>
  <c r="G38" i="18"/>
  <c r="I21" i="18"/>
  <c r="I12" i="18"/>
  <c r="H41" i="18"/>
  <c r="H25" i="18"/>
  <c r="H15" i="18"/>
  <c r="H30" i="18" s="1"/>
  <c r="F31" i="18"/>
  <c r="L9" i="18" l="1"/>
  <c r="CO5" i="14"/>
  <c r="CN7" i="14"/>
  <c r="M18" i="18"/>
  <c r="M32" i="18"/>
  <c r="N4" i="18"/>
  <c r="M8" i="18" s="1"/>
  <c r="CQ9" i="31"/>
  <c r="F48" i="18"/>
  <c r="F49" i="18" s="1"/>
  <c r="G44" i="18"/>
  <c r="G46" i="18" s="1"/>
  <c r="H26" i="18"/>
  <c r="H27" i="18" s="1"/>
  <c r="H31" i="18" s="1"/>
  <c r="K10" i="18"/>
  <c r="K19" i="18" s="1"/>
  <c r="H42" i="18"/>
  <c r="G33" i="18"/>
  <c r="F33" i="18"/>
  <c r="J21" i="18"/>
  <c r="J12" i="18"/>
  <c r="I37" i="18"/>
  <c r="I41" i="18"/>
  <c r="I15" i="18"/>
  <c r="I30" i="18" s="1"/>
  <c r="I25" i="18"/>
  <c r="I26" i="18" s="1"/>
  <c r="M9" i="18" l="1"/>
  <c r="CP5" i="14"/>
  <c r="CO7" i="14"/>
  <c r="N18" i="18"/>
  <c r="O4" i="18"/>
  <c r="N8" i="18" s="1"/>
  <c r="N32" i="18"/>
  <c r="G48" i="18"/>
  <c r="G49" i="18" s="1"/>
  <c r="H43" i="18"/>
  <c r="H44" i="18" s="1"/>
  <c r="H46" i="18" s="1"/>
  <c r="I27" i="18"/>
  <c r="I31" i="18" s="1"/>
  <c r="L10" i="18"/>
  <c r="L19" i="18" s="1"/>
  <c r="H33" i="18"/>
  <c r="J37" i="18"/>
  <c r="J42" i="18" s="1"/>
  <c r="J41" i="18"/>
  <c r="I42" i="18"/>
  <c r="I38" i="18"/>
  <c r="K21" i="18"/>
  <c r="K12" i="18"/>
  <c r="J25" i="18"/>
  <c r="J15" i="18"/>
  <c r="J30" i="18" s="1"/>
  <c r="N9" i="18" l="1"/>
  <c r="CQ5" i="14"/>
  <c r="CP7" i="14"/>
  <c r="O18" i="18"/>
  <c r="P4" i="18"/>
  <c r="O9" i="18" s="1"/>
  <c r="O32" i="18"/>
  <c r="J43" i="18"/>
  <c r="J44" i="18" s="1"/>
  <c r="H48" i="18"/>
  <c r="H49" i="18" s="1"/>
  <c r="I43" i="18"/>
  <c r="I44" i="18" s="1"/>
  <c r="I46" i="18" s="1"/>
  <c r="J26" i="18"/>
  <c r="J27" i="18" s="1"/>
  <c r="J31" i="18" s="1"/>
  <c r="M10" i="18"/>
  <c r="M19" i="18" s="1"/>
  <c r="I33" i="18"/>
  <c r="J38" i="18"/>
  <c r="K37" i="18"/>
  <c r="K38" i="18" s="1"/>
  <c r="K25" i="18"/>
  <c r="K15" i="18"/>
  <c r="K30" i="18" s="1"/>
  <c r="K41" i="18"/>
  <c r="L21" i="18"/>
  <c r="L12" i="18"/>
  <c r="CR5" i="14" l="1"/>
  <c r="CQ7" i="14"/>
  <c r="P18" i="18"/>
  <c r="O8" i="18"/>
  <c r="P32" i="18"/>
  <c r="Q4" i="18"/>
  <c r="P8" i="18" s="1"/>
  <c r="I48" i="18"/>
  <c r="I49" i="18" s="1"/>
  <c r="K26" i="18"/>
  <c r="K27" i="18" s="1"/>
  <c r="K31" i="18" s="1"/>
  <c r="N10" i="18"/>
  <c r="N19" i="18" s="1"/>
  <c r="J33" i="18"/>
  <c r="J46" i="18"/>
  <c r="K42" i="18"/>
  <c r="L15" i="18"/>
  <c r="L30" i="18" s="1"/>
  <c r="L25" i="18"/>
  <c r="L26" i="18" s="1"/>
  <c r="L37" i="18"/>
  <c r="M21" i="18"/>
  <c r="M12" i="18"/>
  <c r="L41" i="18"/>
  <c r="P9" i="18" l="1"/>
  <c r="CS5" i="14"/>
  <c r="CR7" i="14"/>
  <c r="Q18" i="18"/>
  <c r="R4" i="18"/>
  <c r="Q8" i="18" s="1"/>
  <c r="Q32" i="18"/>
  <c r="J48" i="18"/>
  <c r="J49" i="18" s="1"/>
  <c r="K43" i="18"/>
  <c r="K44" i="18" s="1"/>
  <c r="K46" i="18" s="1"/>
  <c r="O10" i="18"/>
  <c r="O19" i="18" s="1"/>
  <c r="K33" i="18"/>
  <c r="L27" i="18"/>
  <c r="L42" i="18"/>
  <c r="L38" i="18"/>
  <c r="N21" i="18"/>
  <c r="N12" i="18"/>
  <c r="M41" i="18"/>
  <c r="M15" i="18"/>
  <c r="M30" i="18" s="1"/>
  <c r="M25" i="18"/>
  <c r="M37" i="18"/>
  <c r="Q9" i="18" l="1"/>
  <c r="CT5" i="14"/>
  <c r="CS7" i="14"/>
  <c r="R18" i="18"/>
  <c r="S4" i="18"/>
  <c r="R8" i="18" s="1"/>
  <c r="R32" i="18"/>
  <c r="R9" i="18"/>
  <c r="K48" i="18"/>
  <c r="K49" i="18" s="1"/>
  <c r="L43" i="18"/>
  <c r="L44" i="18" s="1"/>
  <c r="L46" i="18" s="1"/>
  <c r="M26" i="18"/>
  <c r="M27" i="18" s="1"/>
  <c r="M31" i="18" s="1"/>
  <c r="P10" i="18"/>
  <c r="P19" i="18" s="1"/>
  <c r="N37" i="18"/>
  <c r="N42" i="18" s="1"/>
  <c r="L31" i="18"/>
  <c r="M42" i="18"/>
  <c r="M38" i="18"/>
  <c r="N15" i="18"/>
  <c r="N30" i="18" s="1"/>
  <c r="N25" i="18"/>
  <c r="N41" i="18"/>
  <c r="O21" i="18"/>
  <c r="O12" i="18"/>
  <c r="CU5" i="14" l="1"/>
  <c r="CT7" i="14"/>
  <c r="S18" i="18"/>
  <c r="T4" i="18"/>
  <c r="S8" i="18" s="1"/>
  <c r="S32" i="18"/>
  <c r="L48" i="18"/>
  <c r="L49" i="18" s="1"/>
  <c r="N43" i="18"/>
  <c r="N44" i="18" s="1"/>
  <c r="M43" i="18"/>
  <c r="M44" i="18" s="1"/>
  <c r="M46" i="18" s="1"/>
  <c r="N26" i="18"/>
  <c r="N27" i="18" s="1"/>
  <c r="N31" i="18" s="1"/>
  <c r="Q10" i="18"/>
  <c r="Q19" i="18" s="1"/>
  <c r="N38" i="18"/>
  <c r="M33" i="18"/>
  <c r="L33" i="18"/>
  <c r="P21" i="18"/>
  <c r="P12" i="18"/>
  <c r="O25" i="18"/>
  <c r="O26" i="18" s="1"/>
  <c r="O15" i="18"/>
  <c r="O30" i="18" s="1"/>
  <c r="O41" i="18"/>
  <c r="O37" i="18"/>
  <c r="S9" i="18" l="1"/>
  <c r="CV5" i="14"/>
  <c r="CU7" i="14"/>
  <c r="T18" i="18"/>
  <c r="U4" i="18"/>
  <c r="T8" i="18" s="1"/>
  <c r="T32" i="18"/>
  <c r="M48" i="18"/>
  <c r="M49" i="18" s="1"/>
  <c r="O27" i="18"/>
  <c r="O31" i="18" s="1"/>
  <c r="R10" i="18"/>
  <c r="R19" i="18" s="1"/>
  <c r="N46" i="18"/>
  <c r="N33" i="18"/>
  <c r="P37" i="18"/>
  <c r="P42" i="18" s="1"/>
  <c r="Q21" i="18"/>
  <c r="Q12" i="18"/>
  <c r="Q37" i="18" s="1"/>
  <c r="O42" i="18"/>
  <c r="O38" i="18"/>
  <c r="P25" i="18"/>
  <c r="P15" i="18"/>
  <c r="P30" i="18" s="1"/>
  <c r="P41" i="18"/>
  <c r="T9" i="18" l="1"/>
  <c r="CW5" i="14"/>
  <c r="CV7" i="14"/>
  <c r="U18" i="18"/>
  <c r="V4" i="18"/>
  <c r="U8" i="18" s="1"/>
  <c r="U32" i="18"/>
  <c r="N48" i="18"/>
  <c r="N49" i="18" s="1"/>
  <c r="P43" i="18"/>
  <c r="P44" i="18" s="1"/>
  <c r="O43" i="18"/>
  <c r="O44" i="18" s="1"/>
  <c r="O46" i="18" s="1"/>
  <c r="P26" i="18"/>
  <c r="P27" i="18" s="1"/>
  <c r="P31" i="18" s="1"/>
  <c r="S10" i="18"/>
  <c r="S19" i="18" s="1"/>
  <c r="O33" i="18"/>
  <c r="P38" i="18"/>
  <c r="Q42" i="18"/>
  <c r="Q38" i="18"/>
  <c r="R21" i="18"/>
  <c r="R12" i="18"/>
  <c r="Q15" i="18"/>
  <c r="Q30" i="18" s="1"/>
  <c r="Q25" i="18"/>
  <c r="Q41" i="18"/>
  <c r="U9" i="18" l="1"/>
  <c r="CX5" i="14"/>
  <c r="CW7" i="14"/>
  <c r="V18" i="18"/>
  <c r="W4" i="18"/>
  <c r="V8" i="18" s="1"/>
  <c r="V32" i="18"/>
  <c r="O48" i="18"/>
  <c r="O49" i="18" s="1"/>
  <c r="Q43" i="18"/>
  <c r="Q44" i="18" s="1"/>
  <c r="Q46" i="18" s="1"/>
  <c r="Q26" i="18"/>
  <c r="Q27" i="18" s="1"/>
  <c r="Q31" i="18" s="1"/>
  <c r="T10" i="18"/>
  <c r="T19" i="18" s="1"/>
  <c r="P33" i="18"/>
  <c r="P46" i="18"/>
  <c r="R41" i="18"/>
  <c r="R37" i="18"/>
  <c r="R25" i="18"/>
  <c r="R26" i="18" s="1"/>
  <c r="R15" i="18"/>
  <c r="R30" i="18" s="1"/>
  <c r="S21" i="18"/>
  <c r="S12" i="18"/>
  <c r="S37" i="18" s="1"/>
  <c r="V9" i="18" l="1"/>
  <c r="CY5" i="14"/>
  <c r="CY7" i="14" s="1"/>
  <c r="CX7" i="14"/>
  <c r="W18" i="18"/>
  <c r="X4" i="18"/>
  <c r="W8" i="18" s="1"/>
  <c r="Q48" i="18"/>
  <c r="Q49" i="18" s="1"/>
  <c r="P48" i="18"/>
  <c r="P49" i="18" s="1"/>
  <c r="R27" i="18"/>
  <c r="R31" i="18" s="1"/>
  <c r="U10" i="18"/>
  <c r="U19" i="18" s="1"/>
  <c r="Q33" i="18"/>
  <c r="S42" i="18"/>
  <c r="S38" i="18"/>
  <c r="S41" i="18"/>
  <c r="T21" i="18"/>
  <c r="T12" i="18"/>
  <c r="S15" i="18"/>
  <c r="S30" i="18" s="1"/>
  <c r="S25" i="18"/>
  <c r="S26" i="18" s="1"/>
  <c r="R42" i="18"/>
  <c r="R38" i="18"/>
  <c r="W9" i="18" l="1"/>
  <c r="X18" i="18"/>
  <c r="Y4" i="18"/>
  <c r="X9" i="18" s="1"/>
  <c r="S43" i="18"/>
  <c r="S44" i="18" s="1"/>
  <c r="S46" i="18" s="1"/>
  <c r="R43" i="18"/>
  <c r="R44" i="18" s="1"/>
  <c r="R46" i="18" s="1"/>
  <c r="S27" i="18"/>
  <c r="S31" i="18" s="1"/>
  <c r="V10" i="18"/>
  <c r="V19" i="18" s="1"/>
  <c r="R33" i="18"/>
  <c r="T37" i="18"/>
  <c r="U21" i="18"/>
  <c r="U12" i="18"/>
  <c r="T15" i="18"/>
  <c r="T30" i="18" s="1"/>
  <c r="T25" i="18"/>
  <c r="T26" i="18" s="1"/>
  <c r="T41" i="18"/>
  <c r="Y18" i="18" l="1"/>
  <c r="X8" i="18"/>
  <c r="Z4" i="18"/>
  <c r="Y8" i="18" s="1"/>
  <c r="S48" i="18"/>
  <c r="S49" i="18" s="1"/>
  <c r="R48" i="18"/>
  <c r="R49" i="18" s="1"/>
  <c r="S33" i="18"/>
  <c r="U37" i="18"/>
  <c r="U38" i="18" s="1"/>
  <c r="U41" i="18"/>
  <c r="T27" i="18"/>
  <c r="V21" i="18"/>
  <c r="V12" i="18"/>
  <c r="T38" i="18"/>
  <c r="T42" i="18"/>
  <c r="U25" i="18"/>
  <c r="U15" i="18"/>
  <c r="U30" i="18" s="1"/>
  <c r="Y9" i="18" l="1"/>
  <c r="Z18" i="18"/>
  <c r="AA4" i="18"/>
  <c r="Z8" i="18" s="1"/>
  <c r="T43" i="18"/>
  <c r="T44" i="18" s="1"/>
  <c r="T46" i="18" s="1"/>
  <c r="U26" i="18"/>
  <c r="U27" i="18" s="1"/>
  <c r="U31" i="18" s="1"/>
  <c r="U42" i="18"/>
  <c r="T31" i="18"/>
  <c r="V15" i="18"/>
  <c r="V30" i="18" s="1"/>
  <c r="V25" i="18"/>
  <c r="V26" i="18" s="1"/>
  <c r="V41" i="18"/>
  <c r="V37" i="18"/>
  <c r="Z9" i="18" l="1"/>
  <c r="AA18" i="18"/>
  <c r="AB4" i="18"/>
  <c r="AA8" i="18" s="1"/>
  <c r="T48" i="18"/>
  <c r="T49" i="18" s="1"/>
  <c r="U43" i="18"/>
  <c r="U44" i="18" s="1"/>
  <c r="U46" i="18" s="1"/>
  <c r="V27" i="18"/>
  <c r="V31" i="18" s="1"/>
  <c r="U33" i="18"/>
  <c r="T33" i="18"/>
  <c r="V42" i="18"/>
  <c r="V38" i="18"/>
  <c r="AA9" i="18" l="1"/>
  <c r="AB18" i="18"/>
  <c r="AC4" i="18"/>
  <c r="AB8" i="18" s="1"/>
  <c r="U48" i="18"/>
  <c r="U49" i="18" s="1"/>
  <c r="V43" i="18"/>
  <c r="V44" i="18" s="1"/>
  <c r="V46" i="18" s="1"/>
  <c r="V33" i="18"/>
  <c r="AB9" i="18" l="1"/>
  <c r="AC18" i="18"/>
  <c r="AD4" i="18"/>
  <c r="AC9" i="18" s="1"/>
  <c r="V48" i="18"/>
  <c r="V49" i="18" s="1"/>
  <c r="BL51" i="34"/>
  <c r="BW51" i="34"/>
  <c r="CG51" i="34"/>
  <c r="CQ51" i="34"/>
  <c r="BS51" i="34"/>
  <c r="CR51" i="34"/>
  <c r="CB51" i="34"/>
  <c r="BR51" i="34"/>
  <c r="BU51" i="34"/>
  <c r="CF51" i="34"/>
  <c r="CL51" i="34"/>
  <c r="CS51" i="34"/>
  <c r="CE51" i="34"/>
  <c r="BQ51" i="34"/>
  <c r="CT51" i="34"/>
  <c r="BT51" i="34"/>
  <c r="CW51" i="34"/>
  <c r="CX51" i="34"/>
  <c r="BX51" i="34"/>
  <c r="CV51" i="34"/>
  <c r="BP51" i="34"/>
  <c r="BO51" i="34"/>
  <c r="CH51" i="34"/>
  <c r="CU51" i="34"/>
  <c r="CA51" i="34"/>
  <c r="CI51" i="34"/>
  <c r="BY51" i="34"/>
  <c r="BM51" i="34"/>
  <c r="BZ51" i="34"/>
  <c r="C97" i="34"/>
  <c r="BV51" i="34"/>
  <c r="CM51" i="34"/>
  <c r="CD51" i="34"/>
  <c r="CK51" i="34"/>
  <c r="CP51" i="34"/>
  <c r="BN51" i="34"/>
  <c r="CN51" i="34"/>
  <c r="CC51" i="34"/>
  <c r="CO51" i="34"/>
  <c r="CJ51" i="34"/>
  <c r="CY51" i="34"/>
  <c r="CY53" i="34" s="1"/>
  <c r="AD18" i="18" l="1"/>
  <c r="AC8" i="18"/>
  <c r="AE4" i="18"/>
  <c r="AD8" i="18" s="1"/>
  <c r="CR51" i="35"/>
  <c r="CJ51" i="35"/>
  <c r="CH51" i="35"/>
  <c r="CK51" i="35"/>
  <c r="CW51" i="35"/>
  <c r="CV51" i="35"/>
  <c r="CX51" i="35"/>
  <c r="CI51" i="35"/>
  <c r="CU51" i="35"/>
  <c r="CT51" i="35"/>
  <c r="CM51" i="35"/>
  <c r="CL51" i="35"/>
  <c r="CQ51" i="35"/>
  <c r="CS51" i="35"/>
  <c r="CE51" i="35"/>
  <c r="CF51" i="35"/>
  <c r="CP51" i="35"/>
  <c r="CN51" i="35"/>
  <c r="CG51" i="35"/>
  <c r="CO51" i="35"/>
  <c r="C97" i="35"/>
  <c r="CY51" i="35"/>
  <c r="CY53" i="35" s="1"/>
  <c r="BI97" i="34"/>
  <c r="AQ97" i="34"/>
  <c r="BL97" i="34"/>
  <c r="BK97" i="34"/>
  <c r="AU97" i="34"/>
  <c r="BS97" i="34"/>
  <c r="CC97" i="34"/>
  <c r="BO97" i="34"/>
  <c r="BB97" i="34"/>
  <c r="AT97" i="34"/>
  <c r="BH97" i="34"/>
  <c r="BM97" i="34"/>
  <c r="BD97" i="34"/>
  <c r="AY97" i="34"/>
  <c r="AX97" i="34"/>
  <c r="BQ97" i="34"/>
  <c r="AV97" i="34"/>
  <c r="AZ97" i="34"/>
  <c r="BR97" i="34"/>
  <c r="AS97" i="34"/>
  <c r="BJ97" i="34"/>
  <c r="CB97" i="34"/>
  <c r="BY97" i="34"/>
  <c r="CA97" i="34"/>
  <c r="BN97" i="34"/>
  <c r="BA97" i="34"/>
  <c r="BG97" i="34"/>
  <c r="BZ97" i="34"/>
  <c r="BF97" i="34"/>
  <c r="BX97" i="34"/>
  <c r="AR97" i="34"/>
  <c r="BE97" i="34"/>
  <c r="BP97" i="34"/>
  <c r="AW97" i="34"/>
  <c r="CD97" i="34"/>
  <c r="BC97" i="34"/>
  <c r="BW97" i="34"/>
  <c r="BT97" i="34"/>
  <c r="BU97" i="34"/>
  <c r="BV97" i="34"/>
  <c r="AD9" i="18" l="1"/>
  <c r="AE18" i="18"/>
  <c r="AF4" i="18"/>
  <c r="AE8" i="18" s="1"/>
  <c r="CD98" i="34"/>
  <c r="CZ97" i="34"/>
  <c r="BL97" i="35"/>
  <c r="BR97" i="35"/>
  <c r="BD97" i="35"/>
  <c r="BO97" i="35"/>
  <c r="AQ97" i="35"/>
  <c r="BH97" i="35"/>
  <c r="CC97" i="35"/>
  <c r="BU97" i="35"/>
  <c r="BG97" i="35"/>
  <c r="AW97" i="35"/>
  <c r="BM97" i="35"/>
  <c r="AS97" i="35"/>
  <c r="AT97" i="35"/>
  <c r="AV97" i="35"/>
  <c r="BX97" i="35"/>
  <c r="BJ97" i="35"/>
  <c r="BS97" i="35"/>
  <c r="BN97" i="35"/>
  <c r="BY97" i="35"/>
  <c r="AR97" i="35"/>
  <c r="BA97" i="35"/>
  <c r="BZ97" i="35"/>
  <c r="BC97" i="35"/>
  <c r="CB97" i="35"/>
  <c r="BK97" i="35"/>
  <c r="AZ97" i="35"/>
  <c r="AY97" i="35"/>
  <c r="CA97" i="35"/>
  <c r="BE97" i="35"/>
  <c r="CD97" i="35"/>
  <c r="BT97" i="35"/>
  <c r="AU97" i="35"/>
  <c r="AX97" i="35"/>
  <c r="BF97" i="35"/>
  <c r="BQ97" i="35"/>
  <c r="BI97" i="35"/>
  <c r="BW97" i="35"/>
  <c r="BV97" i="35"/>
  <c r="BP97" i="35"/>
  <c r="BB97" i="35"/>
  <c r="AE9" i="18" l="1"/>
  <c r="AF18" i="18"/>
  <c r="AG4" i="18"/>
  <c r="AF8" i="18" s="1"/>
  <c r="CZ97" i="35"/>
  <c r="BU50" i="34"/>
  <c r="BP50" i="34"/>
  <c r="CV50" i="34"/>
  <c r="BL50" i="34"/>
  <c r="CI50" i="34"/>
  <c r="BM50" i="34"/>
  <c r="CH50" i="34"/>
  <c r="CR50" i="34"/>
  <c r="BW50" i="34"/>
  <c r="BT50" i="34"/>
  <c r="CB50" i="34"/>
  <c r="CT50" i="34"/>
  <c r="BY50" i="34"/>
  <c r="CO50" i="34"/>
  <c r="BZ50" i="34"/>
  <c r="CA50" i="34"/>
  <c r="CG50" i="34"/>
  <c r="CU50" i="34"/>
  <c r="CP50" i="34"/>
  <c r="BO50" i="34"/>
  <c r="CF50" i="34"/>
  <c r="CK50" i="34"/>
  <c r="CN50" i="34"/>
  <c r="CQ50" i="34"/>
  <c r="CM50" i="34"/>
  <c r="BS50" i="34"/>
  <c r="CE50" i="34"/>
  <c r="CD50" i="34"/>
  <c r="CC50" i="34"/>
  <c r="BV50" i="34"/>
  <c r="BR50" i="34"/>
  <c r="CW50" i="34"/>
  <c r="BN50" i="34"/>
  <c r="CJ50" i="34"/>
  <c r="BQ50" i="34"/>
  <c r="CL50" i="34"/>
  <c r="BX50" i="34"/>
  <c r="CS50" i="34"/>
  <c r="C96" i="34"/>
  <c r="CX50" i="34"/>
  <c r="CX53" i="34" s="1"/>
  <c r="AF9" i="18" l="1"/>
  <c r="AG18" i="18"/>
  <c r="AH4" i="18"/>
  <c r="AG9" i="18" s="1"/>
  <c r="CU50" i="35"/>
  <c r="CT50" i="35"/>
  <c r="CK50" i="35"/>
  <c r="CF50" i="35"/>
  <c r="C96" i="35"/>
  <c r="CN50" i="35"/>
  <c r="CR50" i="35"/>
  <c r="CJ50" i="35"/>
  <c r="CO50" i="35"/>
  <c r="CL50" i="35"/>
  <c r="CE50" i="35"/>
  <c r="CS50" i="35"/>
  <c r="CP50" i="35"/>
  <c r="CG50" i="35"/>
  <c r="CV50" i="35"/>
  <c r="CW50" i="35"/>
  <c r="CI50" i="35"/>
  <c r="CH50" i="35"/>
  <c r="CM50" i="35"/>
  <c r="CQ50" i="35"/>
  <c r="CX50" i="35"/>
  <c r="CX53" i="35" s="1"/>
  <c r="AT96" i="34"/>
  <c r="BQ96" i="34"/>
  <c r="BW96" i="34"/>
  <c r="BP96" i="34"/>
  <c r="BA96" i="34"/>
  <c r="BY96" i="34"/>
  <c r="BV96" i="34"/>
  <c r="AX96" i="34"/>
  <c r="AP96" i="34"/>
  <c r="CC96" i="34"/>
  <c r="AS96" i="34"/>
  <c r="BH96" i="34"/>
  <c r="AW96" i="34"/>
  <c r="AY96" i="34"/>
  <c r="AR96" i="34"/>
  <c r="AZ96" i="34"/>
  <c r="AV96" i="34"/>
  <c r="BX96" i="34"/>
  <c r="AU96" i="34"/>
  <c r="BR96" i="34"/>
  <c r="BS96" i="34"/>
  <c r="BO96" i="34"/>
  <c r="CA96" i="34"/>
  <c r="AQ96" i="34"/>
  <c r="BT96" i="34"/>
  <c r="BB96" i="34"/>
  <c r="BG96" i="34"/>
  <c r="BZ96" i="34"/>
  <c r="CB96" i="34"/>
  <c r="BE96" i="34"/>
  <c r="BL96" i="34"/>
  <c r="BI96" i="34"/>
  <c r="BD96" i="34"/>
  <c r="BJ96" i="34"/>
  <c r="BK96" i="34"/>
  <c r="BU96" i="34"/>
  <c r="BM96" i="34"/>
  <c r="BC96" i="34"/>
  <c r="BN96" i="34"/>
  <c r="BF96" i="34"/>
  <c r="AH18" i="18" l="1"/>
  <c r="AG8" i="18"/>
  <c r="AI4" i="18"/>
  <c r="AH8" i="18" s="1"/>
  <c r="CZ96" i="34"/>
  <c r="CC98" i="34"/>
  <c r="CB50" i="14"/>
  <c r="BH50" i="14"/>
  <c r="BV50" i="14"/>
  <c r="AQ50" i="14"/>
  <c r="CW50" i="14"/>
  <c r="BP50" i="14"/>
  <c r="BM50" i="14"/>
  <c r="CU50" i="14"/>
  <c r="AZ50" i="14"/>
  <c r="BI50" i="14"/>
  <c r="BZ50" i="14"/>
  <c r="CV50" i="14"/>
  <c r="BJ50" i="14"/>
  <c r="BW50" i="14"/>
  <c r="BK50" i="14"/>
  <c r="BY50" i="14"/>
  <c r="C96" i="14"/>
  <c r="BS50" i="14"/>
  <c r="AU50" i="14"/>
  <c r="BT50" i="14"/>
  <c r="CI50" i="14"/>
  <c r="BQ50" i="14"/>
  <c r="CH50" i="14"/>
  <c r="AX50" i="14"/>
  <c r="BD50" i="14"/>
  <c r="CF50" i="14"/>
  <c r="AY50" i="14"/>
  <c r="BR50" i="14"/>
  <c r="CO50" i="14"/>
  <c r="CG50" i="14"/>
  <c r="BL50" i="14"/>
  <c r="CD50" i="14"/>
  <c r="CA50" i="14"/>
  <c r="CQ50" i="14"/>
  <c r="AW50" i="14"/>
  <c r="BG50" i="14"/>
  <c r="AR50" i="14"/>
  <c r="BE50" i="14"/>
  <c r="BX50" i="14"/>
  <c r="BF50" i="14"/>
  <c r="CN50" i="14"/>
  <c r="BU50" i="14"/>
  <c r="CR50" i="14"/>
  <c r="CM50" i="14"/>
  <c r="CK50" i="14"/>
  <c r="AS50" i="14"/>
  <c r="AV50" i="14"/>
  <c r="CL50" i="14"/>
  <c r="CJ50" i="14"/>
  <c r="BO50" i="14"/>
  <c r="BA50" i="14"/>
  <c r="BB50" i="14"/>
  <c r="CP50" i="14"/>
  <c r="CC50" i="14"/>
  <c r="CT50" i="14"/>
  <c r="CE50" i="14"/>
  <c r="BC50" i="14"/>
  <c r="BN50" i="14"/>
  <c r="AT50" i="14"/>
  <c r="CS50" i="14"/>
  <c r="AP50" i="14"/>
  <c r="CX50" i="14"/>
  <c r="BL96" i="35"/>
  <c r="AZ96" i="35"/>
  <c r="BS96" i="35"/>
  <c r="AX96" i="35"/>
  <c r="BF96" i="35"/>
  <c r="AV96" i="35"/>
  <c r="BA96" i="35"/>
  <c r="BR96" i="35"/>
  <c r="CA96" i="35"/>
  <c r="AT96" i="35"/>
  <c r="BT96" i="35"/>
  <c r="BH96" i="35"/>
  <c r="AS96" i="35"/>
  <c r="BV96" i="35"/>
  <c r="BC96" i="35"/>
  <c r="CB96" i="35"/>
  <c r="BG96" i="35"/>
  <c r="AU96" i="35"/>
  <c r="BB96" i="35"/>
  <c r="BN96" i="35"/>
  <c r="AW96" i="35"/>
  <c r="BZ96" i="35"/>
  <c r="AQ96" i="35"/>
  <c r="AY96" i="35"/>
  <c r="BJ96" i="35"/>
  <c r="BP96" i="35"/>
  <c r="AR96" i="35"/>
  <c r="BW96" i="35"/>
  <c r="CC96" i="35"/>
  <c r="BU96" i="35"/>
  <c r="BX96" i="35"/>
  <c r="AP96" i="35"/>
  <c r="BQ96" i="35"/>
  <c r="BI96" i="35"/>
  <c r="BK96" i="35"/>
  <c r="BE96" i="35"/>
  <c r="BD96" i="35"/>
  <c r="BY96" i="35"/>
  <c r="BM96" i="35"/>
  <c r="BO96" i="35"/>
  <c r="AH9" i="18" l="1"/>
  <c r="AI18" i="18"/>
  <c r="AJ4" i="18"/>
  <c r="AI8" i="18" s="1"/>
  <c r="CZ96" i="35"/>
  <c r="BK96" i="14"/>
  <c r="BM96" i="14"/>
  <c r="BI96" i="14"/>
  <c r="AT96" i="14"/>
  <c r="AS96" i="14"/>
  <c r="BS96" i="14"/>
  <c r="BT96" i="14"/>
  <c r="BD96" i="14"/>
  <c r="BN96" i="14"/>
  <c r="AX96" i="14"/>
  <c r="AQ96" i="14"/>
  <c r="CA96" i="14"/>
  <c r="BL96" i="14"/>
  <c r="BW96" i="14"/>
  <c r="AV96" i="14"/>
  <c r="BY96" i="14"/>
  <c r="BC96" i="14"/>
  <c r="BQ96" i="14"/>
  <c r="AW96" i="14"/>
  <c r="CC96" i="14"/>
  <c r="AP96" i="14"/>
  <c r="AZ96" i="14"/>
  <c r="BX96" i="14"/>
  <c r="BZ96" i="14"/>
  <c r="BF96" i="14"/>
  <c r="BO96" i="14"/>
  <c r="BG96" i="14"/>
  <c r="BR96" i="14"/>
  <c r="AY96" i="14"/>
  <c r="CB96" i="14"/>
  <c r="BU96" i="14"/>
  <c r="BB96" i="14"/>
  <c r="BA96" i="14"/>
  <c r="BH96" i="14"/>
  <c r="BP96" i="14"/>
  <c r="BE96" i="14"/>
  <c r="AU96" i="14"/>
  <c r="BJ96" i="14"/>
  <c r="AR96" i="14"/>
  <c r="BV96" i="14"/>
  <c r="AI9" i="18" l="1"/>
  <c r="AJ18" i="18"/>
  <c r="AK4" i="18"/>
  <c r="AJ8" i="18" s="1"/>
  <c r="CV49" i="34"/>
  <c r="CD49" i="34"/>
  <c r="CB49" i="34"/>
  <c r="CA49" i="34"/>
  <c r="BP49" i="34"/>
  <c r="CP49" i="34"/>
  <c r="BV49" i="34"/>
  <c r="CM49" i="34"/>
  <c r="CO49" i="34"/>
  <c r="BQ49" i="34"/>
  <c r="BN49" i="34"/>
  <c r="CJ49" i="34"/>
  <c r="C95" i="34"/>
  <c r="CC49" i="34"/>
  <c r="BW49" i="34"/>
  <c r="CN49" i="34"/>
  <c r="BT49" i="34"/>
  <c r="CI49" i="34"/>
  <c r="BY49" i="34"/>
  <c r="BO49" i="34"/>
  <c r="CQ49" i="34"/>
  <c r="BZ49" i="34"/>
  <c r="BL49" i="34"/>
  <c r="CS49" i="34"/>
  <c r="CR49" i="34"/>
  <c r="CU49" i="34"/>
  <c r="CG49" i="34"/>
  <c r="CE49" i="34"/>
  <c r="CT49" i="34"/>
  <c r="CL49" i="34"/>
  <c r="BS49" i="34"/>
  <c r="BU49" i="34"/>
  <c r="CF49" i="34"/>
  <c r="BM49" i="34"/>
  <c r="BX49" i="34"/>
  <c r="BR49" i="34"/>
  <c r="CK49" i="34"/>
  <c r="CH49" i="34"/>
  <c r="CW49" i="34"/>
  <c r="CW53" i="34" s="1"/>
  <c r="AJ9" i="18" l="1"/>
  <c r="AK18" i="18"/>
  <c r="AL4" i="18"/>
  <c r="AK8" i="18" s="1"/>
  <c r="CS49" i="35"/>
  <c r="CU49" i="35"/>
  <c r="CV49" i="35"/>
  <c r="CE49" i="35"/>
  <c r="CH49" i="35"/>
  <c r="CP49" i="35"/>
  <c r="CR49" i="35"/>
  <c r="CK49" i="35"/>
  <c r="CM49" i="35"/>
  <c r="CO49" i="35"/>
  <c r="CJ49" i="35"/>
  <c r="C95" i="35"/>
  <c r="CI49" i="35"/>
  <c r="CQ49" i="35"/>
  <c r="CG49" i="35"/>
  <c r="CL49" i="35"/>
  <c r="CF49" i="35"/>
  <c r="CN49" i="35"/>
  <c r="CT49" i="35"/>
  <c r="CW49" i="35"/>
  <c r="CW53" i="35" s="1"/>
  <c r="BX95" i="34"/>
  <c r="BU95" i="34"/>
  <c r="BS95" i="34"/>
  <c r="AP95" i="34"/>
  <c r="BZ95" i="34"/>
  <c r="BI95" i="34"/>
  <c r="BM95" i="34"/>
  <c r="BE95" i="34"/>
  <c r="BT95" i="34"/>
  <c r="AZ95" i="34"/>
  <c r="BA95" i="34"/>
  <c r="AW95" i="34"/>
  <c r="BK95" i="34"/>
  <c r="AR95" i="34"/>
  <c r="BC95" i="34"/>
  <c r="CA95" i="34"/>
  <c r="BH95" i="34"/>
  <c r="AU95" i="34"/>
  <c r="BB95" i="34"/>
  <c r="AY95" i="34"/>
  <c r="BQ95" i="34"/>
  <c r="AO95" i="34"/>
  <c r="AQ95" i="34"/>
  <c r="BW95" i="34"/>
  <c r="BG95" i="34"/>
  <c r="BD95" i="34"/>
  <c r="BF95" i="34"/>
  <c r="AX95" i="34"/>
  <c r="AV95" i="34"/>
  <c r="AS95" i="34"/>
  <c r="BR95" i="34"/>
  <c r="BY95" i="34"/>
  <c r="BN95" i="34"/>
  <c r="AT95" i="34"/>
  <c r="BP95" i="34"/>
  <c r="BL95" i="34"/>
  <c r="CB95" i="34"/>
  <c r="BV95" i="34"/>
  <c r="BJ95" i="34"/>
  <c r="BO95" i="34"/>
  <c r="AK9" i="18" l="1"/>
  <c r="AL18" i="18"/>
  <c r="AM4" i="18"/>
  <c r="AL8" i="18" s="1"/>
  <c r="CZ95" i="34"/>
  <c r="CB98" i="34"/>
  <c r="CL49" i="14"/>
  <c r="AT49" i="14"/>
  <c r="CP49" i="14"/>
  <c r="AW49" i="14"/>
  <c r="BV49" i="14"/>
  <c r="AP49" i="14"/>
  <c r="AV49" i="14"/>
  <c r="CV49" i="14"/>
  <c r="BQ49" i="14"/>
  <c r="AS49" i="14"/>
  <c r="BB49" i="14"/>
  <c r="BL49" i="14"/>
  <c r="BC49" i="14"/>
  <c r="BG49" i="14"/>
  <c r="AX49" i="14"/>
  <c r="CM49" i="14"/>
  <c r="BU49" i="14"/>
  <c r="CR49" i="14"/>
  <c r="CJ49" i="14"/>
  <c r="BE49" i="14"/>
  <c r="CF49" i="14"/>
  <c r="BK49" i="14"/>
  <c r="CU49" i="14"/>
  <c r="C95" i="14"/>
  <c r="CI49" i="14"/>
  <c r="AY49" i="14"/>
  <c r="AR49" i="14"/>
  <c r="BR49" i="14"/>
  <c r="CC49" i="14"/>
  <c r="CQ49" i="14"/>
  <c r="CK49" i="14"/>
  <c r="BJ49" i="14"/>
  <c r="AQ49" i="14"/>
  <c r="BS49" i="14"/>
  <c r="BW49" i="14"/>
  <c r="CN49" i="14"/>
  <c r="BM49" i="14"/>
  <c r="BF49" i="14"/>
  <c r="BD49" i="14"/>
  <c r="CS49" i="14"/>
  <c r="BI49" i="14"/>
  <c r="CD49" i="14"/>
  <c r="CA49" i="14"/>
  <c r="BZ49" i="14"/>
  <c r="CH49" i="14"/>
  <c r="BN49" i="14"/>
  <c r="BP49" i="14"/>
  <c r="CT49" i="14"/>
  <c r="CB49" i="14"/>
  <c r="AU49" i="14"/>
  <c r="BO49" i="14"/>
  <c r="BX49" i="14"/>
  <c r="BA49" i="14"/>
  <c r="BT49" i="14"/>
  <c r="CE49" i="14"/>
  <c r="CG49" i="14"/>
  <c r="CO49" i="14"/>
  <c r="BY49" i="14"/>
  <c r="BH49" i="14"/>
  <c r="AZ49" i="14"/>
  <c r="AO49" i="14"/>
  <c r="CW49" i="14"/>
  <c r="AS95" i="35"/>
  <c r="BR95" i="35"/>
  <c r="BM95" i="35"/>
  <c r="BX95" i="35"/>
  <c r="BE95" i="35"/>
  <c r="AR95" i="35"/>
  <c r="BW95" i="35"/>
  <c r="AZ95" i="35"/>
  <c r="BA95" i="35"/>
  <c r="BF95" i="35"/>
  <c r="BK95" i="35"/>
  <c r="AU95" i="35"/>
  <c r="BU95" i="35"/>
  <c r="BS95" i="35"/>
  <c r="AV95" i="35"/>
  <c r="BT95" i="35"/>
  <c r="BB95" i="35"/>
  <c r="BQ95" i="35"/>
  <c r="BL95" i="35"/>
  <c r="BH95" i="35"/>
  <c r="BO95" i="35"/>
  <c r="BJ95" i="35"/>
  <c r="BV95" i="35"/>
  <c r="BI95" i="35"/>
  <c r="CA95" i="35"/>
  <c r="BP95" i="35"/>
  <c r="BG95" i="35"/>
  <c r="AT95" i="35"/>
  <c r="BZ95" i="35"/>
  <c r="AQ95" i="35"/>
  <c r="AY95" i="35"/>
  <c r="BN95" i="35"/>
  <c r="AO95" i="35"/>
  <c r="AP95" i="35"/>
  <c r="CB95" i="35"/>
  <c r="AX95" i="35"/>
  <c r="BD95" i="35"/>
  <c r="AW95" i="35"/>
  <c r="BY95" i="35"/>
  <c r="BC95" i="35"/>
  <c r="AL9" i="18" l="1"/>
  <c r="AM18" i="18"/>
  <c r="AN4" i="18"/>
  <c r="AM8" i="18" s="1"/>
  <c r="CZ95" i="35"/>
  <c r="BU95" i="14"/>
  <c r="BG95" i="14"/>
  <c r="CA95" i="14"/>
  <c r="BZ95" i="14"/>
  <c r="BH95" i="14"/>
  <c r="AP95" i="14"/>
  <c r="BC95" i="14"/>
  <c r="BD95" i="14"/>
  <c r="AS95" i="14"/>
  <c r="AY95" i="14"/>
  <c r="AT95" i="14"/>
  <c r="AQ95" i="14"/>
  <c r="BN95" i="14"/>
  <c r="BM95" i="14"/>
  <c r="AO95" i="14"/>
  <c r="CB95" i="14"/>
  <c r="AW95" i="14"/>
  <c r="BO95" i="14"/>
  <c r="BJ95" i="14"/>
  <c r="BP95" i="14"/>
  <c r="AV95" i="14"/>
  <c r="BW95" i="14"/>
  <c r="BA95" i="14"/>
  <c r="BI95" i="14"/>
  <c r="BE95" i="14"/>
  <c r="BQ95" i="14"/>
  <c r="BT95" i="14"/>
  <c r="BF95" i="14"/>
  <c r="BS95" i="14"/>
  <c r="AZ95" i="14"/>
  <c r="BX95" i="14"/>
  <c r="BL95" i="14"/>
  <c r="AR95" i="14"/>
  <c r="AX95" i="14"/>
  <c r="BV95" i="14"/>
  <c r="BR95" i="14"/>
  <c r="BB95" i="14"/>
  <c r="BK95" i="14"/>
  <c r="BY95" i="14"/>
  <c r="AU95" i="14"/>
  <c r="AM9" i="18" l="1"/>
  <c r="AN18" i="18"/>
  <c r="AO4" i="18"/>
  <c r="AN8" i="18" s="1"/>
  <c r="BW48" i="34"/>
  <c r="CQ48" i="34"/>
  <c r="CP48" i="34"/>
  <c r="BX48" i="34"/>
  <c r="BZ48" i="34"/>
  <c r="BL48" i="34"/>
  <c r="CR48" i="34"/>
  <c r="BS48" i="34"/>
  <c r="CH48" i="34"/>
  <c r="CA48" i="34"/>
  <c r="BO48" i="34"/>
  <c r="BN48" i="34"/>
  <c r="CD48" i="34"/>
  <c r="BU48" i="34"/>
  <c r="BR48" i="34"/>
  <c r="BM48" i="34"/>
  <c r="CG48" i="34"/>
  <c r="BQ48" i="34"/>
  <c r="CF48" i="34"/>
  <c r="CL48" i="34"/>
  <c r="CJ48" i="34"/>
  <c r="BY48" i="34"/>
  <c r="CM48" i="34"/>
  <c r="CB48" i="34"/>
  <c r="CN48" i="34"/>
  <c r="CI48" i="34"/>
  <c r="CT48" i="34"/>
  <c r="BT48" i="34"/>
  <c r="BP48" i="34"/>
  <c r="CU48" i="34"/>
  <c r="CE48" i="34"/>
  <c r="BV48" i="34"/>
  <c r="CC48" i="34"/>
  <c r="CO48" i="34"/>
  <c r="C94" i="34"/>
  <c r="CK48" i="34"/>
  <c r="CS48" i="34"/>
  <c r="CV48" i="34"/>
  <c r="CV53" i="34" s="1"/>
  <c r="AN9" i="18" l="1"/>
  <c r="AO18" i="18"/>
  <c r="AP4" i="18"/>
  <c r="AO8" i="18" s="1"/>
  <c r="CO48" i="35"/>
  <c r="CU48" i="35"/>
  <c r="CG48" i="35"/>
  <c r="CP48" i="35"/>
  <c r="CH48" i="35"/>
  <c r="CL48" i="35"/>
  <c r="CT48" i="35"/>
  <c r="CF48" i="35"/>
  <c r="CQ48" i="35"/>
  <c r="CR48" i="35"/>
  <c r="CE48" i="35"/>
  <c r="CK48" i="35"/>
  <c r="CM48" i="35"/>
  <c r="CS48" i="35"/>
  <c r="CJ48" i="35"/>
  <c r="C94" i="35"/>
  <c r="CN48" i="35"/>
  <c r="CI48" i="35"/>
  <c r="CV48" i="35"/>
  <c r="CV53" i="35" s="1"/>
  <c r="AP94" i="34"/>
  <c r="BK94" i="34"/>
  <c r="BY94" i="34"/>
  <c r="BX94" i="34"/>
  <c r="BL94" i="34"/>
  <c r="BO94" i="34"/>
  <c r="BJ94" i="34"/>
  <c r="BZ94" i="34"/>
  <c r="BU94" i="34"/>
  <c r="AU94" i="34"/>
  <c r="AY94" i="34"/>
  <c r="BF94" i="34"/>
  <c r="AS94" i="34"/>
  <c r="BP94" i="34"/>
  <c r="BI94" i="34"/>
  <c r="AQ94" i="34"/>
  <c r="BV94" i="34"/>
  <c r="BT94" i="34"/>
  <c r="AN94" i="34"/>
  <c r="BN94" i="34"/>
  <c r="BM94" i="34"/>
  <c r="BD94" i="34"/>
  <c r="CA94" i="34"/>
  <c r="AR94" i="34"/>
  <c r="BQ94" i="34"/>
  <c r="AV94" i="34"/>
  <c r="BW94" i="34"/>
  <c r="AZ94" i="34"/>
  <c r="BR94" i="34"/>
  <c r="BA94" i="34"/>
  <c r="AW94" i="34"/>
  <c r="BG94" i="34"/>
  <c r="BC94" i="34"/>
  <c r="BE94" i="34"/>
  <c r="BH94" i="34"/>
  <c r="AX94" i="34"/>
  <c r="AT94" i="34"/>
  <c r="BB94" i="34"/>
  <c r="BS94" i="34"/>
  <c r="AO94" i="34"/>
  <c r="AO9" i="18" l="1"/>
  <c r="AP18" i="18"/>
  <c r="AQ4" i="18"/>
  <c r="AP9" i="18" s="1"/>
  <c r="CZ94" i="34"/>
  <c r="CA98" i="34"/>
  <c r="CN48" i="14"/>
  <c r="BH48" i="14"/>
  <c r="BD48" i="14"/>
  <c r="BI48" i="14"/>
  <c r="BQ48" i="14"/>
  <c r="CE48" i="14"/>
  <c r="CJ48" i="14"/>
  <c r="AY48" i="14"/>
  <c r="BV48" i="14"/>
  <c r="BX48" i="14"/>
  <c r="AW48" i="14"/>
  <c r="CH48" i="14"/>
  <c r="AS48" i="14"/>
  <c r="CP48" i="14"/>
  <c r="BZ48" i="14"/>
  <c r="BG48" i="14"/>
  <c r="BL48" i="14"/>
  <c r="CQ48" i="14"/>
  <c r="C94" i="14"/>
  <c r="AO48" i="14"/>
  <c r="BT48" i="14"/>
  <c r="BP48" i="14"/>
  <c r="AT48" i="14"/>
  <c r="BO48" i="14"/>
  <c r="BS48" i="14"/>
  <c r="CL48" i="14"/>
  <c r="CC48" i="14"/>
  <c r="AX48" i="14"/>
  <c r="CK48" i="14"/>
  <c r="BB48" i="14"/>
  <c r="CI48" i="14"/>
  <c r="AV48" i="14"/>
  <c r="CO48" i="14"/>
  <c r="AQ48" i="14"/>
  <c r="CA48" i="14"/>
  <c r="BC48" i="14"/>
  <c r="BU48" i="14"/>
  <c r="CU48" i="14"/>
  <c r="CM48" i="14"/>
  <c r="BJ48" i="14"/>
  <c r="CR48" i="14"/>
  <c r="AP48" i="14"/>
  <c r="AR48" i="14"/>
  <c r="CS48" i="14"/>
  <c r="CF48" i="14"/>
  <c r="BY48" i="14"/>
  <c r="AZ48" i="14"/>
  <c r="BF48" i="14"/>
  <c r="BW48" i="14"/>
  <c r="BR48" i="14"/>
  <c r="BK48" i="14"/>
  <c r="AU48" i="14"/>
  <c r="CB48" i="14"/>
  <c r="CG48" i="14"/>
  <c r="CT48" i="14"/>
  <c r="BM48" i="14"/>
  <c r="BE48" i="14"/>
  <c r="CD48" i="14"/>
  <c r="BA48" i="14"/>
  <c r="BN48" i="14"/>
  <c r="AN48" i="14"/>
  <c r="CV48" i="14"/>
  <c r="BA94" i="35"/>
  <c r="AT94" i="35"/>
  <c r="BE94" i="35"/>
  <c r="BM94" i="35"/>
  <c r="BB94" i="35"/>
  <c r="BU94" i="35"/>
  <c r="AO94" i="35"/>
  <c r="BP94" i="35"/>
  <c r="BX94" i="35"/>
  <c r="BO94" i="35"/>
  <c r="BZ94" i="35"/>
  <c r="BS94" i="35"/>
  <c r="BC94" i="35"/>
  <c r="AZ94" i="35"/>
  <c r="CA94" i="35"/>
  <c r="BD94" i="35"/>
  <c r="BG94" i="35"/>
  <c r="BH94" i="35"/>
  <c r="AP94" i="35"/>
  <c r="AQ94" i="35"/>
  <c r="AV94" i="35"/>
  <c r="BT94" i="35"/>
  <c r="AU94" i="35"/>
  <c r="BN94" i="35"/>
  <c r="BQ94" i="35"/>
  <c r="AY94" i="35"/>
  <c r="AW94" i="35"/>
  <c r="BR94" i="35"/>
  <c r="BI94" i="35"/>
  <c r="AN94" i="35"/>
  <c r="BK94" i="35"/>
  <c r="AX94" i="35"/>
  <c r="BY94" i="35"/>
  <c r="AR94" i="35"/>
  <c r="BV94" i="35"/>
  <c r="BL94" i="35"/>
  <c r="BW94" i="35"/>
  <c r="BJ94" i="35"/>
  <c r="AS94" i="35"/>
  <c r="BF94" i="35"/>
  <c r="AQ18" i="18" l="1"/>
  <c r="AP8" i="18"/>
  <c r="AR4" i="18"/>
  <c r="AQ8" i="18" s="1"/>
  <c r="CZ94" i="35"/>
  <c r="BX94" i="14"/>
  <c r="BW94" i="14"/>
  <c r="AQ94" i="14"/>
  <c r="BV94" i="14"/>
  <c r="BZ94" i="14"/>
  <c r="BP94" i="14"/>
  <c r="AW94" i="14"/>
  <c r="BG94" i="14"/>
  <c r="AZ94" i="14"/>
  <c r="BL94" i="14"/>
  <c r="BH94" i="14"/>
  <c r="BC94" i="14"/>
  <c r="BA94" i="14"/>
  <c r="CA94" i="14"/>
  <c r="BO94" i="14"/>
  <c r="BB94" i="14"/>
  <c r="AT94" i="14"/>
  <c r="BR94" i="14"/>
  <c r="AV94" i="14"/>
  <c r="AO94" i="14"/>
  <c r="BF94" i="14"/>
  <c r="AR94" i="14"/>
  <c r="AY94" i="14"/>
  <c r="BK94" i="14"/>
  <c r="AS94" i="14"/>
  <c r="BN94" i="14"/>
  <c r="BD94" i="14"/>
  <c r="BM94" i="14"/>
  <c r="AX94" i="14"/>
  <c r="BI94" i="14"/>
  <c r="AN94" i="14"/>
  <c r="BE94" i="14"/>
  <c r="AU94" i="14"/>
  <c r="BQ94" i="14"/>
  <c r="BU94" i="14"/>
  <c r="BS94" i="14"/>
  <c r="BJ94" i="14"/>
  <c r="AP94" i="14"/>
  <c r="BT94" i="14"/>
  <c r="BY94" i="14"/>
  <c r="AQ9" i="18" l="1"/>
  <c r="AR18" i="18"/>
  <c r="AS4" i="18"/>
  <c r="AR8" i="18" s="1"/>
  <c r="BQ47" i="34"/>
  <c r="CE47" i="34"/>
  <c r="CO47" i="34"/>
  <c r="C93" i="34"/>
  <c r="CD47" i="34"/>
  <c r="BN47" i="34"/>
  <c r="BV47" i="34"/>
  <c r="BX47" i="34"/>
  <c r="CS47" i="34"/>
  <c r="BS47" i="34"/>
  <c r="CI47" i="34"/>
  <c r="BO47" i="34"/>
  <c r="CL47" i="34"/>
  <c r="CC47" i="34"/>
  <c r="BY47" i="34"/>
  <c r="CK47" i="34"/>
  <c r="CT47" i="34"/>
  <c r="CJ47" i="34"/>
  <c r="CB47" i="34"/>
  <c r="CA47" i="34"/>
  <c r="BL47" i="34"/>
  <c r="CR47" i="34"/>
  <c r="BM47" i="34"/>
  <c r="CQ47" i="34"/>
  <c r="BT47" i="34"/>
  <c r="BU47" i="34"/>
  <c r="CH47" i="34"/>
  <c r="BW47" i="34"/>
  <c r="BZ47" i="34"/>
  <c r="CN47" i="34"/>
  <c r="CP47" i="34"/>
  <c r="BR47" i="34"/>
  <c r="CG47" i="34"/>
  <c r="CM47" i="34"/>
  <c r="CF47" i="34"/>
  <c r="BP47" i="34"/>
  <c r="CU47" i="34"/>
  <c r="CU53" i="34" s="1"/>
  <c r="AR9" i="18" l="1"/>
  <c r="AS18" i="18"/>
  <c r="AT4" i="18"/>
  <c r="AS8" i="18" s="1"/>
  <c r="CT47" i="35"/>
  <c r="CI47" i="35"/>
  <c r="CF47" i="35"/>
  <c r="C93" i="35"/>
  <c r="CE47" i="35"/>
  <c r="CL47" i="35"/>
  <c r="CN47" i="35"/>
  <c r="CO47" i="35"/>
  <c r="CJ47" i="35"/>
  <c r="CM47" i="35"/>
  <c r="CQ47" i="35"/>
  <c r="CS47" i="35"/>
  <c r="CP47" i="35"/>
  <c r="CR47" i="35"/>
  <c r="CH47" i="35"/>
  <c r="CK47" i="35"/>
  <c r="CG47" i="35"/>
  <c r="CU47" i="35"/>
  <c r="CU53" i="35" s="1"/>
  <c r="AO93" i="34"/>
  <c r="AT93" i="34"/>
  <c r="AY93" i="34"/>
  <c r="BP93" i="34"/>
  <c r="AU93" i="34"/>
  <c r="BB93" i="34"/>
  <c r="AM93" i="34"/>
  <c r="BC93" i="34"/>
  <c r="AR93" i="34"/>
  <c r="BE93" i="34"/>
  <c r="BD93" i="34"/>
  <c r="BJ93" i="34"/>
  <c r="BI93" i="34"/>
  <c r="AX93" i="34"/>
  <c r="BY93" i="34"/>
  <c r="BR93" i="34"/>
  <c r="AZ93" i="34"/>
  <c r="BU93" i="34"/>
  <c r="BA93" i="34"/>
  <c r="BO93" i="34"/>
  <c r="AS93" i="34"/>
  <c r="AP93" i="34"/>
  <c r="BH93" i="34"/>
  <c r="AQ93" i="34"/>
  <c r="BW93" i="34"/>
  <c r="BX93" i="34"/>
  <c r="BN93" i="34"/>
  <c r="BS93" i="34"/>
  <c r="BK93" i="34"/>
  <c r="BZ93" i="34"/>
  <c r="BV93" i="34"/>
  <c r="AW93" i="34"/>
  <c r="BT93" i="34"/>
  <c r="BQ93" i="34"/>
  <c r="BM93" i="34"/>
  <c r="BF93" i="34"/>
  <c r="BG93" i="34"/>
  <c r="AV93" i="34"/>
  <c r="AN93" i="34"/>
  <c r="BL93" i="34"/>
  <c r="AS9" i="18" l="1"/>
  <c r="AT18" i="18"/>
  <c r="AU4" i="18"/>
  <c r="AT8" i="18" s="1"/>
  <c r="CZ93" i="34"/>
  <c r="BZ98" i="34"/>
  <c r="AW47" i="14"/>
  <c r="BN47" i="14"/>
  <c r="CF47" i="14"/>
  <c r="BK47" i="14"/>
  <c r="CP47" i="14"/>
  <c r="AN47" i="14"/>
  <c r="AV47" i="14"/>
  <c r="BJ47" i="14"/>
  <c r="CR47" i="14"/>
  <c r="BU47" i="14"/>
  <c r="BX47" i="14"/>
  <c r="CD47" i="14"/>
  <c r="CT47" i="14"/>
  <c r="BV47" i="14"/>
  <c r="BP47" i="14"/>
  <c r="AS47" i="14"/>
  <c r="AU47" i="14"/>
  <c r="BG47" i="14"/>
  <c r="BW47" i="14"/>
  <c r="AZ47" i="14"/>
  <c r="BE47" i="14"/>
  <c r="BQ47" i="14"/>
  <c r="CQ47" i="14"/>
  <c r="BA47" i="14"/>
  <c r="BI47" i="14"/>
  <c r="CI47" i="14"/>
  <c r="CH47" i="14"/>
  <c r="C93" i="14"/>
  <c r="BB47" i="14"/>
  <c r="CM47" i="14"/>
  <c r="AT47" i="14"/>
  <c r="CE47" i="14"/>
  <c r="BD47" i="14"/>
  <c r="AX47" i="14"/>
  <c r="CN47" i="14"/>
  <c r="AP47" i="14"/>
  <c r="BZ47" i="14"/>
  <c r="BM47" i="14"/>
  <c r="CA47" i="14"/>
  <c r="BO47" i="14"/>
  <c r="BS47" i="14"/>
  <c r="CJ47" i="14"/>
  <c r="BH47" i="14"/>
  <c r="AQ47" i="14"/>
  <c r="BF47" i="14"/>
  <c r="CO47" i="14"/>
  <c r="BR47" i="14"/>
  <c r="CC47" i="14"/>
  <c r="AO47" i="14"/>
  <c r="CK47" i="14"/>
  <c r="CL47" i="14"/>
  <c r="BC47" i="14"/>
  <c r="CB47" i="14"/>
  <c r="AR47" i="14"/>
  <c r="BY47" i="14"/>
  <c r="CG47" i="14"/>
  <c r="BT47" i="14"/>
  <c r="CS47" i="14"/>
  <c r="BL47" i="14"/>
  <c r="AY47" i="14"/>
  <c r="AM47" i="14"/>
  <c r="CU47" i="14"/>
  <c r="BW93" i="35"/>
  <c r="BG93" i="35"/>
  <c r="BJ93" i="35"/>
  <c r="BU93" i="35"/>
  <c r="BT93" i="35"/>
  <c r="BX93" i="35"/>
  <c r="BZ93" i="35"/>
  <c r="AZ93" i="35"/>
  <c r="BF93" i="35"/>
  <c r="AV93" i="35"/>
  <c r="BH93" i="35"/>
  <c r="BL93" i="35"/>
  <c r="BV93" i="35"/>
  <c r="BN93" i="35"/>
  <c r="BC93" i="35"/>
  <c r="AN93" i="35"/>
  <c r="AR93" i="35"/>
  <c r="AP93" i="35"/>
  <c r="AY93" i="35"/>
  <c r="BO93" i="35"/>
  <c r="BQ93" i="35"/>
  <c r="BE93" i="35"/>
  <c r="AT93" i="35"/>
  <c r="BP93" i="35"/>
  <c r="AU93" i="35"/>
  <c r="BI93" i="35"/>
  <c r="AS93" i="35"/>
  <c r="BM93" i="35"/>
  <c r="AW93" i="35"/>
  <c r="AO93" i="35"/>
  <c r="BK93" i="35"/>
  <c r="BA93" i="35"/>
  <c r="AX93" i="35"/>
  <c r="BD93" i="35"/>
  <c r="BR93" i="35"/>
  <c r="AQ93" i="35"/>
  <c r="BB93" i="35"/>
  <c r="BY93" i="35"/>
  <c r="AM93" i="35"/>
  <c r="BS93" i="35"/>
  <c r="AT9" i="18" l="1"/>
  <c r="AV4" i="18"/>
  <c r="AU8" i="18" s="1"/>
  <c r="AU18" i="18"/>
  <c r="CZ93" i="35"/>
  <c r="BN93" i="14"/>
  <c r="AW93" i="14"/>
  <c r="BS93" i="14"/>
  <c r="BB93" i="14"/>
  <c r="BP93" i="14"/>
  <c r="BH93" i="14"/>
  <c r="AQ93" i="14"/>
  <c r="BF93" i="14"/>
  <c r="BO93" i="14"/>
  <c r="BJ93" i="14"/>
  <c r="AY93" i="14"/>
  <c r="AU93" i="14"/>
  <c r="BC93" i="14"/>
  <c r="BU93" i="14"/>
  <c r="AN93" i="14"/>
  <c r="BQ93" i="14"/>
  <c r="BT93" i="14"/>
  <c r="AR93" i="14"/>
  <c r="BZ93" i="14"/>
  <c r="BW93" i="14"/>
  <c r="BE93" i="14"/>
  <c r="BK93" i="14"/>
  <c r="BD93" i="14"/>
  <c r="BI93" i="14"/>
  <c r="AO93" i="14"/>
  <c r="AP93" i="14"/>
  <c r="BG93" i="14"/>
  <c r="BR93" i="14"/>
  <c r="BY93" i="14"/>
  <c r="BL93" i="14"/>
  <c r="AS93" i="14"/>
  <c r="BV93" i="14"/>
  <c r="BX93" i="14"/>
  <c r="BA93" i="14"/>
  <c r="AZ93" i="14"/>
  <c r="AM93" i="14"/>
  <c r="BM93" i="14"/>
  <c r="AT93" i="14"/>
  <c r="AX93" i="14"/>
  <c r="AV93" i="14"/>
  <c r="AU9" i="18" l="1"/>
  <c r="AV18" i="18"/>
  <c r="AW4" i="18"/>
  <c r="AV8" i="18" s="1"/>
  <c r="CR46" i="34"/>
  <c r="CJ46" i="34"/>
  <c r="CF46" i="34"/>
  <c r="CH46" i="34"/>
  <c r="C92" i="34"/>
  <c r="CL46" i="34"/>
  <c r="BS46" i="34"/>
  <c r="CD46" i="34"/>
  <c r="BX46" i="34"/>
  <c r="CK46" i="34"/>
  <c r="BR46" i="34"/>
  <c r="CM46" i="34"/>
  <c r="CA46" i="34"/>
  <c r="CC46" i="34"/>
  <c r="BV46" i="34"/>
  <c r="CN46" i="34"/>
  <c r="CS46" i="34"/>
  <c r="CP46" i="34"/>
  <c r="BZ46" i="34"/>
  <c r="BP46" i="34"/>
  <c r="BQ46" i="34"/>
  <c r="BW46" i="34"/>
  <c r="CI46" i="34"/>
  <c r="BO46" i="34"/>
  <c r="CE46" i="34"/>
  <c r="BN46" i="34"/>
  <c r="CG46" i="34"/>
  <c r="BU46" i="34"/>
  <c r="BY46" i="34"/>
  <c r="CQ46" i="34"/>
  <c r="BL46" i="34"/>
  <c r="BM46" i="34"/>
  <c r="CO46" i="34"/>
  <c r="CB46" i="34"/>
  <c r="BT46" i="34"/>
  <c r="CT46" i="34"/>
  <c r="CT53" i="34" s="1"/>
  <c r="AV9" i="18" l="1"/>
  <c r="AW18" i="18"/>
  <c r="AX4" i="18"/>
  <c r="AW8" i="18" s="1"/>
  <c r="CK46" i="35"/>
  <c r="CP46" i="35"/>
  <c r="CF46" i="35"/>
  <c r="CM46" i="35"/>
  <c r="CE46" i="35"/>
  <c r="CJ46" i="35"/>
  <c r="CN46" i="35"/>
  <c r="C92" i="35"/>
  <c r="CS46" i="35"/>
  <c r="CR46" i="35"/>
  <c r="CI46" i="35"/>
  <c r="CQ46" i="35"/>
  <c r="CG46" i="35"/>
  <c r="CO46" i="35"/>
  <c r="CL46" i="35"/>
  <c r="CH46" i="35"/>
  <c r="CT46" i="35"/>
  <c r="CT53" i="35" s="1"/>
  <c r="BS92" i="34"/>
  <c r="BA92" i="34"/>
  <c r="AT92" i="34"/>
  <c r="BW92" i="34"/>
  <c r="AO92" i="34"/>
  <c r="BI92" i="34"/>
  <c r="AR92" i="34"/>
  <c r="BU92" i="34"/>
  <c r="BY92" i="34"/>
  <c r="BD92" i="34"/>
  <c r="AP92" i="34"/>
  <c r="AZ92" i="34"/>
  <c r="AL92" i="34"/>
  <c r="BF92" i="34"/>
  <c r="AQ92" i="34"/>
  <c r="BL92" i="34"/>
  <c r="BG92" i="34"/>
  <c r="AN92" i="34"/>
  <c r="BC92" i="34"/>
  <c r="BJ92" i="34"/>
  <c r="AW92" i="34"/>
  <c r="BN92" i="34"/>
  <c r="BV92" i="34"/>
  <c r="BB92" i="34"/>
  <c r="AV92" i="34"/>
  <c r="BX92" i="34"/>
  <c r="BR92" i="34"/>
  <c r="AY92" i="34"/>
  <c r="BQ92" i="34"/>
  <c r="BT92" i="34"/>
  <c r="BH92" i="34"/>
  <c r="BE92" i="34"/>
  <c r="BK92" i="34"/>
  <c r="AM92" i="34"/>
  <c r="BO92" i="34"/>
  <c r="BP92" i="34"/>
  <c r="BM92" i="34"/>
  <c r="AS92" i="34"/>
  <c r="AU92" i="34"/>
  <c r="AX92" i="34"/>
  <c r="AW9" i="18" l="1"/>
  <c r="AX18" i="18"/>
  <c r="AY4" i="18"/>
  <c r="AX8" i="18" s="1"/>
  <c r="CZ92" i="34"/>
  <c r="BY98" i="34"/>
  <c r="CF46" i="14"/>
  <c r="CA46" i="14"/>
  <c r="BQ46" i="14"/>
  <c r="BS46" i="14"/>
  <c r="CB46" i="14"/>
  <c r="BC46" i="14"/>
  <c r="CS46" i="14"/>
  <c r="BD46" i="14"/>
  <c r="AR46" i="14"/>
  <c r="AN46" i="14"/>
  <c r="AQ46" i="14"/>
  <c r="BP46" i="14"/>
  <c r="CK46" i="14"/>
  <c r="CN46" i="14"/>
  <c r="CI46" i="14"/>
  <c r="BZ46" i="14"/>
  <c r="CL46" i="14"/>
  <c r="BT46" i="14"/>
  <c r="BW46" i="14"/>
  <c r="BK46" i="14"/>
  <c r="AS46" i="14"/>
  <c r="BR46" i="14"/>
  <c r="C92" i="14"/>
  <c r="AP46" i="14"/>
  <c r="BL46" i="14"/>
  <c r="BU46" i="14"/>
  <c r="CO46" i="14"/>
  <c r="BE46" i="14"/>
  <c r="BB46" i="14"/>
  <c r="BH46" i="14"/>
  <c r="AV46" i="14"/>
  <c r="BV46" i="14"/>
  <c r="BF46" i="14"/>
  <c r="AT46" i="14"/>
  <c r="CD46" i="14"/>
  <c r="CC46" i="14"/>
  <c r="BO46" i="14"/>
  <c r="BI46" i="14"/>
  <c r="AY46" i="14"/>
  <c r="BG46" i="14"/>
  <c r="AU46" i="14"/>
  <c r="AO46" i="14"/>
  <c r="CR46" i="14"/>
  <c r="CP46" i="14"/>
  <c r="AX46" i="14"/>
  <c r="AM46" i="14"/>
  <c r="AZ46" i="14"/>
  <c r="BX46" i="14"/>
  <c r="BN46" i="14"/>
  <c r="AW46" i="14"/>
  <c r="CJ46" i="14"/>
  <c r="CG46" i="14"/>
  <c r="BJ46" i="14"/>
  <c r="BA46" i="14"/>
  <c r="CM46" i="14"/>
  <c r="CH46" i="14"/>
  <c r="BM46" i="14"/>
  <c r="CQ46" i="14"/>
  <c r="BY46" i="14"/>
  <c r="CE46" i="14"/>
  <c r="AL46" i="14"/>
  <c r="CT46" i="14"/>
  <c r="BD92" i="35"/>
  <c r="BQ92" i="35"/>
  <c r="BB92" i="35"/>
  <c r="AY92" i="35"/>
  <c r="AO92" i="35"/>
  <c r="BW92" i="35"/>
  <c r="AQ92" i="35"/>
  <c r="BP92" i="35"/>
  <c r="BM92" i="35"/>
  <c r="BR92" i="35"/>
  <c r="BA92" i="35"/>
  <c r="BH92" i="35"/>
  <c r="AU92" i="35"/>
  <c r="BE92" i="35"/>
  <c r="BK92" i="35"/>
  <c r="BF92" i="35"/>
  <c r="AW92" i="35"/>
  <c r="AP92" i="35"/>
  <c r="BS92" i="35"/>
  <c r="AL92" i="35"/>
  <c r="AR92" i="35"/>
  <c r="BU92" i="35"/>
  <c r="AZ92" i="35"/>
  <c r="BI92" i="35"/>
  <c r="AS92" i="35"/>
  <c r="AT92" i="35"/>
  <c r="AX92" i="35"/>
  <c r="BL92" i="35"/>
  <c r="BT92" i="35"/>
  <c r="AM92" i="35"/>
  <c r="BV92" i="35"/>
  <c r="BX92" i="35"/>
  <c r="BJ92" i="35"/>
  <c r="BO92" i="35"/>
  <c r="BN92" i="35"/>
  <c r="BY92" i="35"/>
  <c r="AV92" i="35"/>
  <c r="AN92" i="35"/>
  <c r="BG92" i="35"/>
  <c r="BC92" i="35"/>
  <c r="AX9" i="18" l="1"/>
  <c r="AY18" i="18"/>
  <c r="AZ4" i="18"/>
  <c r="AY8" i="18" s="1"/>
  <c r="CZ92" i="35"/>
  <c r="BI92" i="14"/>
  <c r="BU92" i="14"/>
  <c r="BQ92" i="14"/>
  <c r="BD92" i="14"/>
  <c r="AQ92" i="14"/>
  <c r="AO92" i="14"/>
  <c r="AS92" i="14"/>
  <c r="AR92" i="14"/>
  <c r="AN92" i="14"/>
  <c r="BV92" i="14"/>
  <c r="BN92" i="14"/>
  <c r="AZ92" i="14"/>
  <c r="BM92" i="14"/>
  <c r="AL92" i="14"/>
  <c r="BR92" i="14"/>
  <c r="BO92" i="14"/>
  <c r="BE92" i="14"/>
  <c r="AT92" i="14"/>
  <c r="BS92" i="14"/>
  <c r="BF92" i="14"/>
  <c r="BK92" i="14"/>
  <c r="BA92" i="14"/>
  <c r="BL92" i="14"/>
  <c r="BC92" i="14"/>
  <c r="BY92" i="14"/>
  <c r="AP92" i="14"/>
  <c r="AU92" i="14"/>
  <c r="BH92" i="14"/>
  <c r="AY92" i="14"/>
  <c r="AM92" i="14"/>
  <c r="AW92" i="14"/>
  <c r="BG92" i="14"/>
  <c r="AX92" i="14"/>
  <c r="AV92" i="14"/>
  <c r="BW92" i="14"/>
  <c r="BT92" i="14"/>
  <c r="BJ92" i="14"/>
  <c r="BX92" i="14"/>
  <c r="BB92" i="14"/>
  <c r="BP92" i="14"/>
  <c r="AY9" i="18" l="1"/>
  <c r="AZ18" i="18"/>
  <c r="BA4" i="18"/>
  <c r="AZ8" i="18" s="1"/>
  <c r="CG45" i="34"/>
  <c r="BT45" i="34"/>
  <c r="CM45" i="34"/>
  <c r="CB45" i="34"/>
  <c r="CD45" i="34"/>
  <c r="CP45" i="34"/>
  <c r="BO45" i="34"/>
  <c r="BW45" i="34"/>
  <c r="CQ45" i="34"/>
  <c r="BZ45" i="34"/>
  <c r="CO45" i="34"/>
  <c r="CN45" i="34"/>
  <c r="CL45" i="34"/>
  <c r="BM45" i="34"/>
  <c r="BR45" i="34"/>
  <c r="CF45" i="34"/>
  <c r="C91" i="34"/>
  <c r="BN45" i="34"/>
  <c r="CK45" i="34"/>
  <c r="BL45" i="34"/>
  <c r="BX45" i="34"/>
  <c r="CR45" i="34"/>
  <c r="CH45" i="34"/>
  <c r="BV45" i="34"/>
  <c r="CC45" i="34"/>
  <c r="BY45" i="34"/>
  <c r="BS45" i="34"/>
  <c r="BU45" i="34"/>
  <c r="CA45" i="34"/>
  <c r="BQ45" i="34"/>
  <c r="CI45" i="34"/>
  <c r="CE45" i="34"/>
  <c r="BP45" i="34"/>
  <c r="CJ45" i="34"/>
  <c r="CS45" i="34"/>
  <c r="CS53" i="34" s="1"/>
  <c r="AZ9" i="18" l="1"/>
  <c r="BA18" i="18"/>
  <c r="BB4" i="18"/>
  <c r="BA8" i="18" s="1"/>
  <c r="CP45" i="35"/>
  <c r="CQ45" i="35"/>
  <c r="CN45" i="35"/>
  <c r="CR45" i="35"/>
  <c r="CI45" i="35"/>
  <c r="CM45" i="35"/>
  <c r="CH45" i="35"/>
  <c r="CG45" i="35"/>
  <c r="CO45" i="35"/>
  <c r="CJ45" i="35"/>
  <c r="CF45" i="35"/>
  <c r="CK45" i="35"/>
  <c r="C91" i="35"/>
  <c r="CL45" i="35"/>
  <c r="CE45" i="35"/>
  <c r="CS45" i="35"/>
  <c r="CS53" i="35" s="1"/>
  <c r="AQ91" i="34"/>
  <c r="BT91" i="34"/>
  <c r="AW91" i="34"/>
  <c r="BD91" i="34"/>
  <c r="AO91" i="34"/>
  <c r="BJ91" i="34"/>
  <c r="BO91" i="34"/>
  <c r="BL91" i="34"/>
  <c r="AS91" i="34"/>
  <c r="BS91" i="34"/>
  <c r="AZ91" i="34"/>
  <c r="BQ91" i="34"/>
  <c r="AT91" i="34"/>
  <c r="AU91" i="34"/>
  <c r="BV91" i="34"/>
  <c r="BK91" i="34"/>
  <c r="AY91" i="34"/>
  <c r="AX91" i="34"/>
  <c r="BC91" i="34"/>
  <c r="BE91" i="34"/>
  <c r="AK91" i="34"/>
  <c r="BW91" i="34"/>
  <c r="BR91" i="34"/>
  <c r="BF91" i="34"/>
  <c r="BU91" i="34"/>
  <c r="AP91" i="34"/>
  <c r="AV91" i="34"/>
  <c r="AR91" i="34"/>
  <c r="BP91" i="34"/>
  <c r="AM91" i="34"/>
  <c r="BI91" i="34"/>
  <c r="BM91" i="34"/>
  <c r="BX91" i="34"/>
  <c r="BH91" i="34"/>
  <c r="BN91" i="34"/>
  <c r="AN91" i="34"/>
  <c r="BA91" i="34"/>
  <c r="BB91" i="34"/>
  <c r="AL91" i="34"/>
  <c r="BG91" i="34"/>
  <c r="BA9" i="18" l="1"/>
  <c r="BB18" i="18"/>
  <c r="BC4" i="18"/>
  <c r="BB8" i="18" s="1"/>
  <c r="CZ91" i="34"/>
  <c r="BX98" i="34"/>
  <c r="BF45" i="14"/>
  <c r="BS45" i="14"/>
  <c r="C91" i="14"/>
  <c r="CH45" i="14"/>
  <c r="AZ45" i="14"/>
  <c r="BA45" i="14"/>
  <c r="AQ45" i="14"/>
  <c r="AX45" i="14"/>
  <c r="AR45" i="14"/>
  <c r="CN45" i="14"/>
  <c r="CQ45" i="14"/>
  <c r="BY45" i="14"/>
  <c r="BZ45" i="14"/>
  <c r="AY45" i="14"/>
  <c r="BC45" i="14"/>
  <c r="AN45" i="14"/>
  <c r="BL45" i="14"/>
  <c r="CM45" i="14"/>
  <c r="CF45" i="14"/>
  <c r="AL45" i="14"/>
  <c r="CG45" i="14"/>
  <c r="CI45" i="14"/>
  <c r="AP45" i="14"/>
  <c r="BK45" i="14"/>
  <c r="CJ45" i="14"/>
  <c r="BJ45" i="14"/>
  <c r="CA45" i="14"/>
  <c r="BB45" i="14"/>
  <c r="CO45" i="14"/>
  <c r="BQ45" i="14"/>
  <c r="CK45" i="14"/>
  <c r="AM45" i="14"/>
  <c r="AV45" i="14"/>
  <c r="CL45" i="14"/>
  <c r="AW45" i="14"/>
  <c r="CB45" i="14"/>
  <c r="BV45" i="14"/>
  <c r="BT45" i="14"/>
  <c r="BG45" i="14"/>
  <c r="BP45" i="14"/>
  <c r="AO45" i="14"/>
  <c r="BD45" i="14"/>
  <c r="BR45" i="14"/>
  <c r="BM45" i="14"/>
  <c r="BX45" i="14"/>
  <c r="BU45" i="14"/>
  <c r="CD45" i="14"/>
  <c r="BW45" i="14"/>
  <c r="AU45" i="14"/>
  <c r="CR45" i="14"/>
  <c r="AT45" i="14"/>
  <c r="AS45" i="14"/>
  <c r="BE45" i="14"/>
  <c r="BO45" i="14"/>
  <c r="BN45" i="14"/>
  <c r="BH45" i="14"/>
  <c r="CC45" i="14"/>
  <c r="BI45" i="14"/>
  <c r="CP45" i="14"/>
  <c r="CE45" i="14"/>
  <c r="AK45" i="14"/>
  <c r="CS45" i="14"/>
  <c r="AW91" i="35"/>
  <c r="BF91" i="35"/>
  <c r="AV91" i="35"/>
  <c r="BR91" i="35"/>
  <c r="BX91" i="35"/>
  <c r="BC91" i="35"/>
  <c r="AQ91" i="35"/>
  <c r="AN91" i="35"/>
  <c r="BW91" i="35"/>
  <c r="BU91" i="35"/>
  <c r="BN91" i="35"/>
  <c r="BJ91" i="35"/>
  <c r="BO91" i="35"/>
  <c r="BT91" i="35"/>
  <c r="AS91" i="35"/>
  <c r="AX91" i="35"/>
  <c r="AZ91" i="35"/>
  <c r="AO91" i="35"/>
  <c r="AP91" i="35"/>
  <c r="BA91" i="35"/>
  <c r="BL91" i="35"/>
  <c r="AL91" i="35"/>
  <c r="BD91" i="35"/>
  <c r="AM91" i="35"/>
  <c r="BK91" i="35"/>
  <c r="BM91" i="35"/>
  <c r="BP91" i="35"/>
  <c r="AU91" i="35"/>
  <c r="AT91" i="35"/>
  <c r="AY91" i="35"/>
  <c r="BI91" i="35"/>
  <c r="BB91" i="35"/>
  <c r="BG91" i="35"/>
  <c r="AR91" i="35"/>
  <c r="BQ91" i="35"/>
  <c r="BV91" i="35"/>
  <c r="BH91" i="35"/>
  <c r="AK91" i="35"/>
  <c r="BS91" i="35"/>
  <c r="BE91" i="35"/>
  <c r="BB9" i="18" l="1"/>
  <c r="BC18" i="18"/>
  <c r="BD4" i="18"/>
  <c r="BC8" i="18" s="1"/>
  <c r="CZ91" i="35"/>
  <c r="BB91" i="14"/>
  <c r="BD91" i="14"/>
  <c r="BE91" i="14"/>
  <c r="AW91" i="14"/>
  <c r="BQ91" i="14"/>
  <c r="BP91" i="14"/>
  <c r="AP91" i="14"/>
  <c r="BC91" i="14"/>
  <c r="AZ91" i="14"/>
  <c r="AX91" i="14"/>
  <c r="BS91" i="14"/>
  <c r="AU91" i="14"/>
  <c r="AN91" i="14"/>
  <c r="AV91" i="14"/>
  <c r="BT91" i="14"/>
  <c r="BO91" i="14"/>
  <c r="BG91" i="14"/>
  <c r="BR91" i="14"/>
  <c r="AS91" i="14"/>
  <c r="BH91" i="14"/>
  <c r="BW91" i="14"/>
  <c r="BU91" i="14"/>
  <c r="BI91" i="14"/>
  <c r="BF91" i="14"/>
  <c r="BM91" i="14"/>
  <c r="BK91" i="14"/>
  <c r="AM91" i="14"/>
  <c r="AR91" i="14"/>
  <c r="BL91" i="14"/>
  <c r="AK91" i="14"/>
  <c r="BX91" i="14"/>
  <c r="AT91" i="14"/>
  <c r="BJ91" i="14"/>
  <c r="AY91" i="14"/>
  <c r="BV91" i="14"/>
  <c r="BN91" i="14"/>
  <c r="AO91" i="14"/>
  <c r="BA91" i="14"/>
  <c r="AQ91" i="14"/>
  <c r="AL91" i="14"/>
  <c r="BC9" i="18" l="1"/>
  <c r="BD18" i="18"/>
  <c r="BE4" i="18"/>
  <c r="BD8" i="18" s="1"/>
  <c r="BP44" i="34"/>
  <c r="BV44" i="34"/>
  <c r="BY44" i="34"/>
  <c r="CH44" i="34"/>
  <c r="CI44" i="34"/>
  <c r="BO44" i="34"/>
  <c r="BS44" i="34"/>
  <c r="BM44" i="34"/>
  <c r="CC44" i="34"/>
  <c r="BT44" i="34"/>
  <c r="BX44" i="34"/>
  <c r="BU44" i="34"/>
  <c r="BR44" i="34"/>
  <c r="BN44" i="34"/>
  <c r="BQ44" i="34"/>
  <c r="CL44" i="34"/>
  <c r="CF44" i="34"/>
  <c r="CB44" i="34"/>
  <c r="CJ44" i="34"/>
  <c r="C90" i="34"/>
  <c r="CE44" i="34"/>
  <c r="BZ44" i="34"/>
  <c r="CD44" i="34"/>
  <c r="CK44" i="34"/>
  <c r="CP44" i="34"/>
  <c r="BW44" i="34"/>
  <c r="CG44" i="34"/>
  <c r="CQ44" i="34"/>
  <c r="CN44" i="34"/>
  <c r="CO44" i="34"/>
  <c r="CA44" i="34"/>
  <c r="CM44" i="34"/>
  <c r="BL44" i="34"/>
  <c r="CR44" i="34"/>
  <c r="CR53" i="34" s="1"/>
  <c r="BD9" i="18" l="1"/>
  <c r="BE18" i="18"/>
  <c r="BF4" i="18"/>
  <c r="BE9" i="18" s="1"/>
  <c r="CQ20" i="31"/>
  <c r="CQ32" i="31" s="1"/>
  <c r="CP44" i="35"/>
  <c r="CN44" i="35"/>
  <c r="CO44" i="35"/>
  <c r="CF44" i="35"/>
  <c r="CK44" i="35"/>
  <c r="CM44" i="35"/>
  <c r="CI44" i="35"/>
  <c r="C90" i="35"/>
  <c r="CG44" i="35"/>
  <c r="CJ44" i="35"/>
  <c r="CE44" i="35"/>
  <c r="CQ44" i="35"/>
  <c r="CL44" i="35"/>
  <c r="CH44" i="35"/>
  <c r="CR44" i="35"/>
  <c r="CR53" i="35" s="1"/>
  <c r="AP90" i="34"/>
  <c r="AQ90" i="34"/>
  <c r="BA90" i="34"/>
  <c r="AL90" i="34"/>
  <c r="AY90" i="34"/>
  <c r="AO90" i="34"/>
  <c r="AS90" i="34"/>
  <c r="BK90" i="34"/>
  <c r="BR90" i="34"/>
  <c r="BN90" i="34"/>
  <c r="AV90" i="34"/>
  <c r="BE90" i="34"/>
  <c r="BQ90" i="34"/>
  <c r="BI90" i="34"/>
  <c r="AN90" i="34"/>
  <c r="AM90" i="34"/>
  <c r="BM90" i="34"/>
  <c r="BH90" i="34"/>
  <c r="BC90" i="34"/>
  <c r="BL90" i="34"/>
  <c r="BJ90" i="34"/>
  <c r="AW90" i="34"/>
  <c r="AX90" i="34"/>
  <c r="AU90" i="34"/>
  <c r="BW90" i="34"/>
  <c r="BG90" i="34"/>
  <c r="AJ90" i="34"/>
  <c r="BV90" i="34"/>
  <c r="AR90" i="34"/>
  <c r="AK90" i="34"/>
  <c r="BF90" i="34"/>
  <c r="AZ90" i="34"/>
  <c r="BT90" i="34"/>
  <c r="BD90" i="34"/>
  <c r="BO90" i="34"/>
  <c r="BP90" i="34"/>
  <c r="BU90" i="34"/>
  <c r="BB90" i="34"/>
  <c r="BS90" i="34"/>
  <c r="AT90" i="34"/>
  <c r="BF18" i="18" l="1"/>
  <c r="BE8" i="18"/>
  <c r="BG4" i="18"/>
  <c r="BF8" i="18" s="1"/>
  <c r="CQ20" i="30"/>
  <c r="CQ32" i="30" s="1"/>
  <c r="CZ90" i="34"/>
  <c r="BW98" i="34"/>
  <c r="BS44" i="14"/>
  <c r="CB44" i="14"/>
  <c r="AQ44" i="14"/>
  <c r="BB44" i="14"/>
  <c r="CE44" i="14"/>
  <c r="AX44" i="14"/>
  <c r="BV44" i="14"/>
  <c r="CF44" i="14"/>
  <c r="BA44" i="14"/>
  <c r="AT44" i="14"/>
  <c r="AN44" i="14"/>
  <c r="BF44" i="14"/>
  <c r="AV44" i="14"/>
  <c r="BO44" i="14"/>
  <c r="BT44" i="14"/>
  <c r="CM44" i="14"/>
  <c r="AM44" i="14"/>
  <c r="BG44" i="14"/>
  <c r="BZ44" i="14"/>
  <c r="AP44" i="14"/>
  <c r="BU44" i="14"/>
  <c r="BM44" i="14"/>
  <c r="CP44" i="14"/>
  <c r="CO44" i="14"/>
  <c r="AY44" i="14"/>
  <c r="AS44" i="14"/>
  <c r="BN44" i="14"/>
  <c r="CH44" i="14"/>
  <c r="AO44" i="14"/>
  <c r="BH44" i="14"/>
  <c r="AR44" i="14"/>
  <c r="BP44" i="14"/>
  <c r="AL44" i="14"/>
  <c r="BX44" i="14"/>
  <c r="BL44" i="14"/>
  <c r="BD44" i="14"/>
  <c r="AU44" i="14"/>
  <c r="CA44" i="14"/>
  <c r="BJ44" i="14"/>
  <c r="CL44" i="14"/>
  <c r="BC44" i="14"/>
  <c r="BY44" i="14"/>
  <c r="CJ44" i="14"/>
  <c r="CI44" i="14"/>
  <c r="CQ44" i="14"/>
  <c r="BI44" i="14"/>
  <c r="CD44" i="14"/>
  <c r="CN44" i="14"/>
  <c r="AK44" i="14"/>
  <c r="BR44" i="14"/>
  <c r="AZ44" i="14"/>
  <c r="CK44" i="14"/>
  <c r="AW44" i="14"/>
  <c r="CG44" i="14"/>
  <c r="BW44" i="14"/>
  <c r="C90" i="14"/>
  <c r="BE44" i="14"/>
  <c r="CC44" i="14"/>
  <c r="BK44" i="14"/>
  <c r="BQ44" i="14"/>
  <c r="AJ44" i="14"/>
  <c r="CR44" i="14"/>
  <c r="AT90" i="35"/>
  <c r="BL90" i="35"/>
  <c r="AU90" i="35"/>
  <c r="AR90" i="35"/>
  <c r="AM90" i="35"/>
  <c r="BO90" i="35"/>
  <c r="BN90" i="35"/>
  <c r="BB90" i="35"/>
  <c r="BM90" i="35"/>
  <c r="BW90" i="35"/>
  <c r="BA90" i="35"/>
  <c r="AZ90" i="35"/>
  <c r="AL90" i="35"/>
  <c r="BF90" i="35"/>
  <c r="BC90" i="35"/>
  <c r="AS90" i="35"/>
  <c r="AK90" i="35"/>
  <c r="BE90" i="35"/>
  <c r="AO90" i="35"/>
  <c r="BS90" i="35"/>
  <c r="AJ90" i="35"/>
  <c r="BT90" i="35"/>
  <c r="BI90" i="35"/>
  <c r="AV90" i="35"/>
  <c r="BK90" i="35"/>
  <c r="AX90" i="35"/>
  <c r="BQ90" i="35"/>
  <c r="BU90" i="35"/>
  <c r="BV90" i="35"/>
  <c r="AN90" i="35"/>
  <c r="AQ90" i="35"/>
  <c r="BD90" i="35"/>
  <c r="BJ90" i="35"/>
  <c r="BG90" i="35"/>
  <c r="AW90" i="35"/>
  <c r="AP90" i="35"/>
  <c r="BP90" i="35"/>
  <c r="AY90" i="35"/>
  <c r="BR90" i="35"/>
  <c r="BH90" i="35"/>
  <c r="BF9" i="18" l="1"/>
  <c r="BH4" i="18"/>
  <c r="BG8" i="18" s="1"/>
  <c r="BG18" i="18"/>
  <c r="CZ90" i="35"/>
  <c r="BD90" i="14"/>
  <c r="BI90" i="14"/>
  <c r="BT90" i="14"/>
  <c r="AK90" i="14"/>
  <c r="AM90" i="14"/>
  <c r="AZ90" i="14"/>
  <c r="BV90" i="14"/>
  <c r="BQ90" i="14"/>
  <c r="BF90" i="14"/>
  <c r="AJ90" i="14"/>
  <c r="BS90" i="14"/>
  <c r="BP90" i="14"/>
  <c r="BL90" i="14"/>
  <c r="AV90" i="14"/>
  <c r="AX90" i="14"/>
  <c r="AQ90" i="14"/>
  <c r="AL90" i="14"/>
  <c r="BW90" i="14"/>
  <c r="AO90" i="14"/>
  <c r="BN90" i="14"/>
  <c r="AU90" i="14"/>
  <c r="BB90" i="14"/>
  <c r="BA90" i="14"/>
  <c r="BK90" i="14"/>
  <c r="AY90" i="14"/>
  <c r="BE90" i="14"/>
  <c r="BC90" i="14"/>
  <c r="BO90" i="14"/>
  <c r="BJ90" i="14"/>
  <c r="AW90" i="14"/>
  <c r="BG90" i="14"/>
  <c r="AR90" i="14"/>
  <c r="AT90" i="14"/>
  <c r="BH90" i="14"/>
  <c r="AS90" i="14"/>
  <c r="AP90" i="14"/>
  <c r="BU90" i="14"/>
  <c r="AN90" i="14"/>
  <c r="BM90" i="14"/>
  <c r="BR90" i="14"/>
  <c r="BG9" i="18" l="1"/>
  <c r="BH18" i="18"/>
  <c r="BI4" i="18"/>
  <c r="BH8" i="18" s="1"/>
  <c r="BU43" i="34"/>
  <c r="CA43" i="34"/>
  <c r="BY43" i="34"/>
  <c r="BR43" i="34"/>
  <c r="BZ43" i="34"/>
  <c r="CK43" i="34"/>
  <c r="CM43" i="34"/>
  <c r="BX43" i="34"/>
  <c r="C89" i="34"/>
  <c r="CE43" i="34"/>
  <c r="CJ43" i="34"/>
  <c r="CF43" i="34"/>
  <c r="BQ43" i="34"/>
  <c r="BV43" i="34"/>
  <c r="BO43" i="34"/>
  <c r="CP43" i="34"/>
  <c r="CC43" i="34"/>
  <c r="BL43" i="34"/>
  <c r="BN43" i="34"/>
  <c r="CD43" i="34"/>
  <c r="BS43" i="34"/>
  <c r="CB43" i="34"/>
  <c r="CH43" i="34"/>
  <c r="BM43" i="34"/>
  <c r="CI43" i="34"/>
  <c r="CG43" i="34"/>
  <c r="CL43" i="34"/>
  <c r="BT43" i="34"/>
  <c r="BW43" i="34"/>
  <c r="CO43" i="34"/>
  <c r="BP43" i="34"/>
  <c r="CN43" i="34"/>
  <c r="CQ43" i="34"/>
  <c r="CQ53" i="34" s="1"/>
  <c r="BH9" i="18" l="1"/>
  <c r="BI18" i="18"/>
  <c r="BJ4" i="18"/>
  <c r="BI8" i="18" s="1"/>
  <c r="CP20" i="31"/>
  <c r="CP32" i="31" s="1"/>
  <c r="CN43" i="35"/>
  <c r="C89" i="35"/>
  <c r="CJ43" i="35"/>
  <c r="CG43" i="35"/>
  <c r="CH43" i="35"/>
  <c r="CP43" i="35"/>
  <c r="CE43" i="35"/>
  <c r="CF43" i="35"/>
  <c r="CI43" i="35"/>
  <c r="CM43" i="35"/>
  <c r="CL43" i="35"/>
  <c r="CK43" i="35"/>
  <c r="CO43" i="35"/>
  <c r="CQ43" i="35"/>
  <c r="CQ53" i="35" s="1"/>
  <c r="AN89" i="34"/>
  <c r="AW89" i="34"/>
  <c r="BQ89" i="34"/>
  <c r="AJ89" i="34"/>
  <c r="BC89" i="34"/>
  <c r="BJ89" i="34"/>
  <c r="AT89" i="34"/>
  <c r="AU89" i="34"/>
  <c r="AM89" i="34"/>
  <c r="AP89" i="34"/>
  <c r="BI89" i="34"/>
  <c r="BO89" i="34"/>
  <c r="BK89" i="34"/>
  <c r="AY89" i="34"/>
  <c r="BS89" i="34"/>
  <c r="BM89" i="34"/>
  <c r="AI89" i="34"/>
  <c r="BG89" i="34"/>
  <c r="AV89" i="34"/>
  <c r="AL89" i="34"/>
  <c r="BB89" i="34"/>
  <c r="BH89" i="34"/>
  <c r="BL89" i="34"/>
  <c r="AR89" i="34"/>
  <c r="AX89" i="34"/>
  <c r="BD89" i="34"/>
  <c r="AQ89" i="34"/>
  <c r="BT89" i="34"/>
  <c r="AS89" i="34"/>
  <c r="AK89" i="34"/>
  <c r="BR89" i="34"/>
  <c r="BF89" i="34"/>
  <c r="BU89" i="34"/>
  <c r="AO89" i="34"/>
  <c r="AZ89" i="34"/>
  <c r="BA89" i="34"/>
  <c r="BP89" i="34"/>
  <c r="BE89" i="34"/>
  <c r="BV89" i="34"/>
  <c r="BN89" i="34"/>
  <c r="BI9" i="18" l="1"/>
  <c r="BJ18" i="18"/>
  <c r="BK4" i="18"/>
  <c r="BJ8" i="18" s="1"/>
  <c r="CP20" i="30"/>
  <c r="CP32" i="30" s="1"/>
  <c r="CZ89" i="34"/>
  <c r="BV98" i="34"/>
  <c r="CH43" i="14"/>
  <c r="BQ43" i="14"/>
  <c r="AP43" i="14"/>
  <c r="AV43" i="14"/>
  <c r="BK43" i="14"/>
  <c r="BJ43" i="14"/>
  <c r="BG43" i="14"/>
  <c r="BH43" i="14"/>
  <c r="AM43" i="14"/>
  <c r="CJ43" i="14"/>
  <c r="CK43" i="14"/>
  <c r="BI43" i="14"/>
  <c r="CB43" i="14"/>
  <c r="BX43" i="14"/>
  <c r="CG43" i="14"/>
  <c r="BS43" i="14"/>
  <c r="C89" i="14"/>
  <c r="BY43" i="14"/>
  <c r="BA43" i="14"/>
  <c r="AK43" i="14"/>
  <c r="BN43" i="14"/>
  <c r="AL43" i="14"/>
  <c r="AY43" i="14"/>
  <c r="AO43" i="14"/>
  <c r="BW43" i="14"/>
  <c r="CC43" i="14"/>
  <c r="CO43" i="14"/>
  <c r="AQ43" i="14"/>
  <c r="CL43" i="14"/>
  <c r="AT43" i="14"/>
  <c r="BE43" i="14"/>
  <c r="CI43" i="14"/>
  <c r="AN43" i="14"/>
  <c r="BU43" i="14"/>
  <c r="CA43" i="14"/>
  <c r="AW43" i="14"/>
  <c r="BZ43" i="14"/>
  <c r="CE43" i="14"/>
  <c r="CF43" i="14"/>
  <c r="AU43" i="14"/>
  <c r="BO43" i="14"/>
  <c r="BL43" i="14"/>
  <c r="AZ43" i="14"/>
  <c r="AX43" i="14"/>
  <c r="CD43" i="14"/>
  <c r="BF43" i="14"/>
  <c r="BB43" i="14"/>
  <c r="BM43" i="14"/>
  <c r="BC43" i="14"/>
  <c r="BD43" i="14"/>
  <c r="CN43" i="14"/>
  <c r="CM43" i="14"/>
  <c r="BP43" i="14"/>
  <c r="AJ43" i="14"/>
  <c r="BR43" i="14"/>
  <c r="CP43" i="14"/>
  <c r="BV43" i="14"/>
  <c r="AR43" i="14"/>
  <c r="AS43" i="14"/>
  <c r="BT43" i="14"/>
  <c r="AI43" i="14"/>
  <c r="CQ43" i="14"/>
  <c r="BH89" i="35"/>
  <c r="BO89" i="35"/>
  <c r="AO89" i="35"/>
  <c r="BS89" i="35"/>
  <c r="BM89" i="35"/>
  <c r="BA89" i="35"/>
  <c r="BG89" i="35"/>
  <c r="BN89" i="35"/>
  <c r="BE89" i="35"/>
  <c r="AP89" i="35"/>
  <c r="BP89" i="35"/>
  <c r="AS89" i="35"/>
  <c r="AV89" i="35"/>
  <c r="BV89" i="35"/>
  <c r="BF89" i="35"/>
  <c r="AK89" i="35"/>
  <c r="BU89" i="35"/>
  <c r="AW89" i="35"/>
  <c r="AZ89" i="35"/>
  <c r="AT89" i="35"/>
  <c r="AL89" i="35"/>
  <c r="AY89" i="35"/>
  <c r="BT89" i="35"/>
  <c r="AX89" i="35"/>
  <c r="BL89" i="35"/>
  <c r="BI89" i="35"/>
  <c r="BB89" i="35"/>
  <c r="BK89" i="35"/>
  <c r="AQ89" i="35"/>
  <c r="AU89" i="35"/>
  <c r="BC89" i="35"/>
  <c r="AR89" i="35"/>
  <c r="BD89" i="35"/>
  <c r="AN89" i="35"/>
  <c r="AM89" i="35"/>
  <c r="AI89" i="35"/>
  <c r="BJ89" i="35"/>
  <c r="BR89" i="35"/>
  <c r="BQ89" i="35"/>
  <c r="AJ89" i="35"/>
  <c r="BJ9" i="18" l="1"/>
  <c r="BK18" i="18"/>
  <c r="BL4" i="18"/>
  <c r="BK8" i="18" s="1"/>
  <c r="CZ89" i="35"/>
  <c r="BD89" i="14"/>
  <c r="BS89" i="14"/>
  <c r="BN89" i="14"/>
  <c r="BM89" i="14"/>
  <c r="BP89" i="14"/>
  <c r="AZ89" i="14"/>
  <c r="BI89" i="14"/>
  <c r="BL89" i="14"/>
  <c r="AU89" i="14"/>
  <c r="BO89" i="14"/>
  <c r="AJ89" i="14"/>
  <c r="BT89" i="14"/>
  <c r="BF89" i="14"/>
  <c r="AT89" i="14"/>
  <c r="AN89" i="14"/>
  <c r="BU89" i="14"/>
  <c r="BV89" i="14"/>
  <c r="BA89" i="14"/>
  <c r="BE89" i="14"/>
  <c r="BC89" i="14"/>
  <c r="AR89" i="14"/>
  <c r="AW89" i="14"/>
  <c r="AV89" i="14"/>
  <c r="AS89" i="14"/>
  <c r="AO89" i="14"/>
  <c r="BQ89" i="14"/>
  <c r="AL89" i="14"/>
  <c r="BJ89" i="14"/>
  <c r="AQ89" i="14"/>
  <c r="AX89" i="14"/>
  <c r="AI89" i="14"/>
  <c r="BH89" i="14"/>
  <c r="BK89" i="14"/>
  <c r="BG89" i="14"/>
  <c r="BR89" i="14"/>
  <c r="AP89" i="14"/>
  <c r="AK89" i="14"/>
  <c r="BB89" i="14"/>
  <c r="AM89" i="14"/>
  <c r="AY89" i="14"/>
  <c r="BK9" i="18" l="1"/>
  <c r="BL18" i="18"/>
  <c r="BM4" i="18"/>
  <c r="BL8" i="18" s="1"/>
  <c r="BT42" i="34"/>
  <c r="CH42" i="34"/>
  <c r="CG42" i="34"/>
  <c r="BS42" i="34"/>
  <c r="CJ42" i="34"/>
  <c r="BY42" i="34"/>
  <c r="BW42" i="34"/>
  <c r="BN42" i="34"/>
  <c r="CL42" i="34"/>
  <c r="CD42" i="34"/>
  <c r="CF42" i="34"/>
  <c r="BQ42" i="34"/>
  <c r="BL42" i="34"/>
  <c r="CO42" i="34"/>
  <c r="BU42" i="34"/>
  <c r="CB42" i="34"/>
  <c r="CA42" i="34"/>
  <c r="CE42" i="34"/>
  <c r="BR42" i="34"/>
  <c r="BV42" i="34"/>
  <c r="BP42" i="34"/>
  <c r="C88" i="34"/>
  <c r="BM42" i="34"/>
  <c r="CK42" i="34"/>
  <c r="CM42" i="34"/>
  <c r="BO42" i="34"/>
  <c r="CI42" i="34"/>
  <c r="CN42" i="34"/>
  <c r="CC42" i="34"/>
  <c r="BX42" i="34"/>
  <c r="BZ42" i="34"/>
  <c r="CP42" i="34"/>
  <c r="CP53" i="34" s="1"/>
  <c r="BL9" i="18" l="1"/>
  <c r="BM18" i="18"/>
  <c r="BN4" i="18"/>
  <c r="BM8" i="18" s="1"/>
  <c r="CO20" i="31"/>
  <c r="CO32" i="31" s="1"/>
  <c r="CG42" i="35"/>
  <c r="CF42" i="35"/>
  <c r="CK42" i="35"/>
  <c r="CL42" i="35"/>
  <c r="CN42" i="35"/>
  <c r="CI42" i="35"/>
  <c r="CO42" i="35"/>
  <c r="CE42" i="35"/>
  <c r="CM42" i="35"/>
  <c r="C88" i="35"/>
  <c r="CH42" i="35"/>
  <c r="CJ42" i="35"/>
  <c r="CP42" i="35"/>
  <c r="CP53" i="35" s="1"/>
  <c r="BS88" i="34"/>
  <c r="AO88" i="34"/>
  <c r="BD88" i="34"/>
  <c r="AZ88" i="34"/>
  <c r="AN88" i="34"/>
  <c r="BJ88" i="34"/>
  <c r="AR88" i="34"/>
  <c r="AP88" i="34"/>
  <c r="BH88" i="34"/>
  <c r="BP88" i="34"/>
  <c r="AI88" i="34"/>
  <c r="BA88" i="34"/>
  <c r="AH88" i="34"/>
  <c r="AT88" i="34"/>
  <c r="BT88" i="34"/>
  <c r="BO88" i="34"/>
  <c r="AM88" i="34"/>
  <c r="AV88" i="34"/>
  <c r="AW88" i="34"/>
  <c r="AX88" i="34"/>
  <c r="BB88" i="34"/>
  <c r="BC88" i="34"/>
  <c r="AS88" i="34"/>
  <c r="BI88" i="34"/>
  <c r="BK88" i="34"/>
  <c r="BU88" i="34"/>
  <c r="BE88" i="34"/>
  <c r="AQ88" i="34"/>
  <c r="BQ88" i="34"/>
  <c r="BF88" i="34"/>
  <c r="AL88" i="34"/>
  <c r="AU88" i="34"/>
  <c r="AJ88" i="34"/>
  <c r="BM88" i="34"/>
  <c r="BR88" i="34"/>
  <c r="AK88" i="34"/>
  <c r="BL88" i="34"/>
  <c r="BN88" i="34"/>
  <c r="AY88" i="34"/>
  <c r="BG88" i="34"/>
  <c r="BM9" i="18" l="1"/>
  <c r="BN18" i="18"/>
  <c r="BO4" i="18"/>
  <c r="BN9" i="18" s="1"/>
  <c r="CO20" i="30"/>
  <c r="CO32" i="30" s="1"/>
  <c r="CZ88" i="34"/>
  <c r="BU98" i="34"/>
  <c r="CE42" i="14"/>
  <c r="BA42" i="14"/>
  <c r="CD42" i="14"/>
  <c r="BC42" i="14"/>
  <c r="BN42" i="14"/>
  <c r="CI42" i="14"/>
  <c r="BG42" i="14"/>
  <c r="BB42" i="14"/>
  <c r="BX42" i="14"/>
  <c r="BJ42" i="14"/>
  <c r="BD42" i="14"/>
  <c r="BE42" i="14"/>
  <c r="C88" i="14"/>
  <c r="AO42" i="14"/>
  <c r="CM42" i="14"/>
  <c r="BO42" i="14"/>
  <c r="BT42" i="14"/>
  <c r="BW42" i="14"/>
  <c r="CK42" i="14"/>
  <c r="CA42" i="14"/>
  <c r="CJ42" i="14"/>
  <c r="BF42" i="14"/>
  <c r="BM42" i="14"/>
  <c r="BS42" i="14"/>
  <c r="AL42" i="14"/>
  <c r="AJ42" i="14"/>
  <c r="AZ42" i="14"/>
  <c r="AQ42" i="14"/>
  <c r="AU42" i="14"/>
  <c r="CO42" i="14"/>
  <c r="AW42" i="14"/>
  <c r="AI42" i="14"/>
  <c r="CB42" i="14"/>
  <c r="BU42" i="14"/>
  <c r="AP42" i="14"/>
  <c r="AV42" i="14"/>
  <c r="AS42" i="14"/>
  <c r="AN42" i="14"/>
  <c r="BP42" i="14"/>
  <c r="BH42" i="14"/>
  <c r="BY42" i="14"/>
  <c r="AX42" i="14"/>
  <c r="BL42" i="14"/>
  <c r="CN42" i="14"/>
  <c r="CL42" i="14"/>
  <c r="CF42" i="14"/>
  <c r="AT42" i="14"/>
  <c r="AR42" i="14"/>
  <c r="AY42" i="14"/>
  <c r="BR42" i="14"/>
  <c r="AK42" i="14"/>
  <c r="BK42" i="14"/>
  <c r="CC42" i="14"/>
  <c r="AM42" i="14"/>
  <c r="CG42" i="14"/>
  <c r="BQ42" i="14"/>
  <c r="CH42" i="14"/>
  <c r="BZ42" i="14"/>
  <c r="BI42" i="14"/>
  <c r="BV42" i="14"/>
  <c r="AH42" i="14"/>
  <c r="CP42" i="14"/>
  <c r="BP88" i="35"/>
  <c r="AP88" i="35"/>
  <c r="BJ88" i="35"/>
  <c r="AZ88" i="35"/>
  <c r="AY88" i="35"/>
  <c r="AN88" i="35"/>
  <c r="AQ88" i="35"/>
  <c r="BM88" i="35"/>
  <c r="BS88" i="35"/>
  <c r="AW88" i="35"/>
  <c r="BD88" i="35"/>
  <c r="BF88" i="35"/>
  <c r="BK88" i="35"/>
  <c r="AH88" i="35"/>
  <c r="AV88" i="35"/>
  <c r="BI88" i="35"/>
  <c r="AJ88" i="35"/>
  <c r="AT88" i="35"/>
  <c r="BB88" i="35"/>
  <c r="BN88" i="35"/>
  <c r="BL88" i="35"/>
  <c r="BQ88" i="35"/>
  <c r="AS88" i="35"/>
  <c r="BA88" i="35"/>
  <c r="BH88" i="35"/>
  <c r="BC88" i="35"/>
  <c r="AL88" i="35"/>
  <c r="BO88" i="35"/>
  <c r="AO88" i="35"/>
  <c r="BU88" i="35"/>
  <c r="AK88" i="35"/>
  <c r="AI88" i="35"/>
  <c r="BR88" i="35"/>
  <c r="AX88" i="35"/>
  <c r="BG88" i="35"/>
  <c r="AM88" i="35"/>
  <c r="BE88" i="35"/>
  <c r="AU88" i="35"/>
  <c r="AR88" i="35"/>
  <c r="BT88" i="35"/>
  <c r="BO18" i="18" l="1"/>
  <c r="BN8" i="18"/>
  <c r="BP4" i="18"/>
  <c r="BO8" i="18" s="1"/>
  <c r="CZ88" i="35"/>
  <c r="BJ88" i="14"/>
  <c r="AT88" i="14"/>
  <c r="BB88" i="14"/>
  <c r="AR88" i="14"/>
  <c r="AV88" i="14"/>
  <c r="AO88" i="14"/>
  <c r="AY88" i="14"/>
  <c r="BS88" i="14"/>
  <c r="AP88" i="14"/>
  <c r="BM88" i="14"/>
  <c r="BP88" i="14"/>
  <c r="BO88" i="14"/>
  <c r="BA88" i="14"/>
  <c r="BU88" i="14"/>
  <c r="BI88" i="14"/>
  <c r="AW88" i="14"/>
  <c r="AM88" i="14"/>
  <c r="AU88" i="14"/>
  <c r="AZ88" i="14"/>
  <c r="BT88" i="14"/>
  <c r="AL88" i="14"/>
  <c r="BQ88" i="14"/>
  <c r="BL88" i="14"/>
  <c r="BF88" i="14"/>
  <c r="BC88" i="14"/>
  <c r="BR88" i="14"/>
  <c r="AX88" i="14"/>
  <c r="BG88" i="14"/>
  <c r="BD88" i="14"/>
  <c r="AI88" i="14"/>
  <c r="BH88" i="14"/>
  <c r="AS88" i="14"/>
  <c r="BN88" i="14"/>
  <c r="AJ88" i="14"/>
  <c r="BK88" i="14"/>
  <c r="AK88" i="14"/>
  <c r="AN88" i="14"/>
  <c r="AH88" i="14"/>
  <c r="BE88" i="14"/>
  <c r="AQ88" i="14"/>
  <c r="BO9" i="18" l="1"/>
  <c r="BP18" i="18"/>
  <c r="BQ4" i="18"/>
  <c r="BP8" i="18" s="1"/>
  <c r="CD41" i="34"/>
  <c r="CE41" i="34"/>
  <c r="BL41" i="34"/>
  <c r="CC41" i="34"/>
  <c r="CK41" i="34"/>
  <c r="CJ41" i="34"/>
  <c r="CB41" i="34"/>
  <c r="BQ41" i="34"/>
  <c r="BX41" i="34"/>
  <c r="BU41" i="34"/>
  <c r="CM41" i="34"/>
  <c r="BY41" i="34"/>
  <c r="BS41" i="34"/>
  <c r="CG41" i="34"/>
  <c r="CF41" i="34"/>
  <c r="C87" i="34"/>
  <c r="BW41" i="34"/>
  <c r="BZ41" i="34"/>
  <c r="CH41" i="34"/>
  <c r="BN41" i="34"/>
  <c r="BR41" i="34"/>
  <c r="BP41" i="34"/>
  <c r="CI41" i="34"/>
  <c r="BO41" i="34"/>
  <c r="CA41" i="34"/>
  <c r="CL41" i="34"/>
  <c r="BV41" i="34"/>
  <c r="CN41" i="34"/>
  <c r="BM41" i="34"/>
  <c r="BT41" i="34"/>
  <c r="CO41" i="34"/>
  <c r="CO53" i="34" s="1"/>
  <c r="BP9" i="18" l="1"/>
  <c r="BQ18" i="18"/>
  <c r="BR4" i="18"/>
  <c r="BQ8" i="18" s="1"/>
  <c r="CN20" i="31"/>
  <c r="CN32" i="31" s="1"/>
  <c r="CM41" i="35"/>
  <c r="CN41" i="35"/>
  <c r="CF41" i="35"/>
  <c r="CE41" i="35"/>
  <c r="CG41" i="35"/>
  <c r="CK41" i="35"/>
  <c r="CI41" i="35"/>
  <c r="CL41" i="35"/>
  <c r="CH41" i="35"/>
  <c r="C87" i="35"/>
  <c r="CJ41" i="35"/>
  <c r="CO41" i="35"/>
  <c r="CO53" i="35" s="1"/>
  <c r="AV87" i="34"/>
  <c r="BB87" i="34"/>
  <c r="BC87" i="34"/>
  <c r="BN87" i="34"/>
  <c r="AO87" i="34"/>
  <c r="AS87" i="34"/>
  <c r="AI87" i="34"/>
  <c r="BA87" i="34"/>
  <c r="AZ87" i="34"/>
  <c r="AH87" i="34"/>
  <c r="BQ87" i="34"/>
  <c r="AT87" i="34"/>
  <c r="BL87" i="34"/>
  <c r="BD87" i="34"/>
  <c r="BO87" i="34"/>
  <c r="BT87" i="34"/>
  <c r="BH87" i="34"/>
  <c r="BG87" i="34"/>
  <c r="BR87" i="34"/>
  <c r="AK87" i="34"/>
  <c r="AX87" i="34"/>
  <c r="AJ87" i="34"/>
  <c r="BE87" i="34"/>
  <c r="BI87" i="34"/>
  <c r="AU87" i="34"/>
  <c r="BM87" i="34"/>
  <c r="BK87" i="34"/>
  <c r="AL87" i="34"/>
  <c r="AM87" i="34"/>
  <c r="BJ87" i="34"/>
  <c r="AQ87" i="34"/>
  <c r="AN87" i="34"/>
  <c r="AW87" i="34"/>
  <c r="BP87" i="34"/>
  <c r="AY87" i="34"/>
  <c r="AP87" i="34"/>
  <c r="AG87" i="34"/>
  <c r="BF87" i="34"/>
  <c r="AR87" i="34"/>
  <c r="BS87" i="34"/>
  <c r="BQ9" i="18" l="1"/>
  <c r="BR18" i="18"/>
  <c r="BS4" i="18"/>
  <c r="BR8" i="18" s="1"/>
  <c r="CN20" i="30"/>
  <c r="CN32" i="30" s="1"/>
  <c r="CZ87" i="34"/>
  <c r="BT98" i="34"/>
  <c r="BS41" i="14"/>
  <c r="AO41" i="14"/>
  <c r="BL41" i="14"/>
  <c r="BC41" i="14"/>
  <c r="AL41" i="14"/>
  <c r="BH41" i="14"/>
  <c r="AM41" i="14"/>
  <c r="BM41" i="14"/>
  <c r="BR41" i="14"/>
  <c r="CM41" i="14"/>
  <c r="BA41" i="14"/>
  <c r="BW41" i="14"/>
  <c r="BN41" i="14"/>
  <c r="CJ41" i="14"/>
  <c r="CB41" i="14"/>
  <c r="BT41" i="14"/>
  <c r="BX41" i="14"/>
  <c r="BE41" i="14"/>
  <c r="AS41" i="14"/>
  <c r="CK41" i="14"/>
  <c r="AK41" i="14"/>
  <c r="AI41" i="14"/>
  <c r="BK41" i="14"/>
  <c r="AN41" i="14"/>
  <c r="BF41" i="14"/>
  <c r="BD41" i="14"/>
  <c r="BI41" i="14"/>
  <c r="CA41" i="14"/>
  <c r="AW41" i="14"/>
  <c r="AQ41" i="14"/>
  <c r="AV41" i="14"/>
  <c r="C87" i="14"/>
  <c r="BJ41" i="14"/>
  <c r="CI41" i="14"/>
  <c r="BP41" i="14"/>
  <c r="BB41" i="14"/>
  <c r="AP41" i="14"/>
  <c r="CD41" i="14"/>
  <c r="AY41" i="14"/>
  <c r="BU41" i="14"/>
  <c r="BY41" i="14"/>
  <c r="CC41" i="14"/>
  <c r="CG41" i="14"/>
  <c r="CE41" i="14"/>
  <c r="CH41" i="14"/>
  <c r="AT41" i="14"/>
  <c r="AZ41" i="14"/>
  <c r="AX41" i="14"/>
  <c r="AJ41" i="14"/>
  <c r="AU41" i="14"/>
  <c r="CL41" i="14"/>
  <c r="BO41" i="14"/>
  <c r="AR41" i="14"/>
  <c r="CF41" i="14"/>
  <c r="AH41" i="14"/>
  <c r="BZ41" i="14"/>
  <c r="BG41" i="14"/>
  <c r="BQ41" i="14"/>
  <c r="CN41" i="14"/>
  <c r="BV41" i="14"/>
  <c r="AG41" i="14"/>
  <c r="CO41" i="14"/>
  <c r="BJ87" i="35"/>
  <c r="AP87" i="35"/>
  <c r="BH87" i="35"/>
  <c r="AX87" i="35"/>
  <c r="AG87" i="35"/>
  <c r="BN87" i="35"/>
  <c r="AO87" i="35"/>
  <c r="BT87" i="35"/>
  <c r="BQ87" i="35"/>
  <c r="BA87" i="35"/>
  <c r="BL87" i="35"/>
  <c r="BO87" i="35"/>
  <c r="BI87" i="35"/>
  <c r="AK87" i="35"/>
  <c r="BS87" i="35"/>
  <c r="AR87" i="35"/>
  <c r="AY87" i="35"/>
  <c r="AW87" i="35"/>
  <c r="AJ87" i="35"/>
  <c r="AM87" i="35"/>
  <c r="AU87" i="35"/>
  <c r="AL87" i="35"/>
  <c r="AT87" i="35"/>
  <c r="BP87" i="35"/>
  <c r="BD87" i="35"/>
  <c r="AQ87" i="35"/>
  <c r="BR87" i="35"/>
  <c r="BM87" i="35"/>
  <c r="AS87" i="35"/>
  <c r="BE87" i="35"/>
  <c r="BK87" i="35"/>
  <c r="BG87" i="35"/>
  <c r="AN87" i="35"/>
  <c r="AH87" i="35"/>
  <c r="AZ87" i="35"/>
  <c r="AV87" i="35"/>
  <c r="BF87" i="35"/>
  <c r="BB87" i="35"/>
  <c r="AI87" i="35"/>
  <c r="BC87" i="35"/>
  <c r="BR9" i="18" l="1"/>
  <c r="BS18" i="18"/>
  <c r="BT4" i="18"/>
  <c r="BS8" i="18" s="1"/>
  <c r="CZ87" i="35"/>
  <c r="BP87" i="14"/>
  <c r="AG87" i="14"/>
  <c r="AR87" i="14"/>
  <c r="AM87" i="14"/>
  <c r="BR87" i="14"/>
  <c r="AI87" i="14"/>
  <c r="AP87" i="14"/>
  <c r="BM87" i="14"/>
  <c r="BI87" i="14"/>
  <c r="BK87" i="14"/>
  <c r="AN87" i="14"/>
  <c r="BN87" i="14"/>
  <c r="AH87" i="14"/>
  <c r="BC87" i="14"/>
  <c r="BB87" i="14"/>
  <c r="BJ87" i="14"/>
  <c r="AV87" i="14"/>
  <c r="BH87" i="14"/>
  <c r="BL87" i="14"/>
  <c r="AY87" i="14"/>
  <c r="BA87" i="14"/>
  <c r="AL87" i="14"/>
  <c r="AT87" i="14"/>
  <c r="BE87" i="14"/>
  <c r="AJ87" i="14"/>
  <c r="BF87" i="14"/>
  <c r="BD87" i="14"/>
  <c r="AQ87" i="14"/>
  <c r="BO87" i="14"/>
  <c r="AO87" i="14"/>
  <c r="BG87" i="14"/>
  <c r="AK87" i="14"/>
  <c r="BQ87" i="14"/>
  <c r="AS87" i="14"/>
  <c r="AW87" i="14"/>
  <c r="BT87" i="14"/>
  <c r="BS87" i="14"/>
  <c r="AU87" i="14"/>
  <c r="AX87" i="14"/>
  <c r="AZ87" i="14"/>
  <c r="BS9" i="18" l="1"/>
  <c r="BT18" i="18"/>
  <c r="BU4" i="18"/>
  <c r="BT8" i="18" s="1"/>
  <c r="BZ40" i="34"/>
  <c r="BP40" i="34"/>
  <c r="BT40" i="34"/>
  <c r="BQ40" i="34"/>
  <c r="CL40" i="34"/>
  <c r="BN40" i="34"/>
  <c r="CC40" i="34"/>
  <c r="BY40" i="34"/>
  <c r="BO40" i="34"/>
  <c r="BR40" i="34"/>
  <c r="C86" i="34"/>
  <c r="BW40" i="34"/>
  <c r="CA40" i="34"/>
  <c r="CH40" i="34"/>
  <c r="BX40" i="34"/>
  <c r="CE40" i="34"/>
  <c r="BL40" i="34"/>
  <c r="BU40" i="34"/>
  <c r="CK40" i="34"/>
  <c r="BM40" i="34"/>
  <c r="CB40" i="34"/>
  <c r="CG40" i="34"/>
  <c r="CF40" i="34"/>
  <c r="BV40" i="34"/>
  <c r="CJ40" i="34"/>
  <c r="CM40" i="34"/>
  <c r="CI40" i="34"/>
  <c r="BS40" i="34"/>
  <c r="CD40" i="34"/>
  <c r="CN40" i="34"/>
  <c r="CN53" i="34" s="1"/>
  <c r="BT9" i="18" l="1"/>
  <c r="BU18" i="18"/>
  <c r="BV4" i="18"/>
  <c r="BU8" i="18" s="1"/>
  <c r="CM20" i="31"/>
  <c r="CM32" i="31" s="1"/>
  <c r="CH40" i="35"/>
  <c r="CI40" i="35"/>
  <c r="CE40" i="35"/>
  <c r="CM40" i="35"/>
  <c r="CF40" i="35"/>
  <c r="CJ40" i="35"/>
  <c r="CG40" i="35"/>
  <c r="CK40" i="35"/>
  <c r="C86" i="35"/>
  <c r="CL40" i="35"/>
  <c r="CN40" i="35"/>
  <c r="CN53" i="35" s="1"/>
  <c r="BH86" i="34"/>
  <c r="AI86" i="34"/>
  <c r="BB86" i="34"/>
  <c r="AU86" i="34"/>
  <c r="AO86" i="34"/>
  <c r="BE86" i="34"/>
  <c r="AW86" i="34"/>
  <c r="AG86" i="34"/>
  <c r="BK86" i="34"/>
  <c r="AR86" i="34"/>
  <c r="BJ86" i="34"/>
  <c r="AY86" i="34"/>
  <c r="AX86" i="34"/>
  <c r="AN86" i="34"/>
  <c r="AT86" i="34"/>
  <c r="BC86" i="34"/>
  <c r="BD86" i="34"/>
  <c r="AF86" i="34"/>
  <c r="AP86" i="34"/>
  <c r="AZ86" i="34"/>
  <c r="BF86" i="34"/>
  <c r="BS86" i="34"/>
  <c r="AS86" i="34"/>
  <c r="BI86" i="34"/>
  <c r="AJ86" i="34"/>
  <c r="BN86" i="34"/>
  <c r="BR86" i="34"/>
  <c r="BG86" i="34"/>
  <c r="AH86" i="34"/>
  <c r="AM86" i="34"/>
  <c r="BP86" i="34"/>
  <c r="AV86" i="34"/>
  <c r="BM86" i="34"/>
  <c r="AK86" i="34"/>
  <c r="BL86" i="34"/>
  <c r="BQ86" i="34"/>
  <c r="AL86" i="34"/>
  <c r="BO86" i="34"/>
  <c r="AQ86" i="34"/>
  <c r="BA86" i="34"/>
  <c r="BU9" i="18" l="1"/>
  <c r="BV18" i="18"/>
  <c r="BW4" i="18"/>
  <c r="BV8" i="18" s="1"/>
  <c r="CM20" i="30"/>
  <c r="CM32" i="30" s="1"/>
  <c r="CZ86" i="34"/>
  <c r="BS98" i="34"/>
  <c r="BO40" i="14"/>
  <c r="BS40" i="14"/>
  <c r="AL40" i="14"/>
  <c r="BM40" i="14"/>
  <c r="BV40" i="14"/>
  <c r="AZ40" i="14"/>
  <c r="BK40" i="14"/>
  <c r="AQ40" i="14"/>
  <c r="BF40" i="14"/>
  <c r="BY40" i="14"/>
  <c r="CF40" i="14"/>
  <c r="BI40" i="14"/>
  <c r="BX40" i="14"/>
  <c r="CD40" i="14"/>
  <c r="BT40" i="14"/>
  <c r="AP40" i="14"/>
  <c r="AY40" i="14"/>
  <c r="CC40" i="14"/>
  <c r="AM40" i="14"/>
  <c r="BR40" i="14"/>
  <c r="AG40" i="14"/>
  <c r="AK40" i="14"/>
  <c r="AS40" i="14"/>
  <c r="AV40" i="14"/>
  <c r="AU40" i="14"/>
  <c r="BJ40" i="14"/>
  <c r="CI40" i="14"/>
  <c r="CM40" i="14"/>
  <c r="CA40" i="14"/>
  <c r="BA40" i="14"/>
  <c r="BL40" i="14"/>
  <c r="BN40" i="14"/>
  <c r="CJ40" i="14"/>
  <c r="BU40" i="14"/>
  <c r="AW40" i="14"/>
  <c r="AT40" i="14"/>
  <c r="AJ40" i="14"/>
  <c r="BP40" i="14"/>
  <c r="BQ40" i="14"/>
  <c r="BG40" i="14"/>
  <c r="BC40" i="14"/>
  <c r="BZ40" i="14"/>
  <c r="BW40" i="14"/>
  <c r="AR40" i="14"/>
  <c r="BB40" i="14"/>
  <c r="CE40" i="14"/>
  <c r="CB40" i="14"/>
  <c r="BD40" i="14"/>
  <c r="CH40" i="14"/>
  <c r="AN40" i="14"/>
  <c r="BH40" i="14"/>
  <c r="AH40" i="14"/>
  <c r="AX40" i="14"/>
  <c r="AI40" i="14"/>
  <c r="BE40" i="14"/>
  <c r="AO40" i="14"/>
  <c r="CL40" i="14"/>
  <c r="CG40" i="14"/>
  <c r="C86" i="14"/>
  <c r="CK40" i="14"/>
  <c r="AF40" i="14"/>
  <c r="CN40" i="14"/>
  <c r="BG86" i="35"/>
  <c r="BP86" i="35"/>
  <c r="AP86" i="35"/>
  <c r="BD86" i="35"/>
  <c r="BS86" i="35"/>
  <c r="AQ86" i="35"/>
  <c r="AM86" i="35"/>
  <c r="BR86" i="35"/>
  <c r="BO86" i="35"/>
  <c r="AT86" i="35"/>
  <c r="BC86" i="35"/>
  <c r="AH86" i="35"/>
  <c r="AI86" i="35"/>
  <c r="BN86" i="35"/>
  <c r="BI86" i="35"/>
  <c r="BE86" i="35"/>
  <c r="AF86" i="35"/>
  <c r="AG86" i="35"/>
  <c r="BK86" i="35"/>
  <c r="AK86" i="35"/>
  <c r="BM86" i="35"/>
  <c r="AV86" i="35"/>
  <c r="BH86" i="35"/>
  <c r="AX86" i="35"/>
  <c r="AU86" i="35"/>
  <c r="AO86" i="35"/>
  <c r="AS86" i="35"/>
  <c r="AL86" i="35"/>
  <c r="AR86" i="35"/>
  <c r="AW86" i="35"/>
  <c r="BB86" i="35"/>
  <c r="BA86" i="35"/>
  <c r="BQ86" i="35"/>
  <c r="BF86" i="35"/>
  <c r="AY86" i="35"/>
  <c r="BL86" i="35"/>
  <c r="AN86" i="35"/>
  <c r="AZ86" i="35"/>
  <c r="AJ86" i="35"/>
  <c r="BJ86" i="35"/>
  <c r="BV9" i="18" l="1"/>
  <c r="BW18" i="18"/>
  <c r="BX4" i="18"/>
  <c r="BW8" i="18" s="1"/>
  <c r="CZ86" i="35"/>
  <c r="AV86" i="14"/>
  <c r="AT86" i="14"/>
  <c r="BP86" i="14"/>
  <c r="AK86" i="14"/>
  <c r="BN86" i="14"/>
  <c r="BO86" i="14"/>
  <c r="BI86" i="14"/>
  <c r="BC86" i="14"/>
  <c r="BE86" i="14"/>
  <c r="AG86" i="14"/>
  <c r="AI86" i="14"/>
  <c r="AN86" i="14"/>
  <c r="BH86" i="14"/>
  <c r="BS86" i="14"/>
  <c r="AR86" i="14"/>
  <c r="BR86" i="14"/>
  <c r="BK86" i="14"/>
  <c r="BJ86" i="14"/>
  <c r="AO86" i="14"/>
  <c r="BF86" i="14"/>
  <c r="AL86" i="14"/>
  <c r="BL86" i="14"/>
  <c r="AU86" i="14"/>
  <c r="AS86" i="14"/>
  <c r="AQ86" i="14"/>
  <c r="BA86" i="14"/>
  <c r="AY86" i="14"/>
  <c r="AF86" i="14"/>
  <c r="BG86" i="14"/>
  <c r="AM86" i="14"/>
  <c r="BM86" i="14"/>
  <c r="BQ86" i="14"/>
  <c r="BD86" i="14"/>
  <c r="AJ86" i="14"/>
  <c r="AZ86" i="14"/>
  <c r="AH86" i="14"/>
  <c r="AP86" i="14"/>
  <c r="AX86" i="14"/>
  <c r="AW86" i="14"/>
  <c r="BB86" i="14"/>
  <c r="BW9" i="18" l="1"/>
  <c r="BX18" i="18"/>
  <c r="BY4" i="18"/>
  <c r="BX8" i="18" s="1"/>
  <c r="BV39" i="34"/>
  <c r="BO39" i="34"/>
  <c r="BW39" i="34"/>
  <c r="CK39" i="34"/>
  <c r="BN39" i="34"/>
  <c r="CE39" i="34"/>
  <c r="CL39" i="34"/>
  <c r="CB39" i="34"/>
  <c r="CC39" i="34"/>
  <c r="BQ39" i="34"/>
  <c r="CI39" i="34"/>
  <c r="BS39" i="34"/>
  <c r="BR39" i="34"/>
  <c r="BP39" i="34"/>
  <c r="CG39" i="34"/>
  <c r="BT39" i="34"/>
  <c r="BY39" i="34"/>
  <c r="CJ39" i="34"/>
  <c r="CD39" i="34"/>
  <c r="BX39" i="34"/>
  <c r="CH39" i="34"/>
  <c r="BZ39" i="34"/>
  <c r="C85" i="34"/>
  <c r="CA39" i="34"/>
  <c r="BM39" i="34"/>
  <c r="BL39" i="34"/>
  <c r="CF39" i="34"/>
  <c r="BU39" i="34"/>
  <c r="CM39" i="34"/>
  <c r="CM53" i="34" s="1"/>
  <c r="BX9" i="18" l="1"/>
  <c r="BY18" i="18"/>
  <c r="BZ4" i="18"/>
  <c r="BY8" i="18" s="1"/>
  <c r="CL20" i="31"/>
  <c r="CL32" i="31" s="1"/>
  <c r="CE39" i="35"/>
  <c r="C85" i="35"/>
  <c r="CJ39" i="35"/>
  <c r="CK39" i="35"/>
  <c r="CI39" i="35"/>
  <c r="CH39" i="35"/>
  <c r="CG39" i="35"/>
  <c r="CL39" i="35"/>
  <c r="CF39" i="35"/>
  <c r="CM39" i="35"/>
  <c r="CM53" i="35" s="1"/>
  <c r="AV85" i="34"/>
  <c r="AY85" i="34"/>
  <c r="AQ85" i="34"/>
  <c r="AT85" i="34"/>
  <c r="AP85" i="34"/>
  <c r="BB85" i="34"/>
  <c r="BG85" i="34"/>
  <c r="BL85" i="34"/>
  <c r="BA85" i="34"/>
  <c r="AG85" i="34"/>
  <c r="AN85" i="34"/>
  <c r="AZ85" i="34"/>
  <c r="BD85" i="34"/>
  <c r="BI85" i="34"/>
  <c r="BO85" i="34"/>
  <c r="BR85" i="34"/>
  <c r="AW85" i="34"/>
  <c r="BN85" i="34"/>
  <c r="AX85" i="34"/>
  <c r="AE85" i="34"/>
  <c r="BP85" i="34"/>
  <c r="AH85" i="34"/>
  <c r="AM85" i="34"/>
  <c r="AR85" i="34"/>
  <c r="AS85" i="34"/>
  <c r="AK85" i="34"/>
  <c r="AI85" i="34"/>
  <c r="BF85" i="34"/>
  <c r="BC85" i="34"/>
  <c r="BM85" i="34"/>
  <c r="BK85" i="34"/>
  <c r="AF85" i="34"/>
  <c r="BJ85" i="34"/>
  <c r="BH85" i="34"/>
  <c r="BQ85" i="34"/>
  <c r="AJ85" i="34"/>
  <c r="AU85" i="34"/>
  <c r="AO85" i="34"/>
  <c r="AL85" i="34"/>
  <c r="BE85" i="34"/>
  <c r="BY9" i="18" l="1"/>
  <c r="BZ18" i="18"/>
  <c r="CA4" i="18"/>
  <c r="BZ8" i="18" s="1"/>
  <c r="CL20" i="30"/>
  <c r="CL32" i="30" s="1"/>
  <c r="CZ85" i="34"/>
  <c r="BR98" i="34"/>
  <c r="CG39" i="14"/>
  <c r="C85" i="14"/>
  <c r="BX39" i="14"/>
  <c r="CD39" i="14"/>
  <c r="CA39" i="14"/>
  <c r="BV39" i="14"/>
  <c r="AM39" i="14"/>
  <c r="BT39" i="14"/>
  <c r="AN39" i="14"/>
  <c r="AZ39" i="14"/>
  <c r="AV39" i="14"/>
  <c r="BD39" i="14"/>
  <c r="CF39" i="14"/>
  <c r="AU39" i="14"/>
  <c r="BB39" i="14"/>
  <c r="BZ39" i="14"/>
  <c r="BL39" i="14"/>
  <c r="BC39" i="14"/>
  <c r="BM39" i="14"/>
  <c r="AK39" i="14"/>
  <c r="BW39" i="14"/>
  <c r="CJ39" i="14"/>
  <c r="BG39" i="14"/>
  <c r="BJ39" i="14"/>
  <c r="BU39" i="14"/>
  <c r="AP39" i="14"/>
  <c r="AR39" i="14"/>
  <c r="AY39" i="14"/>
  <c r="BK39" i="14"/>
  <c r="BY39" i="14"/>
  <c r="BA39" i="14"/>
  <c r="CL39" i="14"/>
  <c r="BI39" i="14"/>
  <c r="AG39" i="14"/>
  <c r="BQ39" i="14"/>
  <c r="CC39" i="14"/>
  <c r="AH39" i="14"/>
  <c r="BO39" i="14"/>
  <c r="AW39" i="14"/>
  <c r="CE39" i="14"/>
  <c r="AL39" i="14"/>
  <c r="BR39" i="14"/>
  <c r="BF39" i="14"/>
  <c r="BE39" i="14"/>
  <c r="AX39" i="14"/>
  <c r="CH39" i="14"/>
  <c r="BP39" i="14"/>
  <c r="AJ39" i="14"/>
  <c r="CB39" i="14"/>
  <c r="BH39" i="14"/>
  <c r="AQ39" i="14"/>
  <c r="AI39" i="14"/>
  <c r="BN39" i="14"/>
  <c r="AS39" i="14"/>
  <c r="AO39" i="14"/>
  <c r="CI39" i="14"/>
  <c r="AF39" i="14"/>
  <c r="AT39" i="14"/>
  <c r="CK39" i="14"/>
  <c r="BS39" i="14"/>
  <c r="AE39" i="14"/>
  <c r="CM39" i="14"/>
  <c r="BC85" i="35"/>
  <c r="AN85" i="35"/>
  <c r="AZ85" i="35"/>
  <c r="AU85" i="35"/>
  <c r="AP85" i="35"/>
  <c r="BE85" i="35"/>
  <c r="AS85" i="35"/>
  <c r="BR85" i="35"/>
  <c r="BQ85" i="35"/>
  <c r="AY85" i="35"/>
  <c r="AT85" i="35"/>
  <c r="BB85" i="35"/>
  <c r="AL85" i="35"/>
  <c r="AV85" i="35"/>
  <c r="BJ85" i="35"/>
  <c r="AO85" i="35"/>
  <c r="BN85" i="35"/>
  <c r="AQ85" i="35"/>
  <c r="BI85" i="35"/>
  <c r="BF85" i="35"/>
  <c r="AX85" i="35"/>
  <c r="AH85" i="35"/>
  <c r="BP85" i="35"/>
  <c r="AG85" i="35"/>
  <c r="BD85" i="35"/>
  <c r="AR85" i="35"/>
  <c r="AJ85" i="35"/>
  <c r="BH85" i="35"/>
  <c r="BG85" i="35"/>
  <c r="AF85" i="35"/>
  <c r="BK85" i="35"/>
  <c r="AW85" i="35"/>
  <c r="BL85" i="35"/>
  <c r="BM85" i="35"/>
  <c r="BA85" i="35"/>
  <c r="BO85" i="35"/>
  <c r="AE85" i="35"/>
  <c r="AM85" i="35"/>
  <c r="AK85" i="35"/>
  <c r="AI85" i="35"/>
  <c r="BZ9" i="18" l="1"/>
  <c r="CA18" i="18"/>
  <c r="CB4" i="18"/>
  <c r="CA8" i="18" s="1"/>
  <c r="CZ85" i="35"/>
  <c r="AZ85" i="14"/>
  <c r="AK85" i="14"/>
  <c r="AT85" i="14"/>
  <c r="AJ85" i="14"/>
  <c r="AR85" i="14"/>
  <c r="BP85" i="14"/>
  <c r="AS85" i="14"/>
  <c r="AL85" i="14"/>
  <c r="BO85" i="14"/>
  <c r="AP85" i="14"/>
  <c r="AO85" i="14"/>
  <c r="AV85" i="14"/>
  <c r="AN85" i="14"/>
  <c r="BL85" i="14"/>
  <c r="BI85" i="14"/>
  <c r="BE85" i="14"/>
  <c r="AY85" i="14"/>
  <c r="AX85" i="14"/>
  <c r="BB85" i="14"/>
  <c r="BK85" i="14"/>
  <c r="AH85" i="14"/>
  <c r="AW85" i="14"/>
  <c r="AG85" i="14"/>
  <c r="BC85" i="14"/>
  <c r="AQ85" i="14"/>
  <c r="BJ85" i="14"/>
  <c r="BN85" i="14"/>
  <c r="BQ85" i="14"/>
  <c r="BD85" i="14"/>
  <c r="BR85" i="14"/>
  <c r="BA85" i="14"/>
  <c r="BH85" i="14"/>
  <c r="AI85" i="14"/>
  <c r="BF85" i="14"/>
  <c r="AM85" i="14"/>
  <c r="AF85" i="14"/>
  <c r="AU85" i="14"/>
  <c r="AE85" i="14"/>
  <c r="BM85" i="14"/>
  <c r="BG85" i="14"/>
  <c r="CA9" i="18" l="1"/>
  <c r="CB18" i="18"/>
  <c r="CC4" i="18"/>
  <c r="CB8" i="18" s="1"/>
  <c r="BS38" i="34"/>
  <c r="BU38" i="34"/>
  <c r="BM38" i="34"/>
  <c r="CG38" i="34"/>
  <c r="BZ38" i="34"/>
  <c r="CB38" i="34"/>
  <c r="BV38" i="34"/>
  <c r="CK38" i="34"/>
  <c r="CI38" i="34"/>
  <c r="BW38" i="34"/>
  <c r="CE38" i="34"/>
  <c r="BT38" i="34"/>
  <c r="CH38" i="34"/>
  <c r="BO38" i="34"/>
  <c r="BX38" i="34"/>
  <c r="CA38" i="34"/>
  <c r="BN38" i="34"/>
  <c r="CD38" i="34"/>
  <c r="BL38" i="34"/>
  <c r="CC38" i="34"/>
  <c r="BQ38" i="34"/>
  <c r="CJ38" i="34"/>
  <c r="BY38" i="34"/>
  <c r="CF38" i="34"/>
  <c r="C84" i="34"/>
  <c r="BR38" i="34"/>
  <c r="BP38" i="34"/>
  <c r="CL38" i="34"/>
  <c r="CL53" i="34" s="1"/>
  <c r="CB9" i="18" l="1"/>
  <c r="CC18" i="18"/>
  <c r="CD4" i="18"/>
  <c r="CC8" i="18" s="1"/>
  <c r="CK20" i="31"/>
  <c r="CK32" i="31" s="1"/>
  <c r="CE38" i="35"/>
  <c r="CH38" i="35"/>
  <c r="CI38" i="35"/>
  <c r="C84" i="35"/>
  <c r="CK38" i="35"/>
  <c r="CF38" i="35"/>
  <c r="CG38" i="35"/>
  <c r="CJ38" i="35"/>
  <c r="CL38" i="35"/>
  <c r="CL53" i="35" s="1"/>
  <c r="BG84" i="34"/>
  <c r="BL84" i="34"/>
  <c r="AM84" i="34"/>
  <c r="AP84" i="34"/>
  <c r="AW84" i="34"/>
  <c r="AF84" i="34"/>
  <c r="BI84" i="34"/>
  <c r="AU84" i="34"/>
  <c r="BP84" i="34"/>
  <c r="BO84" i="34"/>
  <c r="BA84" i="34"/>
  <c r="BQ84" i="34"/>
  <c r="AD84" i="34"/>
  <c r="AT84" i="34"/>
  <c r="AE84" i="34"/>
  <c r="BN84" i="34"/>
  <c r="AX84" i="34"/>
  <c r="BK84" i="34"/>
  <c r="AZ84" i="34"/>
  <c r="BJ84" i="34"/>
  <c r="BC84" i="34"/>
  <c r="BF84" i="34"/>
  <c r="AJ84" i="34"/>
  <c r="AH84" i="34"/>
  <c r="AO84" i="34"/>
  <c r="AV84" i="34"/>
  <c r="BM84" i="34"/>
  <c r="AG84" i="34"/>
  <c r="AK84" i="34"/>
  <c r="AI84" i="34"/>
  <c r="BD84" i="34"/>
  <c r="AS84" i="34"/>
  <c r="AN84" i="34"/>
  <c r="BH84" i="34"/>
  <c r="AY84" i="34"/>
  <c r="BE84" i="34"/>
  <c r="BB84" i="34"/>
  <c r="AR84" i="34"/>
  <c r="AQ84" i="34"/>
  <c r="AL84" i="34"/>
  <c r="CC9" i="18" l="1"/>
  <c r="CD18" i="18"/>
  <c r="CE4" i="18"/>
  <c r="CD8" i="18" s="1"/>
  <c r="CK20" i="30"/>
  <c r="CK32" i="30" s="1"/>
  <c r="CZ84" i="34"/>
  <c r="BQ98" i="34"/>
  <c r="AE38" i="14"/>
  <c r="AX38" i="14"/>
  <c r="CC38" i="14"/>
  <c r="BH38" i="14"/>
  <c r="BT38" i="14"/>
  <c r="AT38" i="14"/>
  <c r="BW38" i="14"/>
  <c r="CD38" i="14"/>
  <c r="BV38" i="14"/>
  <c r="C84" i="14"/>
  <c r="AU38" i="14"/>
  <c r="AM38" i="14"/>
  <c r="AG38" i="14"/>
  <c r="CJ38" i="14"/>
  <c r="BO38" i="14"/>
  <c r="AF38" i="14"/>
  <c r="AW38" i="14"/>
  <c r="BG38" i="14"/>
  <c r="BM38" i="14"/>
  <c r="BL38" i="14"/>
  <c r="BE38" i="14"/>
  <c r="CF38" i="14"/>
  <c r="BI38" i="14"/>
  <c r="AP38" i="14"/>
  <c r="BB38" i="14"/>
  <c r="BC38" i="14"/>
  <c r="AS38" i="14"/>
  <c r="CB38" i="14"/>
  <c r="BF38" i="14"/>
  <c r="BA38" i="14"/>
  <c r="CG38" i="14"/>
  <c r="BY38" i="14"/>
  <c r="AN38" i="14"/>
  <c r="BR38" i="14"/>
  <c r="AK38" i="14"/>
  <c r="AV38" i="14"/>
  <c r="CH38" i="14"/>
  <c r="AO38" i="14"/>
  <c r="AL38" i="14"/>
  <c r="AJ38" i="14"/>
  <c r="BJ38" i="14"/>
  <c r="BN38" i="14"/>
  <c r="BZ38" i="14"/>
  <c r="BQ38" i="14"/>
  <c r="CA38" i="14"/>
  <c r="BD38" i="14"/>
  <c r="BX38" i="14"/>
  <c r="AI38" i="14"/>
  <c r="BS38" i="14"/>
  <c r="CI38" i="14"/>
  <c r="AY38" i="14"/>
  <c r="CE38" i="14"/>
  <c r="BU38" i="14"/>
  <c r="BP38" i="14"/>
  <c r="AR38" i="14"/>
  <c r="AZ38" i="14"/>
  <c r="AQ38" i="14"/>
  <c r="CK38" i="14"/>
  <c r="AH38" i="14"/>
  <c r="BK38" i="14"/>
  <c r="AD38" i="14"/>
  <c r="CL38" i="14"/>
  <c r="AJ84" i="35"/>
  <c r="BO84" i="35"/>
  <c r="AW84" i="35"/>
  <c r="BN84" i="35"/>
  <c r="AX84" i="35"/>
  <c r="BL84" i="35"/>
  <c r="BD84" i="35"/>
  <c r="AD84" i="35"/>
  <c r="BI84" i="35"/>
  <c r="AN84" i="35"/>
  <c r="AT84" i="35"/>
  <c r="AE84" i="35"/>
  <c r="BM84" i="35"/>
  <c r="BA84" i="35"/>
  <c r="AO84" i="35"/>
  <c r="BG84" i="35"/>
  <c r="BK84" i="35"/>
  <c r="AR84" i="35"/>
  <c r="AU84" i="35"/>
  <c r="BP84" i="35"/>
  <c r="BB84" i="35"/>
  <c r="AP84" i="35"/>
  <c r="AZ84" i="35"/>
  <c r="AQ84" i="35"/>
  <c r="AV84" i="35"/>
  <c r="AL84" i="35"/>
  <c r="AF84" i="35"/>
  <c r="BH84" i="35"/>
  <c r="AI84" i="35"/>
  <c r="BE84" i="35"/>
  <c r="BC84" i="35"/>
  <c r="AS84" i="35"/>
  <c r="BJ84" i="35"/>
  <c r="BQ84" i="35"/>
  <c r="AH84" i="35"/>
  <c r="AY84" i="35"/>
  <c r="AM84" i="35"/>
  <c r="AK84" i="35"/>
  <c r="BF84" i="35"/>
  <c r="AG84" i="35"/>
  <c r="CD9" i="18" l="1"/>
  <c r="CE18" i="18"/>
  <c r="CF4" i="18"/>
  <c r="CE8" i="18" s="1"/>
  <c r="CZ84" i="35"/>
  <c r="BM84" i="14"/>
  <c r="BA84" i="14"/>
  <c r="AZ84" i="14"/>
  <c r="AL84" i="14"/>
  <c r="AS84" i="14"/>
  <c r="AT84" i="14"/>
  <c r="AD84" i="14"/>
  <c r="BJ84" i="14"/>
  <c r="AX84" i="14"/>
  <c r="AJ84" i="14"/>
  <c r="AV84" i="14"/>
  <c r="AI84" i="14"/>
  <c r="AY84" i="14"/>
  <c r="AW84" i="14"/>
  <c r="BP84" i="14"/>
  <c r="AU84" i="14"/>
  <c r="BQ84" i="14"/>
  <c r="AF84" i="14"/>
  <c r="BN84" i="14"/>
  <c r="BE84" i="14"/>
  <c r="BO84" i="14"/>
  <c r="AE84" i="14"/>
  <c r="BK84" i="14"/>
  <c r="BL84" i="14"/>
  <c r="BC84" i="14"/>
  <c r="BI84" i="14"/>
  <c r="AH84" i="14"/>
  <c r="BG84" i="14"/>
  <c r="AN84" i="14"/>
  <c r="BD84" i="14"/>
  <c r="AQ84" i="14"/>
  <c r="AO84" i="14"/>
  <c r="BB84" i="14"/>
  <c r="AK84" i="14"/>
  <c r="AM84" i="14"/>
  <c r="BH84" i="14"/>
  <c r="AP84" i="14"/>
  <c r="AR84" i="14"/>
  <c r="AG84" i="14"/>
  <c r="BF84" i="14"/>
  <c r="CE9" i="18" l="1"/>
  <c r="CF18" i="18"/>
  <c r="CG4" i="18"/>
  <c r="CF8" i="18" s="1"/>
  <c r="CG37" i="34"/>
  <c r="CA37" i="34"/>
  <c r="CD37" i="34"/>
  <c r="BY37" i="34"/>
  <c r="BL37" i="34"/>
  <c r="BO37" i="34"/>
  <c r="CC37" i="34"/>
  <c r="BW37" i="34"/>
  <c r="BV37" i="34"/>
  <c r="BR37" i="34"/>
  <c r="CE37" i="34"/>
  <c r="BM37" i="34"/>
  <c r="CJ37" i="34"/>
  <c r="BQ37" i="34"/>
  <c r="BX37" i="34"/>
  <c r="CF37" i="34"/>
  <c r="CI37" i="34"/>
  <c r="C83" i="34"/>
  <c r="BZ37" i="34"/>
  <c r="BT37" i="34"/>
  <c r="CH37" i="34"/>
  <c r="BU37" i="34"/>
  <c r="BP37" i="34"/>
  <c r="CB37" i="34"/>
  <c r="BN37" i="34"/>
  <c r="BS37" i="34"/>
  <c r="CK37" i="34"/>
  <c r="CK53" i="34" s="1"/>
  <c r="CF9" i="18" l="1"/>
  <c r="CG18" i="18"/>
  <c r="CH4" i="18"/>
  <c r="CG8" i="18" s="1"/>
  <c r="CJ20" i="31"/>
  <c r="CJ32" i="31" s="1"/>
  <c r="CG37" i="35"/>
  <c r="CE37" i="35"/>
  <c r="C83" i="35"/>
  <c r="CI37" i="35"/>
  <c r="CJ37" i="35"/>
  <c r="CH37" i="35"/>
  <c r="CF37" i="35"/>
  <c r="CK37" i="35"/>
  <c r="CK53" i="35" s="1"/>
  <c r="AN83" i="34"/>
  <c r="BP83" i="34"/>
  <c r="AX83" i="34"/>
  <c r="BC83" i="34"/>
  <c r="AZ83" i="34"/>
  <c r="BA83" i="34"/>
  <c r="AQ83" i="34"/>
  <c r="BG83" i="34"/>
  <c r="AH83" i="34"/>
  <c r="AE83" i="34"/>
  <c r="AD83" i="34"/>
  <c r="AL83" i="34"/>
  <c r="BM83" i="34"/>
  <c r="AR83" i="34"/>
  <c r="AO83" i="34"/>
  <c r="AW83" i="34"/>
  <c r="AY83" i="34"/>
  <c r="AM83" i="34"/>
  <c r="BO83" i="34"/>
  <c r="BL83" i="34"/>
  <c r="BI83" i="34"/>
  <c r="AK83" i="34"/>
  <c r="AF83" i="34"/>
  <c r="AG83" i="34"/>
  <c r="AP83" i="34"/>
  <c r="BN83" i="34"/>
  <c r="BB83" i="34"/>
  <c r="BD83" i="34"/>
  <c r="BH83" i="34"/>
  <c r="AS83" i="34"/>
  <c r="BK83" i="34"/>
  <c r="BE83" i="34"/>
  <c r="AC83" i="34"/>
  <c r="AT83" i="34"/>
  <c r="AV83" i="34"/>
  <c r="BJ83" i="34"/>
  <c r="AU83" i="34"/>
  <c r="AJ83" i="34"/>
  <c r="BF83" i="34"/>
  <c r="AI83" i="34"/>
  <c r="CG9" i="18" l="1"/>
  <c r="CH18" i="18"/>
  <c r="CI4" i="18"/>
  <c r="CH9" i="18" s="1"/>
  <c r="CJ20" i="30"/>
  <c r="CJ32" i="30" s="1"/>
  <c r="CZ83" i="34"/>
  <c r="BP98" i="34"/>
  <c r="CE37" i="14"/>
  <c r="BO37" i="14"/>
  <c r="AE37" i="14"/>
  <c r="BQ37" i="14"/>
  <c r="C83" i="14"/>
  <c r="AS37" i="14"/>
  <c r="BY37" i="14"/>
  <c r="AJ37" i="14"/>
  <c r="BU37" i="14"/>
  <c r="AL37" i="14"/>
  <c r="AG37" i="14"/>
  <c r="AX37" i="14"/>
  <c r="AY37" i="14"/>
  <c r="AM37" i="14"/>
  <c r="AF37" i="14"/>
  <c r="AW37" i="14"/>
  <c r="AZ37" i="14"/>
  <c r="AI37" i="14"/>
  <c r="BF37" i="14"/>
  <c r="CH37" i="14"/>
  <c r="BA37" i="14"/>
  <c r="BS37" i="14"/>
  <c r="BH37" i="14"/>
  <c r="BW37" i="14"/>
  <c r="BB37" i="14"/>
  <c r="BJ37" i="14"/>
  <c r="CB37" i="14"/>
  <c r="AN37" i="14"/>
  <c r="AQ37" i="14"/>
  <c r="BK37" i="14"/>
  <c r="BN37" i="14"/>
  <c r="CC37" i="14"/>
  <c r="BI37" i="14"/>
  <c r="AD37" i="14"/>
  <c r="CD37" i="14"/>
  <c r="BV37" i="14"/>
  <c r="BC37" i="14"/>
  <c r="AK37" i="14"/>
  <c r="AP37" i="14"/>
  <c r="CA37" i="14"/>
  <c r="CF37" i="14"/>
  <c r="BG37" i="14"/>
  <c r="CI37" i="14"/>
  <c r="AU37" i="14"/>
  <c r="BE37" i="14"/>
  <c r="BL37" i="14"/>
  <c r="BM37" i="14"/>
  <c r="AO37" i="14"/>
  <c r="BZ37" i="14"/>
  <c r="BX37" i="14"/>
  <c r="AH37" i="14"/>
  <c r="CG37" i="14"/>
  <c r="CJ37" i="14"/>
  <c r="AR37" i="14"/>
  <c r="BR37" i="14"/>
  <c r="BD37" i="14"/>
  <c r="BP37" i="14"/>
  <c r="AV37" i="14"/>
  <c r="AT37" i="14"/>
  <c r="BT37" i="14"/>
  <c r="AC37" i="14"/>
  <c r="CK37" i="14"/>
  <c r="AH83" i="35"/>
  <c r="AX83" i="35"/>
  <c r="AR83" i="35"/>
  <c r="AE83" i="35"/>
  <c r="BP83" i="35"/>
  <c r="AZ83" i="35"/>
  <c r="BB83" i="35"/>
  <c r="AP83" i="35"/>
  <c r="BM83" i="35"/>
  <c r="BN83" i="35"/>
  <c r="BI83" i="35"/>
  <c r="AQ83" i="35"/>
  <c r="BE83" i="35"/>
  <c r="AY83" i="35"/>
  <c r="BL83" i="35"/>
  <c r="AW83" i="35"/>
  <c r="AT83" i="35"/>
  <c r="BC83" i="35"/>
  <c r="BO83" i="35"/>
  <c r="AV83" i="35"/>
  <c r="BH83" i="35"/>
  <c r="BJ83" i="35"/>
  <c r="BK83" i="35"/>
  <c r="BG83" i="35"/>
  <c r="AM83" i="35"/>
  <c r="AI83" i="35"/>
  <c r="AK83" i="35"/>
  <c r="BA83" i="35"/>
  <c r="AF83" i="35"/>
  <c r="AN83" i="35"/>
  <c r="AL83" i="35"/>
  <c r="AJ83" i="35"/>
  <c r="AC83" i="35"/>
  <c r="AG83" i="35"/>
  <c r="AU83" i="35"/>
  <c r="BD83" i="35"/>
  <c r="BF83" i="35"/>
  <c r="AO83" i="35"/>
  <c r="AD83" i="35"/>
  <c r="AS83" i="35"/>
  <c r="CI18" i="18" l="1"/>
  <c r="CH8" i="18"/>
  <c r="CJ4" i="18"/>
  <c r="CI9" i="18" s="1"/>
  <c r="CZ83" i="35"/>
  <c r="BK83" i="14"/>
  <c r="AL83" i="14"/>
  <c r="BO83" i="14"/>
  <c r="AE83" i="14"/>
  <c r="BP83" i="14"/>
  <c r="BB83" i="14"/>
  <c r="AU83" i="14"/>
  <c r="AH83" i="14"/>
  <c r="AG83" i="14"/>
  <c r="AM83" i="14"/>
  <c r="AN83" i="14"/>
  <c r="AK83" i="14"/>
  <c r="AC83" i="14"/>
  <c r="AQ83" i="14"/>
  <c r="AY83" i="14"/>
  <c r="AV83" i="14"/>
  <c r="AD83" i="14"/>
  <c r="BJ83" i="14"/>
  <c r="AW83" i="14"/>
  <c r="BG83" i="14"/>
  <c r="AZ83" i="14"/>
  <c r="BN83" i="14"/>
  <c r="AR83" i="14"/>
  <c r="BH83" i="14"/>
  <c r="BL83" i="14"/>
  <c r="AX83" i="14"/>
  <c r="BF83" i="14"/>
  <c r="AT83" i="14"/>
  <c r="AP83" i="14"/>
  <c r="BA83" i="14"/>
  <c r="AJ83" i="14"/>
  <c r="AS83" i="14"/>
  <c r="AI83" i="14"/>
  <c r="BD83" i="14"/>
  <c r="BM83" i="14"/>
  <c r="BE83" i="14"/>
  <c r="BC83" i="14"/>
  <c r="AF83" i="14"/>
  <c r="BI83" i="14"/>
  <c r="AO83" i="14"/>
  <c r="CJ18" i="18" l="1"/>
  <c r="CI8" i="18"/>
  <c r="CK4" i="18"/>
  <c r="CJ9" i="18" s="1"/>
  <c r="BZ36" i="34"/>
  <c r="BX36" i="34"/>
  <c r="CF36" i="34"/>
  <c r="BN36" i="34"/>
  <c r="BV36" i="34"/>
  <c r="CC36" i="34"/>
  <c r="BP36" i="34"/>
  <c r="C82" i="34"/>
  <c r="BY36" i="34"/>
  <c r="BL36" i="34"/>
  <c r="CE36" i="34"/>
  <c r="BS36" i="34"/>
  <c r="CD36" i="34"/>
  <c r="CB36" i="34"/>
  <c r="CI36" i="34"/>
  <c r="BW36" i="34"/>
  <c r="BM36" i="34"/>
  <c r="BT36" i="34"/>
  <c r="BO36" i="34"/>
  <c r="BU36" i="34"/>
  <c r="CA36" i="34"/>
  <c r="CG36" i="34"/>
  <c r="CH36" i="34"/>
  <c r="BQ36" i="34"/>
  <c r="BR36" i="34"/>
  <c r="CJ36" i="34"/>
  <c r="CJ53" i="34" s="1"/>
  <c r="CK18" i="18" l="1"/>
  <c r="CJ8" i="18"/>
  <c r="CL4" i="18"/>
  <c r="CK8" i="18" s="1"/>
  <c r="CI20" i="31"/>
  <c r="CI32" i="31" s="1"/>
  <c r="CE36" i="35"/>
  <c r="CF36" i="35"/>
  <c r="CG36" i="35"/>
  <c r="CI36" i="35"/>
  <c r="CH36" i="35"/>
  <c r="C82" i="35"/>
  <c r="CJ36" i="35"/>
  <c r="CJ53" i="35" s="1"/>
  <c r="BO82" i="34"/>
  <c r="BC82" i="34"/>
  <c r="AX82" i="34"/>
  <c r="BE82" i="34"/>
  <c r="AV82" i="34"/>
  <c r="BF82" i="34"/>
  <c r="BA82" i="34"/>
  <c r="AQ82" i="34"/>
  <c r="AP82" i="34"/>
  <c r="AS82" i="34"/>
  <c r="AG82" i="34"/>
  <c r="AM82" i="34"/>
  <c r="BB82" i="34"/>
  <c r="BM82" i="34"/>
  <c r="BD82" i="34"/>
  <c r="AC82" i="34"/>
  <c r="BH82" i="34"/>
  <c r="BL82" i="34"/>
  <c r="BK82" i="34"/>
  <c r="BG82" i="34"/>
  <c r="AW82" i="34"/>
  <c r="BI82" i="34"/>
  <c r="AJ82" i="34"/>
  <c r="AR82" i="34"/>
  <c r="BJ82" i="34"/>
  <c r="AE82" i="34"/>
  <c r="AN82" i="34"/>
  <c r="AL82" i="34"/>
  <c r="AF82" i="34"/>
  <c r="AH82" i="34"/>
  <c r="AY82" i="34"/>
  <c r="AB82" i="34"/>
  <c r="AU82" i="34"/>
  <c r="BN82" i="34"/>
  <c r="AK82" i="34"/>
  <c r="AD82" i="34"/>
  <c r="AT82" i="34"/>
  <c r="AI82" i="34"/>
  <c r="AO82" i="34"/>
  <c r="AZ82" i="34"/>
  <c r="CK9" i="18" l="1"/>
  <c r="CL18" i="18"/>
  <c r="CM4" i="18"/>
  <c r="CL8" i="18" s="1"/>
  <c r="CI20" i="30"/>
  <c r="CI32" i="30" s="1"/>
  <c r="CZ82" i="34"/>
  <c r="BO98" i="34"/>
  <c r="BA36" i="14"/>
  <c r="BD36" i="14"/>
  <c r="BO36" i="14"/>
  <c r="BJ36" i="14"/>
  <c r="BT36" i="14"/>
  <c r="BF36" i="14"/>
  <c r="BU36" i="14"/>
  <c r="AV36" i="14"/>
  <c r="CB36" i="14"/>
  <c r="BI36" i="14"/>
  <c r="BV36" i="14"/>
  <c r="AS36" i="14"/>
  <c r="CA36" i="14"/>
  <c r="AL36" i="14"/>
  <c r="AQ36" i="14"/>
  <c r="C82" i="14"/>
  <c r="CE36" i="14"/>
  <c r="AF36" i="14"/>
  <c r="BW36" i="14"/>
  <c r="BP36" i="14"/>
  <c r="AC36" i="14"/>
  <c r="BK36" i="14"/>
  <c r="CF36" i="14"/>
  <c r="AH36" i="14"/>
  <c r="AJ36" i="14"/>
  <c r="CD36" i="14"/>
  <c r="CG36" i="14"/>
  <c r="AX36" i="14"/>
  <c r="CH36" i="14"/>
  <c r="BQ36" i="14"/>
  <c r="AT36" i="14"/>
  <c r="CI36" i="14"/>
  <c r="BL36" i="14"/>
  <c r="AE36" i="14"/>
  <c r="AZ36" i="14"/>
  <c r="AM36" i="14"/>
  <c r="AP36" i="14"/>
  <c r="AG36" i="14"/>
  <c r="AU36" i="14"/>
  <c r="BR36" i="14"/>
  <c r="BY36" i="14"/>
  <c r="BE36" i="14"/>
  <c r="AK36" i="14"/>
  <c r="CC36" i="14"/>
  <c r="AD36" i="14"/>
  <c r="BB36" i="14"/>
  <c r="AO36" i="14"/>
  <c r="AR36" i="14"/>
  <c r="BH36" i="14"/>
  <c r="AY36" i="14"/>
  <c r="BG36" i="14"/>
  <c r="BC36" i="14"/>
  <c r="BM36" i="14"/>
  <c r="BX36" i="14"/>
  <c r="BS36" i="14"/>
  <c r="BN36" i="14"/>
  <c r="BZ36" i="14"/>
  <c r="AN36" i="14"/>
  <c r="AW36" i="14"/>
  <c r="AI36" i="14"/>
  <c r="AB36" i="14"/>
  <c r="CJ36" i="14"/>
  <c r="BI82" i="35"/>
  <c r="AM82" i="35"/>
  <c r="AZ82" i="35"/>
  <c r="BF82" i="35"/>
  <c r="BA82" i="35"/>
  <c r="AG82" i="35"/>
  <c r="AO82" i="35"/>
  <c r="AV82" i="35"/>
  <c r="AN82" i="35"/>
  <c r="AS82" i="35"/>
  <c r="AD82" i="35"/>
  <c r="BK82" i="35"/>
  <c r="AE82" i="35"/>
  <c r="AQ82" i="35"/>
  <c r="BC82" i="35"/>
  <c r="AK82" i="35"/>
  <c r="AH82" i="35"/>
  <c r="AR82" i="35"/>
  <c r="AW82" i="35"/>
  <c r="BJ82" i="35"/>
  <c r="AU82" i="35"/>
  <c r="BN82" i="35"/>
  <c r="BM82" i="35"/>
  <c r="BB82" i="35"/>
  <c r="AJ82" i="35"/>
  <c r="AB82" i="35"/>
  <c r="BL82" i="35"/>
  <c r="AC82" i="35"/>
  <c r="AX82" i="35"/>
  <c r="AI82" i="35"/>
  <c r="BO82" i="35"/>
  <c r="BD82" i="35"/>
  <c r="AL82" i="35"/>
  <c r="BH82" i="35"/>
  <c r="BG82" i="35"/>
  <c r="BE82" i="35"/>
  <c r="AP82" i="35"/>
  <c r="AY82" i="35"/>
  <c r="AT82" i="35"/>
  <c r="AF82" i="35"/>
  <c r="CL9" i="18" l="1"/>
  <c r="CM18" i="18"/>
  <c r="CN4" i="18"/>
  <c r="CM8" i="18" s="1"/>
  <c r="CZ82" i="35"/>
  <c r="BA82" i="14"/>
  <c r="BG82" i="14"/>
  <c r="AI82" i="14"/>
  <c r="BI82" i="14"/>
  <c r="AU82" i="14"/>
  <c r="AS82" i="14"/>
  <c r="AL82" i="14"/>
  <c r="AH82" i="14"/>
  <c r="BK82" i="14"/>
  <c r="BH82" i="14"/>
  <c r="AZ82" i="14"/>
  <c r="BJ82" i="14"/>
  <c r="AR82" i="14"/>
  <c r="AO82" i="14"/>
  <c r="AV82" i="14"/>
  <c r="AQ82" i="14"/>
  <c r="AT82" i="14"/>
  <c r="AE82" i="14"/>
  <c r="AP82" i="14"/>
  <c r="BB82" i="14"/>
  <c r="BL82" i="14"/>
  <c r="AN82" i="14"/>
  <c r="BD82" i="14"/>
  <c r="BC82" i="14"/>
  <c r="BE82" i="14"/>
  <c r="BN82" i="14"/>
  <c r="AC82" i="14"/>
  <c r="BO82" i="14"/>
  <c r="AX82" i="14"/>
  <c r="AY82" i="14"/>
  <c r="AB82" i="14"/>
  <c r="BF82" i="14"/>
  <c r="AW82" i="14"/>
  <c r="AG82" i="14"/>
  <c r="AM82" i="14"/>
  <c r="AF82" i="14"/>
  <c r="AK82" i="14"/>
  <c r="BM82" i="14"/>
  <c r="AD82" i="14"/>
  <c r="AJ82" i="14"/>
  <c r="CM9" i="18" l="1"/>
  <c r="CN18" i="18"/>
  <c r="CO4" i="18"/>
  <c r="CN8" i="18" s="1"/>
  <c r="BW35" i="34"/>
  <c r="BS35" i="34"/>
  <c r="CG35" i="34"/>
  <c r="BR35" i="34"/>
  <c r="CB35" i="34"/>
  <c r="BU35" i="34"/>
  <c r="BQ35" i="34"/>
  <c r="CE35" i="34"/>
  <c r="C81" i="34"/>
  <c r="CD35" i="34"/>
  <c r="BT35" i="34"/>
  <c r="CA35" i="34"/>
  <c r="CH35" i="34"/>
  <c r="BP35" i="34"/>
  <c r="BO35" i="34"/>
  <c r="BL35" i="34"/>
  <c r="CC35" i="34"/>
  <c r="BY35" i="34"/>
  <c r="CF35" i="34"/>
  <c r="BX35" i="34"/>
  <c r="BV35" i="34"/>
  <c r="BN35" i="34"/>
  <c r="BZ35" i="34"/>
  <c r="BM35" i="34"/>
  <c r="CI35" i="34"/>
  <c r="CI53" i="34" s="1"/>
  <c r="CN9" i="18" l="1"/>
  <c r="CP4" i="18"/>
  <c r="CO9" i="18" s="1"/>
  <c r="CO18" i="18"/>
  <c r="CH20" i="31"/>
  <c r="CH32" i="31" s="1"/>
  <c r="CH35" i="35"/>
  <c r="CF35" i="35"/>
  <c r="CE35" i="35"/>
  <c r="C81" i="35"/>
  <c r="CG35" i="35"/>
  <c r="CI35" i="35"/>
  <c r="CI53" i="35" s="1"/>
  <c r="AZ81" i="34"/>
  <c r="AW81" i="34"/>
  <c r="AO81" i="34"/>
  <c r="AU81" i="34"/>
  <c r="BJ81" i="34"/>
  <c r="AI81" i="34"/>
  <c r="AA81" i="34"/>
  <c r="BM81" i="34"/>
  <c r="BA81" i="34"/>
  <c r="AS81" i="34"/>
  <c r="AR81" i="34"/>
  <c r="AK81" i="34"/>
  <c r="BD81" i="34"/>
  <c r="BH81" i="34"/>
  <c r="BN81" i="34"/>
  <c r="BF81" i="34"/>
  <c r="BB81" i="34"/>
  <c r="AM81" i="34"/>
  <c r="AE81" i="34"/>
  <c r="BE81" i="34"/>
  <c r="AD81" i="34"/>
  <c r="AY81" i="34"/>
  <c r="BI81" i="34"/>
  <c r="AG81" i="34"/>
  <c r="AL81" i="34"/>
  <c r="AV81" i="34"/>
  <c r="AF81" i="34"/>
  <c r="AJ81" i="34"/>
  <c r="BK81" i="34"/>
  <c r="AB81" i="34"/>
  <c r="AQ81" i="34"/>
  <c r="AX81" i="34"/>
  <c r="BL81" i="34"/>
  <c r="BC81" i="34"/>
  <c r="AT81" i="34"/>
  <c r="AP81" i="34"/>
  <c r="BG81" i="34"/>
  <c r="AC81" i="34"/>
  <c r="AH81" i="34"/>
  <c r="AN81" i="34"/>
  <c r="CO8" i="18" l="1"/>
  <c r="CP18" i="18"/>
  <c r="CQ4" i="18"/>
  <c r="CQ8" i="18" s="1"/>
  <c r="CH20" i="30"/>
  <c r="CH32" i="30" s="1"/>
  <c r="CZ81" i="34"/>
  <c r="BN98" i="34"/>
  <c r="CC35" i="14"/>
  <c r="BA35" i="14"/>
  <c r="BE35" i="14"/>
  <c r="AR35" i="14"/>
  <c r="BO35" i="14"/>
  <c r="BG35" i="14"/>
  <c r="AQ35" i="14"/>
  <c r="BQ35" i="14"/>
  <c r="CF35" i="14"/>
  <c r="BN35" i="14"/>
  <c r="BR35" i="14"/>
  <c r="BC35" i="14"/>
  <c r="BD35" i="14"/>
  <c r="AY35" i="14"/>
  <c r="BH35" i="14"/>
  <c r="AX35" i="14"/>
  <c r="BW35" i="14"/>
  <c r="AC35" i="14"/>
  <c r="BP35" i="14"/>
  <c r="CA35" i="14"/>
  <c r="BJ35" i="14"/>
  <c r="BF35" i="14"/>
  <c r="AS35" i="14"/>
  <c r="CB35" i="14"/>
  <c r="CE35" i="14"/>
  <c r="AB35" i="14"/>
  <c r="BT35" i="14"/>
  <c r="AP35" i="14"/>
  <c r="AK35" i="14"/>
  <c r="AU35" i="14"/>
  <c r="C81" i="14"/>
  <c r="AJ35" i="14"/>
  <c r="CD35" i="14"/>
  <c r="AZ35" i="14"/>
  <c r="AL35" i="14"/>
  <c r="AT35" i="14"/>
  <c r="BM35" i="14"/>
  <c r="BL35" i="14"/>
  <c r="BK35" i="14"/>
  <c r="AG35" i="14"/>
  <c r="BZ35" i="14"/>
  <c r="AI35" i="14"/>
  <c r="BU35" i="14"/>
  <c r="CH35" i="14"/>
  <c r="BV35" i="14"/>
  <c r="AO35" i="14"/>
  <c r="AD35" i="14"/>
  <c r="AN35" i="14"/>
  <c r="AE35" i="14"/>
  <c r="BY35" i="14"/>
  <c r="AW35" i="14"/>
  <c r="AM35" i="14"/>
  <c r="BX35" i="14"/>
  <c r="AV35" i="14"/>
  <c r="BS35" i="14"/>
  <c r="BI35" i="14"/>
  <c r="CG35" i="14"/>
  <c r="AF35" i="14"/>
  <c r="BB35" i="14"/>
  <c r="AH35" i="14"/>
  <c r="AA35" i="14"/>
  <c r="CI35" i="14"/>
  <c r="BJ81" i="35"/>
  <c r="AG81" i="35"/>
  <c r="AF81" i="35"/>
  <c r="BC81" i="35"/>
  <c r="AL81" i="35"/>
  <c r="AQ81" i="35"/>
  <c r="AI81" i="35"/>
  <c r="AK81" i="35"/>
  <c r="AO81" i="35"/>
  <c r="BE81" i="35"/>
  <c r="AA81" i="35"/>
  <c r="AY81" i="35"/>
  <c r="AV81" i="35"/>
  <c r="AW81" i="35"/>
  <c r="AR81" i="35"/>
  <c r="BB81" i="35"/>
  <c r="AT81" i="35"/>
  <c r="BF81" i="35"/>
  <c r="AE81" i="35"/>
  <c r="AB81" i="35"/>
  <c r="BN81" i="35"/>
  <c r="AN81" i="35"/>
  <c r="AJ81" i="35"/>
  <c r="BD81" i="35"/>
  <c r="BI81" i="35"/>
  <c r="BG81" i="35"/>
  <c r="AU81" i="35"/>
  <c r="AS81" i="35"/>
  <c r="BM81" i="35"/>
  <c r="AM81" i="35"/>
  <c r="BH81" i="35"/>
  <c r="AC81" i="35"/>
  <c r="BL81" i="35"/>
  <c r="AZ81" i="35"/>
  <c r="AH81" i="35"/>
  <c r="AD81" i="35"/>
  <c r="BA81" i="35"/>
  <c r="AX81" i="35"/>
  <c r="BK81" i="35"/>
  <c r="AP81" i="35"/>
  <c r="CP9" i="18" l="1"/>
  <c r="CP8" i="18"/>
  <c r="CQ18" i="18"/>
  <c r="CQ9" i="18"/>
  <c r="CZ81" i="35"/>
  <c r="BI81" i="14"/>
  <c r="BH81" i="14"/>
  <c r="AX81" i="14"/>
  <c r="AG81" i="14"/>
  <c r="AD81" i="14"/>
  <c r="BE81" i="14"/>
  <c r="AB81" i="14"/>
  <c r="AF81" i="14"/>
  <c r="AT81" i="14"/>
  <c r="AN81" i="14"/>
  <c r="BC81" i="14"/>
  <c r="AQ81" i="14"/>
  <c r="BD81" i="14"/>
  <c r="BB81" i="14"/>
  <c r="AZ81" i="14"/>
  <c r="BF81" i="14"/>
  <c r="AE81" i="14"/>
  <c r="AU81" i="14"/>
  <c r="BN81" i="14"/>
  <c r="AO81" i="14"/>
  <c r="AS81" i="14"/>
  <c r="BM81" i="14"/>
  <c r="AV81" i="14"/>
  <c r="AC81" i="14"/>
  <c r="BL81" i="14"/>
  <c r="AR81" i="14"/>
  <c r="BG81" i="14"/>
  <c r="AL81" i="14"/>
  <c r="AP81" i="14"/>
  <c r="AW81" i="14"/>
  <c r="AY81" i="14"/>
  <c r="AA81" i="14"/>
  <c r="BJ81" i="14"/>
  <c r="AM81" i="14"/>
  <c r="BA81" i="14"/>
  <c r="AI81" i="14"/>
  <c r="AH81" i="14"/>
  <c r="BK81" i="14"/>
  <c r="AJ81" i="14"/>
  <c r="AK81" i="14"/>
  <c r="CD34" i="34" l="1"/>
  <c r="BL34" i="34"/>
  <c r="BP34" i="34"/>
  <c r="BO34" i="34"/>
  <c r="CG34" i="34"/>
  <c r="BR34" i="34"/>
  <c r="CE34" i="34"/>
  <c r="CC34" i="34"/>
  <c r="BZ34" i="34"/>
  <c r="C80" i="34"/>
  <c r="BN34" i="34"/>
  <c r="CB34" i="34"/>
  <c r="CA34" i="34"/>
  <c r="CF34" i="34"/>
  <c r="BT34" i="34"/>
  <c r="BX34" i="34"/>
  <c r="BM34" i="34"/>
  <c r="BY34" i="34"/>
  <c r="BV34" i="34"/>
  <c r="BQ34" i="34"/>
  <c r="BW34" i="34"/>
  <c r="BS34" i="34"/>
  <c r="BU34" i="34"/>
  <c r="CH34" i="34"/>
  <c r="CH53" i="34" s="1"/>
  <c r="CG20" i="31" l="1"/>
  <c r="CG32" i="31" s="1"/>
  <c r="CE34" i="35"/>
  <c r="C80" i="35"/>
  <c r="CF34" i="35"/>
  <c r="CG34" i="35"/>
  <c r="CH34" i="35"/>
  <c r="CH53" i="35" s="1"/>
  <c r="AU80" i="34"/>
  <c r="BM80" i="34"/>
  <c r="BC80" i="34"/>
  <c r="BE80" i="34"/>
  <c r="AP80" i="34"/>
  <c r="BA80" i="34"/>
  <c r="AL80" i="34"/>
  <c r="BK80" i="34"/>
  <c r="AE80" i="34"/>
  <c r="AT80" i="34"/>
  <c r="BG80" i="34"/>
  <c r="BH80" i="34"/>
  <c r="AY80" i="34"/>
  <c r="AJ80" i="34"/>
  <c r="AQ80" i="34"/>
  <c r="AO80" i="34"/>
  <c r="AN80" i="34"/>
  <c r="AZ80" i="34"/>
  <c r="AX80" i="34"/>
  <c r="BI80" i="34"/>
  <c r="AA80" i="34"/>
  <c r="AW80" i="34"/>
  <c r="BB80" i="34"/>
  <c r="AI80" i="34"/>
  <c r="AV80" i="34"/>
  <c r="BL80" i="34"/>
  <c r="AK80" i="34"/>
  <c r="AR80" i="34"/>
  <c r="AD80" i="34"/>
  <c r="AB80" i="34"/>
  <c r="BD80" i="34"/>
  <c r="AC80" i="34"/>
  <c r="AM80" i="34"/>
  <c r="AF80" i="34"/>
  <c r="AG80" i="34"/>
  <c r="AH80" i="34"/>
  <c r="Z80" i="34"/>
  <c r="AS80" i="34"/>
  <c r="BF80" i="34"/>
  <c r="BJ80" i="34"/>
  <c r="CG20" i="30" l="1"/>
  <c r="CG32" i="30" s="1"/>
  <c r="CZ80" i="34"/>
  <c r="BM98" i="34"/>
  <c r="CE34" i="14"/>
  <c r="AR34" i="14"/>
  <c r="BG34" i="14"/>
  <c r="BH34" i="14"/>
  <c r="AC34" i="14"/>
  <c r="AM34" i="14"/>
  <c r="AF34" i="14"/>
  <c r="BI34" i="14"/>
  <c r="BC34" i="14"/>
  <c r="AI34" i="14"/>
  <c r="AO34" i="14"/>
  <c r="BE34" i="14"/>
  <c r="AL34" i="14"/>
  <c r="CB34" i="14"/>
  <c r="BX34" i="14"/>
  <c r="AV34" i="14"/>
  <c r="BL34" i="14"/>
  <c r="AD34" i="14"/>
  <c r="CG34" i="14"/>
  <c r="BJ34" i="14"/>
  <c r="BA34" i="14"/>
  <c r="BN34" i="14"/>
  <c r="AB34" i="14"/>
  <c r="BW34" i="14"/>
  <c r="BU34" i="14"/>
  <c r="BQ34" i="14"/>
  <c r="AT34" i="14"/>
  <c r="BK34" i="14"/>
  <c r="BF34" i="14"/>
  <c r="BV34" i="14"/>
  <c r="BT34" i="14"/>
  <c r="AH34" i="14"/>
  <c r="AZ34" i="14"/>
  <c r="AS34" i="14"/>
  <c r="BS34" i="14"/>
  <c r="BO34" i="14"/>
  <c r="AW34" i="14"/>
  <c r="AK34" i="14"/>
  <c r="CC34" i="14"/>
  <c r="AE34" i="14"/>
  <c r="BD34" i="14"/>
  <c r="AU34" i="14"/>
  <c r="BP34" i="14"/>
  <c r="CA34" i="14"/>
  <c r="BM34" i="14"/>
  <c r="BY34" i="14"/>
  <c r="AX34" i="14"/>
  <c r="AY34" i="14"/>
  <c r="AG34" i="14"/>
  <c r="AP34" i="14"/>
  <c r="AA34" i="14"/>
  <c r="C80" i="14"/>
  <c r="AQ34" i="14"/>
  <c r="BB34" i="14"/>
  <c r="CD34" i="14"/>
  <c r="CF34" i="14"/>
  <c r="AN34" i="14"/>
  <c r="AJ34" i="14"/>
  <c r="BZ34" i="14"/>
  <c r="BR34" i="14"/>
  <c r="Z34" i="14"/>
  <c r="CH34" i="14"/>
  <c r="AQ80" i="35"/>
  <c r="BK80" i="35"/>
  <c r="BG80" i="35"/>
  <c r="BI80" i="35"/>
  <c r="BM80" i="35"/>
  <c r="AC80" i="35"/>
  <c r="AB80" i="35"/>
  <c r="AH80" i="35"/>
  <c r="AR80" i="35"/>
  <c r="AL80" i="35"/>
  <c r="BL80" i="35"/>
  <c r="BB80" i="35"/>
  <c r="AE80" i="35"/>
  <c r="AS80" i="35"/>
  <c r="Z80" i="35"/>
  <c r="AW80" i="35"/>
  <c r="AT80" i="35"/>
  <c r="BC80" i="35"/>
  <c r="AM80" i="35"/>
  <c r="AV80" i="35"/>
  <c r="BF80" i="35"/>
  <c r="BE80" i="35"/>
  <c r="AY80" i="35"/>
  <c r="BA80" i="35"/>
  <c r="AJ80" i="35"/>
  <c r="AA80" i="35"/>
  <c r="AG80" i="35"/>
  <c r="BD80" i="35"/>
  <c r="AI80" i="35"/>
  <c r="AN80" i="35"/>
  <c r="AD80" i="35"/>
  <c r="AK80" i="35"/>
  <c r="BJ80" i="35"/>
  <c r="AX80" i="35"/>
  <c r="BH80" i="35"/>
  <c r="AO80" i="35"/>
  <c r="AZ80" i="35"/>
  <c r="AP80" i="35"/>
  <c r="AF80" i="35"/>
  <c r="AU80" i="35"/>
  <c r="CZ80" i="35" l="1"/>
  <c r="AJ80" i="14"/>
  <c r="AC80" i="14"/>
  <c r="AB80" i="14"/>
  <c r="BH80" i="14"/>
  <c r="AL80" i="14"/>
  <c r="BJ80" i="14"/>
  <c r="BI80" i="14"/>
  <c r="BK80" i="14"/>
  <c r="AO80" i="14"/>
  <c r="AM80" i="14"/>
  <c r="AQ80" i="14"/>
  <c r="AW80" i="14"/>
  <c r="BM80" i="14"/>
  <c r="BD80" i="14"/>
  <c r="AX80" i="14"/>
  <c r="AT80" i="14"/>
  <c r="AF80" i="14"/>
  <c r="AR80" i="14"/>
  <c r="AK80" i="14"/>
  <c r="AG80" i="14"/>
  <c r="AU80" i="14"/>
  <c r="AP80" i="14"/>
  <c r="AS80" i="14"/>
  <c r="AA80" i="14"/>
  <c r="AN80" i="14"/>
  <c r="AD80" i="14"/>
  <c r="AZ80" i="14"/>
  <c r="AY80" i="14"/>
  <c r="BF80" i="14"/>
  <c r="BB80" i="14"/>
  <c r="Z80" i="14"/>
  <c r="BC80" i="14"/>
  <c r="BE80" i="14"/>
  <c r="BA80" i="14"/>
  <c r="BG80" i="14"/>
  <c r="AI80" i="14"/>
  <c r="AE80" i="14"/>
  <c r="AH80" i="14"/>
  <c r="AV80" i="14"/>
  <c r="BL80" i="14"/>
  <c r="CD33" i="34" l="1"/>
  <c r="BM33" i="34"/>
  <c r="BQ33" i="34"/>
  <c r="BR33" i="34"/>
  <c r="CA33" i="34"/>
  <c r="CE33" i="34"/>
  <c r="BL33" i="34"/>
  <c r="BT33" i="34"/>
  <c r="BX33" i="34"/>
  <c r="CB33" i="34"/>
  <c r="BU33" i="34"/>
  <c r="CC33" i="34"/>
  <c r="C79" i="34"/>
  <c r="BY33" i="34"/>
  <c r="CF33" i="34"/>
  <c r="BW33" i="34"/>
  <c r="BZ33" i="34"/>
  <c r="BS33" i="34"/>
  <c r="BN33" i="34"/>
  <c r="BO33" i="34"/>
  <c r="BV33" i="34"/>
  <c r="BP33" i="34"/>
  <c r="CG33" i="34"/>
  <c r="CG53" i="34" s="1"/>
  <c r="CF20" i="31" l="1"/>
  <c r="CF32" i="31" s="1"/>
  <c r="CF33" i="35"/>
  <c r="CE33" i="35"/>
  <c r="C79" i="35"/>
  <c r="CG33" i="35"/>
  <c r="CG53" i="35" s="1"/>
  <c r="AY79" i="34"/>
  <c r="AT79" i="34"/>
  <c r="BJ79" i="34"/>
  <c r="AJ79" i="34"/>
  <c r="BE79" i="34"/>
  <c r="AF79" i="34"/>
  <c r="AX79" i="34"/>
  <c r="BB79" i="34"/>
  <c r="BH79" i="34"/>
  <c r="Z79" i="34"/>
  <c r="AC79" i="34"/>
  <c r="AA79" i="34"/>
  <c r="BK79" i="34"/>
  <c r="BA79" i="34"/>
  <c r="AM79" i="34"/>
  <c r="AV79" i="34"/>
  <c r="BI79" i="34"/>
  <c r="AU79" i="34"/>
  <c r="AH79" i="34"/>
  <c r="AD79" i="34"/>
  <c r="AS79" i="34"/>
  <c r="AK79" i="34"/>
  <c r="BF79" i="34"/>
  <c r="BC79" i="34"/>
  <c r="AE79" i="34"/>
  <c r="AI79" i="34"/>
  <c r="AZ79" i="34"/>
  <c r="BD79" i="34"/>
  <c r="AQ79" i="34"/>
  <c r="AR79" i="34"/>
  <c r="AB79" i="34"/>
  <c r="Y79" i="34"/>
  <c r="BL79" i="34"/>
  <c r="AO79" i="34"/>
  <c r="AN79" i="34"/>
  <c r="AP79" i="34"/>
  <c r="AW79" i="34"/>
  <c r="BG79" i="34"/>
  <c r="AL79" i="34"/>
  <c r="AG79" i="34"/>
  <c r="CF20" i="30" l="1"/>
  <c r="CF32" i="30" s="1"/>
  <c r="CZ79" i="34"/>
  <c r="BL98" i="34"/>
  <c r="AX33" i="14"/>
  <c r="AH33" i="14"/>
  <c r="CB33" i="14"/>
  <c r="AK33" i="14"/>
  <c r="CD33" i="14"/>
  <c r="AO33" i="14"/>
  <c r="BV33" i="14"/>
  <c r="BZ33" i="14"/>
  <c r="BW33" i="14"/>
  <c r="AM33" i="14"/>
  <c r="AE33" i="14"/>
  <c r="BS33" i="14"/>
  <c r="AG33" i="14"/>
  <c r="AV33" i="14"/>
  <c r="BH33" i="14"/>
  <c r="BA33" i="14"/>
  <c r="AW33" i="14"/>
  <c r="C79" i="14"/>
  <c r="AF33" i="14"/>
  <c r="AY33" i="14"/>
  <c r="BG33" i="14"/>
  <c r="BQ33" i="14"/>
  <c r="AQ33" i="14"/>
  <c r="BC33" i="14"/>
  <c r="AI33" i="14"/>
  <c r="BB33" i="14"/>
  <c r="Z33" i="14"/>
  <c r="AR33" i="14"/>
  <c r="BN33" i="14"/>
  <c r="BU33" i="14"/>
  <c r="AU33" i="14"/>
  <c r="CA33" i="14"/>
  <c r="CE33" i="14"/>
  <c r="CC33" i="14"/>
  <c r="BR33" i="14"/>
  <c r="CF33" i="14"/>
  <c r="BD33" i="14"/>
  <c r="BM33" i="14"/>
  <c r="BY33" i="14"/>
  <c r="BL33" i="14"/>
  <c r="AL33" i="14"/>
  <c r="AN33" i="14"/>
  <c r="AT33" i="14"/>
  <c r="BK33" i="14"/>
  <c r="AD33" i="14"/>
  <c r="BX33" i="14"/>
  <c r="AS33" i="14"/>
  <c r="BJ33" i="14"/>
  <c r="AZ33" i="14"/>
  <c r="BI33" i="14"/>
  <c r="BF33" i="14"/>
  <c r="AC33" i="14"/>
  <c r="AB33" i="14"/>
  <c r="AA33" i="14"/>
  <c r="BE33" i="14"/>
  <c r="BO33" i="14"/>
  <c r="BT33" i="14"/>
  <c r="BP33" i="14"/>
  <c r="AP33" i="14"/>
  <c r="AJ33" i="14"/>
  <c r="Y33" i="14"/>
  <c r="CG33" i="14"/>
  <c r="BK79" i="35"/>
  <c r="AS79" i="35"/>
  <c r="AZ79" i="35"/>
  <c r="AU79" i="35"/>
  <c r="BD79" i="35"/>
  <c r="AK79" i="35"/>
  <c r="BA79" i="35"/>
  <c r="AT79" i="35"/>
  <c r="AN79" i="35"/>
  <c r="AA79" i="35"/>
  <c r="AM79" i="35"/>
  <c r="AG79" i="35"/>
  <c r="BH79" i="35"/>
  <c r="AY79" i="35"/>
  <c r="AB79" i="35"/>
  <c r="AX79" i="35"/>
  <c r="AO79" i="35"/>
  <c r="AF79" i="35"/>
  <c r="AW79" i="35"/>
  <c r="AR79" i="35"/>
  <c r="AH79" i="35"/>
  <c r="AQ79" i="35"/>
  <c r="AI79" i="35"/>
  <c r="AL79" i="35"/>
  <c r="Y79" i="35"/>
  <c r="BG79" i="35"/>
  <c r="Z79" i="35"/>
  <c r="BB79" i="35"/>
  <c r="AV79" i="35"/>
  <c r="BI79" i="35"/>
  <c r="BE79" i="35"/>
  <c r="BC79" i="35"/>
  <c r="AJ79" i="35"/>
  <c r="AP79" i="35"/>
  <c r="BF79" i="35"/>
  <c r="AD79" i="35"/>
  <c r="AE79" i="35"/>
  <c r="AC79" i="35"/>
  <c r="BL79" i="35"/>
  <c r="BJ79" i="35"/>
  <c r="CZ79" i="35" l="1"/>
  <c r="AK79" i="14"/>
  <c r="AQ79" i="14"/>
  <c r="AO79" i="14"/>
  <c r="AX79" i="14"/>
  <c r="BI79" i="14"/>
  <c r="AG79" i="14"/>
  <c r="AH79" i="14"/>
  <c r="AS79" i="14"/>
  <c r="AZ79" i="14"/>
  <c r="BC79" i="14"/>
  <c r="AE79" i="14"/>
  <c r="AP79" i="14"/>
  <c r="AY79" i="14"/>
  <c r="BB79" i="14"/>
  <c r="AJ79" i="14"/>
  <c r="BJ79" i="14"/>
  <c r="Z79" i="14"/>
  <c r="AV79" i="14"/>
  <c r="BH79" i="14"/>
  <c r="AU79" i="14"/>
  <c r="BE79" i="14"/>
  <c r="BD79" i="14"/>
  <c r="Y79" i="14"/>
  <c r="AC79" i="14"/>
  <c r="AB79" i="14"/>
  <c r="AW79" i="14"/>
  <c r="AI79" i="14"/>
  <c r="AM79" i="14"/>
  <c r="AT79" i="14"/>
  <c r="AD79" i="14"/>
  <c r="AN79" i="14"/>
  <c r="AR79" i="14"/>
  <c r="AA79" i="14"/>
  <c r="AL79" i="14"/>
  <c r="BA79" i="14"/>
  <c r="AF79" i="14"/>
  <c r="BG79" i="14"/>
  <c r="BK79" i="14"/>
  <c r="BF79" i="14"/>
  <c r="BL79" i="14"/>
  <c r="C78" i="34" l="1"/>
  <c r="CF32" i="34"/>
  <c r="CF53" i="34" s="1"/>
  <c r="BB53" i="34"/>
  <c r="AC53" i="34"/>
  <c r="BJ53" i="34"/>
  <c r="AF53" i="34"/>
  <c r="BD53" i="34"/>
  <c r="AE53" i="34"/>
  <c r="AS53" i="34"/>
  <c r="BP32" i="34"/>
  <c r="BP53" i="34" s="1"/>
  <c r="AJ53" i="34"/>
  <c r="BA53" i="34"/>
  <c r="BC53" i="34"/>
  <c r="AA53" i="34"/>
  <c r="BL32" i="34"/>
  <c r="BL53" i="34" s="1"/>
  <c r="BH53" i="34"/>
  <c r="AI53" i="34"/>
  <c r="BE53" i="34"/>
  <c r="AG53" i="34"/>
  <c r="BR32" i="34"/>
  <c r="BR53" i="34" s="1"/>
  <c r="Z53" i="34"/>
  <c r="CC32" i="34"/>
  <c r="CC53" i="34" s="1"/>
  <c r="AW53" i="34"/>
  <c r="BV32" i="34"/>
  <c r="BV53" i="34" s="1"/>
  <c r="CB32" i="34"/>
  <c r="CB53" i="34" s="1"/>
  <c r="AP53" i="34"/>
  <c r="AV53" i="34"/>
  <c r="AR53" i="34"/>
  <c r="AD53" i="34"/>
  <c r="BM32" i="34"/>
  <c r="BM53" i="34" s="1"/>
  <c r="BF53" i="34"/>
  <c r="AQ53" i="34"/>
  <c r="AB53" i="34"/>
  <c r="BN32" i="34"/>
  <c r="BN53" i="34" s="1"/>
  <c r="AZ53" i="34"/>
  <c r="BZ32" i="34"/>
  <c r="BZ53" i="34" s="1"/>
  <c r="BT32" i="34"/>
  <c r="BT53" i="34" s="1"/>
  <c r="AT53" i="34"/>
  <c r="AN53" i="34"/>
  <c r="BQ32" i="34"/>
  <c r="BQ53" i="34" s="1"/>
  <c r="CA32" i="34"/>
  <c r="CA53" i="34" s="1"/>
  <c r="AO53" i="34"/>
  <c r="AH53" i="34"/>
  <c r="BY32" i="34"/>
  <c r="BY53" i="34" s="1"/>
  <c r="Y53" i="34"/>
  <c r="BW32" i="34"/>
  <c r="BW53" i="34" s="1"/>
  <c r="BS32" i="34"/>
  <c r="BS53" i="34" s="1"/>
  <c r="AY53" i="34"/>
  <c r="BK53" i="34"/>
  <c r="AL53" i="34"/>
  <c r="BI53" i="34"/>
  <c r="BU32" i="34"/>
  <c r="BU53" i="34" s="1"/>
  <c r="BO32" i="34"/>
  <c r="BO53" i="34" s="1"/>
  <c r="AU53" i="34"/>
  <c r="BG53" i="34"/>
  <c r="BX32" i="34"/>
  <c r="BX53" i="34" s="1"/>
  <c r="AX53" i="34"/>
  <c r="CE32" i="34"/>
  <c r="CE53" i="34" s="1"/>
  <c r="AK53" i="34"/>
  <c r="AM53" i="34"/>
  <c r="X53" i="34"/>
  <c r="CD32" i="34"/>
  <c r="CD53" i="34" s="1"/>
  <c r="CE20" i="31" l="1"/>
  <c r="CE32" i="31" s="1"/>
  <c r="CD20" i="31"/>
  <c r="CD32" i="31" s="1"/>
  <c r="BX20" i="31"/>
  <c r="BX32" i="31" s="1"/>
  <c r="BT20" i="31"/>
  <c r="BT32" i="31" s="1"/>
  <c r="BU20" i="31"/>
  <c r="BU32" i="31" s="1"/>
  <c r="BV20" i="31"/>
  <c r="BV32" i="31" s="1"/>
  <c r="CB20" i="31"/>
  <c r="CB32" i="31" s="1"/>
  <c r="BW20" i="31"/>
  <c r="BW32" i="31" s="1"/>
  <c r="BY20" i="31"/>
  <c r="BY32" i="31" s="1"/>
  <c r="CC20" i="31"/>
  <c r="CC32" i="31" s="1"/>
  <c r="BZ20" i="31"/>
  <c r="BZ32" i="31" s="1"/>
  <c r="BS20" i="31"/>
  <c r="BS32" i="31" s="1"/>
  <c r="CA20" i="31"/>
  <c r="CA32" i="31" s="1"/>
  <c r="C78" i="35"/>
  <c r="CF32" i="35"/>
  <c r="CF53" i="35" s="1"/>
  <c r="AI53" i="35"/>
  <c r="AG53" i="35"/>
  <c r="BC53" i="35"/>
  <c r="AF53" i="35"/>
  <c r="BG53" i="35"/>
  <c r="AW53" i="35"/>
  <c r="BE53" i="35"/>
  <c r="AC53" i="35"/>
  <c r="AO53" i="35"/>
  <c r="AB53" i="35"/>
  <c r="AH53" i="35"/>
  <c r="AE53" i="35"/>
  <c r="Y53" i="35"/>
  <c r="AA53" i="35"/>
  <c r="BX53" i="35"/>
  <c r="AU53" i="35"/>
  <c r="AN53" i="35"/>
  <c r="AD53" i="35"/>
  <c r="AX53" i="35"/>
  <c r="BD53" i="35"/>
  <c r="AV53" i="35"/>
  <c r="AZ53" i="35"/>
  <c r="AP53" i="35"/>
  <c r="BH53" i="35"/>
  <c r="CC53" i="35"/>
  <c r="AL53" i="35"/>
  <c r="BM53" i="35"/>
  <c r="CE32" i="35"/>
  <c r="CE53" i="35" s="1"/>
  <c r="BI53" i="35"/>
  <c r="BO53" i="35"/>
  <c r="BR53" i="35"/>
  <c r="BL53" i="35"/>
  <c r="AR53" i="35"/>
  <c r="Z53" i="35"/>
  <c r="CB53" i="35"/>
  <c r="BK53" i="35"/>
  <c r="BF53" i="35"/>
  <c r="AK53" i="35"/>
  <c r="AY53" i="35"/>
  <c r="AS53" i="35"/>
  <c r="BN53" i="35"/>
  <c r="AM53" i="35"/>
  <c r="BV53" i="35"/>
  <c r="AQ53" i="35"/>
  <c r="BW53" i="35"/>
  <c r="BQ53" i="35"/>
  <c r="BT53" i="35"/>
  <c r="AJ53" i="35"/>
  <c r="BB53" i="35"/>
  <c r="BZ53" i="35"/>
  <c r="BA53" i="35"/>
  <c r="BJ53" i="35"/>
  <c r="BY53" i="35"/>
  <c r="BP53" i="35"/>
  <c r="BS53" i="35"/>
  <c r="AT53" i="35"/>
  <c r="BU53" i="35"/>
  <c r="CA53" i="35"/>
  <c r="X53" i="35"/>
  <c r="AX20" i="31"/>
  <c r="AX32" i="31" s="1"/>
  <c r="AP20" i="31"/>
  <c r="AP32" i="31" s="1"/>
  <c r="AQ20" i="31"/>
  <c r="AQ32" i="31" s="1"/>
  <c r="BQ20" i="31"/>
  <c r="BQ32" i="31" s="1"/>
  <c r="BG20" i="31"/>
  <c r="BG32" i="31" s="1"/>
  <c r="AZ20" i="31"/>
  <c r="AZ32" i="31" s="1"/>
  <c r="AD20" i="31"/>
  <c r="AD32" i="31" s="1"/>
  <c r="AB20" i="31"/>
  <c r="AB32" i="31" s="1"/>
  <c r="AJ20" i="31"/>
  <c r="AJ32" i="31" s="1"/>
  <c r="BF20" i="31"/>
  <c r="BF32" i="31" s="1"/>
  <c r="BH20" i="31"/>
  <c r="BH32" i="31" s="1"/>
  <c r="BR20" i="31"/>
  <c r="BR32" i="31" s="1"/>
  <c r="AG20" i="31"/>
  <c r="AG32" i="31" s="1"/>
  <c r="AM20" i="31"/>
  <c r="AM32" i="31" s="1"/>
  <c r="AY20" i="31"/>
  <c r="AY32" i="31" s="1"/>
  <c r="BE20" i="31"/>
  <c r="BE32" i="31" s="1"/>
  <c r="AU20" i="31"/>
  <c r="AU32" i="31" s="1"/>
  <c r="AV20" i="31"/>
  <c r="AV32" i="31" s="1"/>
  <c r="AF20" i="31"/>
  <c r="AF32" i="31" s="1"/>
  <c r="BK20" i="31"/>
  <c r="BK32" i="31" s="1"/>
  <c r="AI20" i="31"/>
  <c r="AI32" i="31" s="1"/>
  <c r="BC20" i="31"/>
  <c r="BC32" i="31" s="1"/>
  <c r="BA20" i="31"/>
  <c r="BA32" i="31" s="1"/>
  <c r="AL20" i="31"/>
  <c r="AL32" i="31" s="1"/>
  <c r="AT20" i="31"/>
  <c r="AT32" i="31" s="1"/>
  <c r="AK20" i="31"/>
  <c r="AK32" i="31" s="1"/>
  <c r="AN20" i="31"/>
  <c r="AN32" i="31" s="1"/>
  <c r="AS20" i="31"/>
  <c r="AS32" i="31" s="1"/>
  <c r="BM20" i="31"/>
  <c r="BM32" i="31" s="1"/>
  <c r="BL20" i="31"/>
  <c r="BL32" i="31" s="1"/>
  <c r="AO20" i="31"/>
  <c r="AO32" i="31" s="1"/>
  <c r="BD20" i="31"/>
  <c r="BD32" i="31" s="1"/>
  <c r="Z20" i="31"/>
  <c r="Z32" i="31" s="1"/>
  <c r="BO20" i="31"/>
  <c r="BO32" i="31" s="1"/>
  <c r="AE20" i="31"/>
  <c r="AE32" i="31" s="1"/>
  <c r="BP20" i="31"/>
  <c r="BP32" i="31" s="1"/>
  <c r="W20" i="31"/>
  <c r="W32" i="31" s="1"/>
  <c r="W10" i="31"/>
  <c r="AW20" i="31"/>
  <c r="AW32" i="31" s="1"/>
  <c r="BN20" i="31"/>
  <c r="BN32" i="31" s="1"/>
  <c r="BJ20" i="31"/>
  <c r="BJ32" i="31" s="1"/>
  <c r="X20" i="31"/>
  <c r="X32" i="31" s="1"/>
  <c r="AA20" i="31"/>
  <c r="AA32" i="31" s="1"/>
  <c r="AC20" i="31"/>
  <c r="AC32" i="31" s="1"/>
  <c r="Y20" i="31"/>
  <c r="Y32" i="31" s="1"/>
  <c r="AH20" i="31"/>
  <c r="AH32" i="31" s="1"/>
  <c r="BB20" i="31"/>
  <c r="BB32" i="31" s="1"/>
  <c r="AR20" i="31"/>
  <c r="AR32" i="31" s="1"/>
  <c r="BI20" i="31"/>
  <c r="BI32" i="31" s="1"/>
  <c r="CD53" i="35"/>
  <c r="AJ78" i="34"/>
  <c r="BI78" i="34"/>
  <c r="AZ78" i="34"/>
  <c r="AF78" i="34"/>
  <c r="BJ78" i="34"/>
  <c r="AH78" i="34"/>
  <c r="BH78" i="34"/>
  <c r="AA78" i="34"/>
  <c r="AV78" i="34"/>
  <c r="AI78" i="34"/>
  <c r="AT78" i="34"/>
  <c r="AL78" i="34"/>
  <c r="AR78" i="34"/>
  <c r="BA78" i="34"/>
  <c r="AM78" i="34"/>
  <c r="AD78" i="34"/>
  <c r="AQ78" i="34"/>
  <c r="AU78" i="34"/>
  <c r="BE78" i="34"/>
  <c r="X78" i="34"/>
  <c r="AP78" i="34"/>
  <c r="AB78" i="34"/>
  <c r="BK78" i="34"/>
  <c r="AK78" i="34"/>
  <c r="AY78" i="34"/>
  <c r="BF78" i="34"/>
  <c r="BG78" i="34"/>
  <c r="AG78" i="34"/>
  <c r="Z78" i="34"/>
  <c r="AW78" i="34"/>
  <c r="AN78" i="34"/>
  <c r="AX78" i="34"/>
  <c r="BC78" i="34"/>
  <c r="AC78" i="34"/>
  <c r="AS78" i="34"/>
  <c r="BD78" i="34"/>
  <c r="AO78" i="34"/>
  <c r="BB78" i="34"/>
  <c r="Y78" i="34"/>
  <c r="AE78" i="34"/>
  <c r="CE20" i="30" l="1"/>
  <c r="CE32" i="30" s="1"/>
  <c r="CB20" i="30"/>
  <c r="CB32" i="30" s="1"/>
  <c r="CD20" i="30"/>
  <c r="CD32" i="30" s="1"/>
  <c r="CC20" i="30"/>
  <c r="CC32" i="30" s="1"/>
  <c r="BX20" i="30"/>
  <c r="BX32" i="30" s="1"/>
  <c r="BZ20" i="30"/>
  <c r="BZ32" i="30" s="1"/>
  <c r="BY20" i="30"/>
  <c r="BY32" i="30" s="1"/>
  <c r="BT20" i="30"/>
  <c r="BT32" i="30" s="1"/>
  <c r="BV20" i="30"/>
  <c r="BV32" i="30" s="1"/>
  <c r="BS20" i="30"/>
  <c r="BS32" i="30" s="1"/>
  <c r="BU20" i="30"/>
  <c r="BU32" i="30" s="1"/>
  <c r="CA20" i="30"/>
  <c r="CA32" i="30" s="1"/>
  <c r="BW20" i="30"/>
  <c r="BW32" i="30" s="1"/>
  <c r="X10" i="31"/>
  <c r="X19" i="31" s="1"/>
  <c r="X21" i="31" s="1"/>
  <c r="W19" i="31"/>
  <c r="W21" i="31" s="1"/>
  <c r="CZ78" i="34"/>
  <c r="CZ98" i="34" s="1"/>
  <c r="BE98" i="34"/>
  <c r="BB98" i="34"/>
  <c r="BI98" i="34"/>
  <c r="AX98" i="34"/>
  <c r="AY98" i="34"/>
  <c r="AZ98" i="34"/>
  <c r="BF98" i="34"/>
  <c r="BD98" i="34"/>
  <c r="BG98" i="34"/>
  <c r="BJ98" i="34"/>
  <c r="BC98" i="34"/>
  <c r="BH98" i="34"/>
  <c r="BA98" i="34"/>
  <c r="AJ98" i="34"/>
  <c r="Z98" i="34"/>
  <c r="AM98" i="34"/>
  <c r="Y98" i="34"/>
  <c r="AF98" i="34"/>
  <c r="AV98" i="34"/>
  <c r="AC98" i="34"/>
  <c r="AI98" i="34"/>
  <c r="AD98" i="34"/>
  <c r="AO98" i="34"/>
  <c r="AL98" i="34"/>
  <c r="X98" i="34"/>
  <c r="AN98" i="34"/>
  <c r="AS98" i="34"/>
  <c r="AH98" i="34"/>
  <c r="AA98" i="34"/>
  <c r="AQ98" i="34"/>
  <c r="AG98" i="34"/>
  <c r="AK98" i="34"/>
  <c r="AW98" i="34"/>
  <c r="AT98" i="34"/>
  <c r="AB98" i="34"/>
  <c r="AR98" i="34"/>
  <c r="AP98" i="34"/>
  <c r="AE98" i="34"/>
  <c r="AU98" i="34"/>
  <c r="BK98" i="34"/>
  <c r="BO20" i="30"/>
  <c r="BO32" i="30" s="1"/>
  <c r="BP20" i="30"/>
  <c r="BP32" i="30" s="1"/>
  <c r="AL20" i="30"/>
  <c r="AL32" i="30" s="1"/>
  <c r="AJ20" i="30"/>
  <c r="AJ32" i="30" s="1"/>
  <c r="Y20" i="30"/>
  <c r="Y32" i="30" s="1"/>
  <c r="BN20" i="30"/>
  <c r="BN32" i="30" s="1"/>
  <c r="AK20" i="30"/>
  <c r="AK32" i="30" s="1"/>
  <c r="AY20" i="30"/>
  <c r="AY32" i="30" s="1"/>
  <c r="AC20" i="30"/>
  <c r="AC32" i="30" s="1"/>
  <c r="Z20" i="30"/>
  <c r="Z32" i="30" s="1"/>
  <c r="AA20" i="30"/>
  <c r="AA32" i="30" s="1"/>
  <c r="AV20" i="30"/>
  <c r="AV32" i="30" s="1"/>
  <c r="AF20" i="30"/>
  <c r="AF32" i="30" s="1"/>
  <c r="BA20" i="30"/>
  <c r="BA32" i="30" s="1"/>
  <c r="BE20" i="30"/>
  <c r="BE32" i="30" s="1"/>
  <c r="BH20" i="30"/>
  <c r="BH32" i="30" s="1"/>
  <c r="AM20" i="30"/>
  <c r="AM32" i="30" s="1"/>
  <c r="BF20" i="30"/>
  <c r="BF32" i="30" s="1"/>
  <c r="AS20" i="30"/>
  <c r="AS32" i="30" s="1"/>
  <c r="BI20" i="30"/>
  <c r="BI32" i="30" s="1"/>
  <c r="AI20" i="30"/>
  <c r="AI32" i="30" s="1"/>
  <c r="AP20" i="30"/>
  <c r="AP32" i="30" s="1"/>
  <c r="AR20" i="30"/>
  <c r="AR32" i="30" s="1"/>
  <c r="BJ20" i="30"/>
  <c r="BJ32" i="30" s="1"/>
  <c r="BK20" i="30"/>
  <c r="BK32" i="30" s="1"/>
  <c r="BG20" i="30"/>
  <c r="BG32" i="30" s="1"/>
  <c r="BC20" i="30"/>
  <c r="BC32" i="30" s="1"/>
  <c r="AT20" i="30"/>
  <c r="AT32" i="30" s="1"/>
  <c r="AD20" i="30"/>
  <c r="AD32" i="30" s="1"/>
  <c r="AB20" i="30"/>
  <c r="AB32" i="30" s="1"/>
  <c r="AE20" i="30"/>
  <c r="AE32" i="30" s="1"/>
  <c r="BM20" i="30"/>
  <c r="BM32" i="30" s="1"/>
  <c r="AQ20" i="30"/>
  <c r="AQ32" i="30" s="1"/>
  <c r="AU20" i="30"/>
  <c r="AU32" i="30" s="1"/>
  <c r="X20" i="30"/>
  <c r="X32" i="30" s="1"/>
  <c r="AN20" i="30"/>
  <c r="AN32" i="30" s="1"/>
  <c r="AH20" i="30"/>
  <c r="AH32" i="30" s="1"/>
  <c r="W20" i="30"/>
  <c r="W32" i="30" s="1"/>
  <c r="W10" i="30"/>
  <c r="W19" i="30" s="1"/>
  <c r="BR20" i="30"/>
  <c r="BR32" i="30" s="1"/>
  <c r="AZ20" i="30"/>
  <c r="AZ32" i="30" s="1"/>
  <c r="AX20" i="30"/>
  <c r="AX32" i="30" s="1"/>
  <c r="BQ20" i="30"/>
  <c r="BQ32" i="30" s="1"/>
  <c r="BL20" i="30"/>
  <c r="BL32" i="30" s="1"/>
  <c r="AO20" i="30"/>
  <c r="AO32" i="30" s="1"/>
  <c r="AW20" i="30"/>
  <c r="AW32" i="30" s="1"/>
  <c r="AG20" i="30"/>
  <c r="AG32" i="30" s="1"/>
  <c r="BD20" i="30"/>
  <c r="BD32" i="30" s="1"/>
  <c r="BB20" i="30"/>
  <c r="BB32" i="30" s="1"/>
  <c r="BH78" i="35"/>
  <c r="BI78" i="35"/>
  <c r="AC78" i="35"/>
  <c r="BB78" i="35"/>
  <c r="BA78" i="35"/>
  <c r="BE78" i="35"/>
  <c r="AI78" i="35"/>
  <c r="AM78" i="35"/>
  <c r="AP78" i="35"/>
  <c r="AA78" i="35"/>
  <c r="AS78" i="35"/>
  <c r="AB78" i="35"/>
  <c r="AV78" i="35"/>
  <c r="AR78" i="35"/>
  <c r="AU78" i="35"/>
  <c r="Y78" i="35"/>
  <c r="AF78" i="35"/>
  <c r="AG78" i="35"/>
  <c r="AZ78" i="35"/>
  <c r="AJ78" i="35"/>
  <c r="AK78" i="35"/>
  <c r="BK78" i="35"/>
  <c r="AY78" i="35"/>
  <c r="AQ78" i="35"/>
  <c r="AL78" i="35"/>
  <c r="AN78" i="35"/>
  <c r="AX78" i="35"/>
  <c r="AO78" i="35"/>
  <c r="AH78" i="35"/>
  <c r="AD78" i="35"/>
  <c r="BF78" i="35"/>
  <c r="X78" i="35"/>
  <c r="BC78" i="35"/>
  <c r="BG78" i="35"/>
  <c r="AW78" i="35"/>
  <c r="AT78" i="35"/>
  <c r="AE78" i="35"/>
  <c r="Z78" i="35"/>
  <c r="BD78" i="35"/>
  <c r="BJ78" i="35"/>
  <c r="W11" i="31" l="1"/>
  <c r="W12" i="31" s="1"/>
  <c r="Y10" i="31"/>
  <c r="Y19" i="31" s="1"/>
  <c r="Y21" i="31" s="1"/>
  <c r="CZ78" i="35"/>
  <c r="CZ98" i="35" s="1"/>
  <c r="BH98" i="35"/>
  <c r="BA98" i="35"/>
  <c r="BE98" i="35"/>
  <c r="BB98" i="35"/>
  <c r="BI98" i="35"/>
  <c r="AX98" i="35"/>
  <c r="AY98" i="35"/>
  <c r="BJ98" i="35"/>
  <c r="AZ98" i="35"/>
  <c r="BF98" i="35"/>
  <c r="BC98" i="35"/>
  <c r="BD98" i="35"/>
  <c r="BG98" i="35"/>
  <c r="AW98" i="35"/>
  <c r="AT98" i="35"/>
  <c r="AB98" i="35"/>
  <c r="AR98" i="35"/>
  <c r="AP98" i="35"/>
  <c r="AE98" i="35"/>
  <c r="AU98" i="35"/>
  <c r="BK98" i="35"/>
  <c r="Y98" i="35"/>
  <c r="AF98" i="35"/>
  <c r="AV98" i="35"/>
  <c r="AC98" i="35"/>
  <c r="AI98" i="35"/>
  <c r="AG98" i="35"/>
  <c r="AD98" i="35"/>
  <c r="AJ98" i="35"/>
  <c r="AK98" i="35"/>
  <c r="Z98" i="35"/>
  <c r="AM98" i="35"/>
  <c r="AO98" i="35"/>
  <c r="AL98" i="35"/>
  <c r="X98" i="35"/>
  <c r="W11" i="30" s="1"/>
  <c r="AN98" i="35"/>
  <c r="AS98" i="35"/>
  <c r="AH98" i="35"/>
  <c r="AA98" i="35"/>
  <c r="AQ98" i="35"/>
  <c r="C78" i="14"/>
  <c r="CF32" i="14"/>
  <c r="BB32" i="14"/>
  <c r="BF32" i="14"/>
  <c r="AE32" i="14"/>
  <c r="AE53" i="14" s="1"/>
  <c r="BS32" i="14"/>
  <c r="AG32" i="14"/>
  <c r="AG53" i="14" s="1"/>
  <c r="BZ32" i="14"/>
  <c r="AF32" i="14"/>
  <c r="AF53" i="14" s="1"/>
  <c r="BT32" i="14"/>
  <c r="AC32" i="14"/>
  <c r="AC53" i="14" s="1"/>
  <c r="BX32" i="14"/>
  <c r="AT32" i="14"/>
  <c r="BH32" i="14"/>
  <c r="BU32" i="14"/>
  <c r="AZ32" i="14"/>
  <c r="AL32" i="14"/>
  <c r="AL53" i="14" s="1"/>
  <c r="BY32" i="14"/>
  <c r="AQ32" i="14"/>
  <c r="AD32" i="14"/>
  <c r="AD53" i="14" s="1"/>
  <c r="BL32" i="14"/>
  <c r="BJ32" i="14"/>
  <c r="AS32" i="14"/>
  <c r="AI32" i="14"/>
  <c r="AI53" i="14" s="1"/>
  <c r="AB32" i="14"/>
  <c r="AB53" i="14" s="1"/>
  <c r="AO32" i="14"/>
  <c r="AO53" i="14" s="1"/>
  <c r="BO32" i="14"/>
  <c r="BI32" i="14"/>
  <c r="CA32" i="14"/>
  <c r="BR32" i="14"/>
  <c r="BP32" i="14"/>
  <c r="AK32" i="14"/>
  <c r="AK53" i="14" s="1"/>
  <c r="BV32" i="14"/>
  <c r="CD32" i="14"/>
  <c r="CE32" i="14"/>
  <c r="CB32" i="14"/>
  <c r="AU32" i="14"/>
  <c r="AJ32" i="14"/>
  <c r="AJ53" i="14" s="1"/>
  <c r="BG32" i="14"/>
  <c r="AA32" i="14"/>
  <c r="AA53" i="14" s="1"/>
  <c r="AM32" i="14"/>
  <c r="AM53" i="14" s="1"/>
  <c r="AV32" i="14"/>
  <c r="BK32" i="14"/>
  <c r="AR32" i="14"/>
  <c r="CC32" i="14"/>
  <c r="BC32" i="14"/>
  <c r="AH32" i="14"/>
  <c r="AH53" i="14" s="1"/>
  <c r="BN32" i="14"/>
  <c r="Z32" i="14"/>
  <c r="Z53" i="14" s="1"/>
  <c r="BW32" i="14"/>
  <c r="BD32" i="14"/>
  <c r="AP32" i="14"/>
  <c r="AP53" i="14" s="1"/>
  <c r="BM32" i="14"/>
  <c r="AX32" i="14"/>
  <c r="BE32" i="14"/>
  <c r="BA32" i="14"/>
  <c r="Y32" i="14"/>
  <c r="Y53" i="14" s="1"/>
  <c r="AN32" i="14"/>
  <c r="AN53" i="14" s="1"/>
  <c r="BQ32" i="14"/>
  <c r="AW32" i="14"/>
  <c r="AY32" i="14"/>
  <c r="W21" i="30"/>
  <c r="X41" i="31"/>
  <c r="X10" i="30"/>
  <c r="X19" i="30" s="1"/>
  <c r="W41" i="31"/>
  <c r="X32" i="14"/>
  <c r="X11" i="31" l="1"/>
  <c r="Y11" i="31" s="1"/>
  <c r="Z11" i="31" s="1"/>
  <c r="AA11" i="31" s="1"/>
  <c r="AB11" i="31" s="1"/>
  <c r="AC11" i="31" s="1"/>
  <c r="AD11" i="31" s="1"/>
  <c r="AE11" i="31" s="1"/>
  <c r="AF11" i="31" s="1"/>
  <c r="AG11" i="31" s="1"/>
  <c r="AH11" i="31" s="1"/>
  <c r="AI11" i="31" s="1"/>
  <c r="AJ11" i="31" s="1"/>
  <c r="AK11" i="31" s="1"/>
  <c r="AL11" i="31" s="1"/>
  <c r="AM11" i="31" s="1"/>
  <c r="AN11" i="31" s="1"/>
  <c r="AO11" i="31" s="1"/>
  <c r="AP11" i="31" s="1"/>
  <c r="AQ11" i="31" s="1"/>
  <c r="AR11" i="31" s="1"/>
  <c r="AS11" i="31" s="1"/>
  <c r="AT11" i="31" s="1"/>
  <c r="AU11" i="31" s="1"/>
  <c r="AV11" i="31" s="1"/>
  <c r="AW11" i="31" s="1"/>
  <c r="AX11" i="31" s="1"/>
  <c r="AY11" i="31" s="1"/>
  <c r="AZ11" i="31" s="1"/>
  <c r="BA11" i="31" s="1"/>
  <c r="BB11" i="31" s="1"/>
  <c r="BC11" i="31" s="1"/>
  <c r="BD11" i="31" s="1"/>
  <c r="BE11" i="31" s="1"/>
  <c r="BF11" i="31" s="1"/>
  <c r="BG11" i="31" s="1"/>
  <c r="BH11" i="31" s="1"/>
  <c r="BI11" i="31" s="1"/>
  <c r="BJ11" i="31" s="1"/>
  <c r="BK11" i="31" s="1"/>
  <c r="BL11" i="31" s="1"/>
  <c r="BM11" i="31" s="1"/>
  <c r="BN11" i="31" s="1"/>
  <c r="BO11" i="31" s="1"/>
  <c r="BP11" i="31" s="1"/>
  <c r="BQ11" i="31" s="1"/>
  <c r="BR11" i="31" s="1"/>
  <c r="BS11" i="31" s="1"/>
  <c r="BT11" i="31" s="1"/>
  <c r="BU11" i="31" s="1"/>
  <c r="BV11" i="31" s="1"/>
  <c r="BW11" i="31" s="1"/>
  <c r="BX11" i="31" s="1"/>
  <c r="BY11" i="31" s="1"/>
  <c r="BZ11" i="31" s="1"/>
  <c r="CA11" i="31" s="1"/>
  <c r="CB11" i="31" s="1"/>
  <c r="CC11" i="31" s="1"/>
  <c r="CD11" i="31" s="1"/>
  <c r="CE11" i="31" s="1"/>
  <c r="CF11" i="31" s="1"/>
  <c r="CG11" i="31" s="1"/>
  <c r="CH11" i="31" s="1"/>
  <c r="CI11" i="31" s="1"/>
  <c r="CJ11" i="31" s="1"/>
  <c r="CK11" i="31" s="1"/>
  <c r="CL11" i="31" s="1"/>
  <c r="CM11" i="31" s="1"/>
  <c r="CN11" i="31" s="1"/>
  <c r="CO11" i="31" s="1"/>
  <c r="CP11" i="31" s="1"/>
  <c r="CQ11" i="31" s="1"/>
  <c r="W15" i="31"/>
  <c r="W30" i="31" s="1"/>
  <c r="W37" i="31"/>
  <c r="W38" i="31" s="1"/>
  <c r="W25" i="31"/>
  <c r="W26" i="31" s="1"/>
  <c r="X11" i="30"/>
  <c r="Y11" i="30" s="1"/>
  <c r="Z11" i="30" s="1"/>
  <c r="AA11" i="30" s="1"/>
  <c r="AB11" i="30" s="1"/>
  <c r="AC11" i="30" s="1"/>
  <c r="AD11" i="30" s="1"/>
  <c r="AE11" i="30" s="1"/>
  <c r="AF11" i="30" s="1"/>
  <c r="AG11" i="30" s="1"/>
  <c r="AH11" i="30" s="1"/>
  <c r="AI11" i="30" s="1"/>
  <c r="AJ11" i="30" s="1"/>
  <c r="AK11" i="30" s="1"/>
  <c r="AL11" i="30" s="1"/>
  <c r="AM11" i="30" s="1"/>
  <c r="AN11" i="30" s="1"/>
  <c r="AO11" i="30" s="1"/>
  <c r="AP11" i="30" s="1"/>
  <c r="AQ11" i="30" s="1"/>
  <c r="AR11" i="30" s="1"/>
  <c r="AS11" i="30" s="1"/>
  <c r="AT11" i="30" s="1"/>
  <c r="AU11" i="30" s="1"/>
  <c r="AV11" i="30" s="1"/>
  <c r="AW11" i="30" s="1"/>
  <c r="AX11" i="30" s="1"/>
  <c r="AY11" i="30" s="1"/>
  <c r="AZ11" i="30" s="1"/>
  <c r="BA11" i="30" s="1"/>
  <c r="BB11" i="30" s="1"/>
  <c r="BC11" i="30" s="1"/>
  <c r="BD11" i="30" s="1"/>
  <c r="BE11" i="30" s="1"/>
  <c r="BF11" i="30" s="1"/>
  <c r="BG11" i="30" s="1"/>
  <c r="BH11" i="30" s="1"/>
  <c r="BI11" i="30" s="1"/>
  <c r="BJ11" i="30" s="1"/>
  <c r="BK11" i="30" s="1"/>
  <c r="BL11" i="30" s="1"/>
  <c r="BM11" i="30" s="1"/>
  <c r="BN11" i="30" s="1"/>
  <c r="BO11" i="30" s="1"/>
  <c r="BP11" i="30" s="1"/>
  <c r="BQ11" i="30" s="1"/>
  <c r="BR11" i="30" s="1"/>
  <c r="BS11" i="30" s="1"/>
  <c r="BT11" i="30" s="1"/>
  <c r="BU11" i="30" s="1"/>
  <c r="BV11" i="30" s="1"/>
  <c r="BW11" i="30" s="1"/>
  <c r="BX11" i="30" s="1"/>
  <c r="BY11" i="30" s="1"/>
  <c r="BZ11" i="30" s="1"/>
  <c r="CA11" i="30" s="1"/>
  <c r="CB11" i="30" s="1"/>
  <c r="CC11" i="30" s="1"/>
  <c r="CD11" i="30" s="1"/>
  <c r="CE11" i="30" s="1"/>
  <c r="CF11" i="30" s="1"/>
  <c r="CG11" i="30" s="1"/>
  <c r="CH11" i="30" s="1"/>
  <c r="CI11" i="30" s="1"/>
  <c r="CJ11" i="30" s="1"/>
  <c r="CK11" i="30" s="1"/>
  <c r="CL11" i="30" s="1"/>
  <c r="CM11" i="30" s="1"/>
  <c r="CN11" i="30" s="1"/>
  <c r="CO11" i="30" s="1"/>
  <c r="CP11" i="30" s="1"/>
  <c r="CQ11" i="30" s="1"/>
  <c r="Z10" i="31"/>
  <c r="Z19" i="31" s="1"/>
  <c r="Z21" i="31" s="1"/>
  <c r="W12" i="30"/>
  <c r="W15" i="30" s="1"/>
  <c r="W30" i="30" s="1"/>
  <c r="BT51" i="14"/>
  <c r="BT53" i="14" s="1"/>
  <c r="BZ51" i="14"/>
  <c r="BZ53" i="14" s="1"/>
  <c r="CQ51" i="14"/>
  <c r="CQ53" i="14" s="1"/>
  <c r="CM51" i="14"/>
  <c r="CM53" i="14" s="1"/>
  <c r="CI51" i="14"/>
  <c r="CI53" i="14" s="1"/>
  <c r="AW51" i="14"/>
  <c r="AW53" i="14" s="1"/>
  <c r="AV20" i="18" s="1"/>
  <c r="AV32" i="18" s="1"/>
  <c r="AV51" i="14"/>
  <c r="AV53" i="14" s="1"/>
  <c r="AU20" i="18" s="1"/>
  <c r="AU32" i="18" s="1"/>
  <c r="CR51" i="14"/>
  <c r="CR53" i="14" s="1"/>
  <c r="BC51" i="14"/>
  <c r="BC53" i="14" s="1"/>
  <c r="BB20" i="18" s="1"/>
  <c r="BB32" i="18" s="1"/>
  <c r="CC51" i="14"/>
  <c r="CC53" i="14" s="1"/>
  <c r="CB51" i="14"/>
  <c r="CB53" i="14" s="1"/>
  <c r="CV51" i="14"/>
  <c r="CV53" i="14" s="1"/>
  <c r="BM51" i="14"/>
  <c r="BM53" i="14" s="1"/>
  <c r="BL20" i="18" s="1"/>
  <c r="BL32" i="18" s="1"/>
  <c r="BL51" i="14"/>
  <c r="BL53" i="14" s="1"/>
  <c r="BK20" i="18" s="1"/>
  <c r="BK32" i="18" s="1"/>
  <c r="BR51" i="14"/>
  <c r="BR53" i="14" s="1"/>
  <c r="BG51" i="14"/>
  <c r="BG53" i="14" s="1"/>
  <c r="BF20" i="18" s="1"/>
  <c r="BF32" i="18" s="1"/>
  <c r="BO51" i="14"/>
  <c r="BO53" i="14" s="1"/>
  <c r="BN20" i="18" s="1"/>
  <c r="BN32" i="18" s="1"/>
  <c r="BF51" i="14"/>
  <c r="BF53" i="14" s="1"/>
  <c r="BE20" i="18" s="1"/>
  <c r="BE32" i="18" s="1"/>
  <c r="BN51" i="14"/>
  <c r="BN53" i="14" s="1"/>
  <c r="BM20" i="18" s="1"/>
  <c r="BM32" i="18" s="1"/>
  <c r="AZ51" i="14"/>
  <c r="AZ53" i="14" s="1"/>
  <c r="AY20" i="18" s="1"/>
  <c r="AY32" i="18" s="1"/>
  <c r="CK51" i="14"/>
  <c r="CK53" i="14" s="1"/>
  <c r="BK51" i="14"/>
  <c r="BK53" i="14" s="1"/>
  <c r="BJ20" i="18" s="1"/>
  <c r="BJ32" i="18" s="1"/>
  <c r="CA51" i="14"/>
  <c r="CA53" i="14" s="1"/>
  <c r="AT51" i="14"/>
  <c r="AT53" i="14" s="1"/>
  <c r="AS20" i="18" s="1"/>
  <c r="AS32" i="18" s="1"/>
  <c r="CU51" i="14"/>
  <c r="CU53" i="14" s="1"/>
  <c r="BE51" i="14"/>
  <c r="BE53" i="14" s="1"/>
  <c r="BD20" i="18" s="1"/>
  <c r="BD32" i="18" s="1"/>
  <c r="BV51" i="14"/>
  <c r="BV53" i="14" s="1"/>
  <c r="BW51" i="14"/>
  <c r="BW53" i="14" s="1"/>
  <c r="CG51" i="14"/>
  <c r="CG53" i="14" s="1"/>
  <c r="BA51" i="14"/>
  <c r="BA53" i="14" s="1"/>
  <c r="AZ20" i="18" s="1"/>
  <c r="AZ32" i="18" s="1"/>
  <c r="AR51" i="14"/>
  <c r="AR53" i="14" s="1"/>
  <c r="AQ20" i="18" s="1"/>
  <c r="AQ32" i="18" s="1"/>
  <c r="CY51" i="14"/>
  <c r="CY53" i="14" s="1"/>
  <c r="BX51" i="14"/>
  <c r="BX53" i="14" s="1"/>
  <c r="BJ51" i="14"/>
  <c r="BJ53" i="14" s="1"/>
  <c r="BI20" i="18" s="1"/>
  <c r="BI32" i="18" s="1"/>
  <c r="AX51" i="14"/>
  <c r="AX53" i="14" s="1"/>
  <c r="AW20" i="18" s="1"/>
  <c r="AW32" i="18" s="1"/>
  <c r="CJ51" i="14"/>
  <c r="CJ53" i="14" s="1"/>
  <c r="C97" i="14"/>
  <c r="AU51" i="14"/>
  <c r="AU53" i="14" s="1"/>
  <c r="AT20" i="18" s="1"/>
  <c r="AT32" i="18" s="1"/>
  <c r="CW51" i="14"/>
  <c r="CW53" i="14" s="1"/>
  <c r="AS51" i="14"/>
  <c r="AS53" i="14" s="1"/>
  <c r="AR20" i="18" s="1"/>
  <c r="AR32" i="18" s="1"/>
  <c r="BY51" i="14"/>
  <c r="BY53" i="14" s="1"/>
  <c r="BB51" i="14"/>
  <c r="BB53" i="14" s="1"/>
  <c r="BA20" i="18" s="1"/>
  <c r="BA32" i="18" s="1"/>
  <c r="AY51" i="14"/>
  <c r="AY53" i="14" s="1"/>
  <c r="AX20" i="18" s="1"/>
  <c r="AX32" i="18" s="1"/>
  <c r="CO51" i="14"/>
  <c r="CO53" i="14" s="1"/>
  <c r="CD51" i="14"/>
  <c r="CD53" i="14" s="1"/>
  <c r="CX51" i="14"/>
  <c r="CX53" i="14" s="1"/>
  <c r="BP51" i="14"/>
  <c r="BP53" i="14" s="1"/>
  <c r="BQ51" i="14"/>
  <c r="BQ53" i="14" s="1"/>
  <c r="CH51" i="14"/>
  <c r="CH53" i="14" s="1"/>
  <c r="CS51" i="14"/>
  <c r="CS53" i="14" s="1"/>
  <c r="AQ51" i="14"/>
  <c r="AQ53" i="14" s="1"/>
  <c r="AP20" i="18" s="1"/>
  <c r="AP32" i="18" s="1"/>
  <c r="CT51" i="14"/>
  <c r="CT53" i="14" s="1"/>
  <c r="CP51" i="14"/>
  <c r="CP53" i="14" s="1"/>
  <c r="CN51" i="14"/>
  <c r="CN53" i="14" s="1"/>
  <c r="BS51" i="14"/>
  <c r="BS53" i="14" s="1"/>
  <c r="CL51" i="14"/>
  <c r="CL53" i="14" s="1"/>
  <c r="CE51" i="14"/>
  <c r="CE53" i="14" s="1"/>
  <c r="BI51" i="14"/>
  <c r="BI53" i="14" s="1"/>
  <c r="BH20" i="18" s="1"/>
  <c r="BH32" i="18" s="1"/>
  <c r="BU51" i="14"/>
  <c r="BU53" i="14" s="1"/>
  <c r="BD51" i="14"/>
  <c r="BD53" i="14" s="1"/>
  <c r="BC20" i="18" s="1"/>
  <c r="BC32" i="18" s="1"/>
  <c r="BH51" i="14"/>
  <c r="BH53" i="14" s="1"/>
  <c r="BG20" i="18" s="1"/>
  <c r="BG32" i="18" s="1"/>
  <c r="CF51" i="14"/>
  <c r="CF53" i="14" s="1"/>
  <c r="X53" i="14"/>
  <c r="W10" i="18" s="1"/>
  <c r="W19" i="18" s="1"/>
  <c r="AO20" i="18"/>
  <c r="AO32" i="18" s="1"/>
  <c r="Z20" i="18"/>
  <c r="Z32" i="18" s="1"/>
  <c r="AJ20" i="18"/>
  <c r="AJ32" i="18" s="1"/>
  <c r="AH20" i="18"/>
  <c r="AH32" i="18" s="1"/>
  <c r="AC20" i="18"/>
  <c r="AC32" i="18" s="1"/>
  <c r="X21" i="30"/>
  <c r="Y10" i="30"/>
  <c r="Y19" i="30" s="1"/>
  <c r="AG20" i="18"/>
  <c r="AG32" i="18" s="1"/>
  <c r="AB20" i="18"/>
  <c r="AB32" i="18" s="1"/>
  <c r="AF20" i="18"/>
  <c r="AF32" i="18" s="1"/>
  <c r="Y41" i="31"/>
  <c r="W41" i="30"/>
  <c r="AM20" i="18"/>
  <c r="AM32" i="18" s="1"/>
  <c r="AI20" i="18"/>
  <c r="AI32" i="18" s="1"/>
  <c r="AN20" i="18"/>
  <c r="AN32" i="18" s="1"/>
  <c r="X20" i="18"/>
  <c r="X32" i="18" s="1"/>
  <c r="Y20" i="18"/>
  <c r="Y32" i="18" s="1"/>
  <c r="AL20" i="18"/>
  <c r="AL32" i="18" s="1"/>
  <c r="AA20" i="18"/>
  <c r="AA32" i="18" s="1"/>
  <c r="AK20" i="18"/>
  <c r="AK32" i="18" s="1"/>
  <c r="AE20" i="18"/>
  <c r="AE32" i="18" s="1"/>
  <c r="AD20" i="18"/>
  <c r="AD32" i="18" s="1"/>
  <c r="X78" i="14"/>
  <c r="BC78" i="14"/>
  <c r="AA78" i="14"/>
  <c r="BF78" i="14"/>
  <c r="BH78" i="14"/>
  <c r="AX78" i="14"/>
  <c r="BJ78" i="14"/>
  <c r="AD78" i="14"/>
  <c r="AE78" i="14"/>
  <c r="Y78" i="14"/>
  <c r="AV78" i="14"/>
  <c r="AC78" i="14"/>
  <c r="BG78" i="14"/>
  <c r="AI78" i="14"/>
  <c r="AB78" i="14"/>
  <c r="AH78" i="14"/>
  <c r="Z78" i="14"/>
  <c r="AT78" i="14"/>
  <c r="BD78" i="14"/>
  <c r="AK78" i="14"/>
  <c r="AW78" i="14"/>
  <c r="AS78" i="14"/>
  <c r="AZ78" i="14"/>
  <c r="AU78" i="14"/>
  <c r="AO78" i="14"/>
  <c r="BA78" i="14"/>
  <c r="AL78" i="14"/>
  <c r="BK78" i="14"/>
  <c r="BI78" i="14"/>
  <c r="AQ78" i="14"/>
  <c r="AY78" i="14"/>
  <c r="AN78" i="14"/>
  <c r="AP78" i="14"/>
  <c r="BB78" i="14"/>
  <c r="AR78" i="14"/>
  <c r="AG78" i="14"/>
  <c r="AM78" i="14"/>
  <c r="BE78" i="14"/>
  <c r="AJ78" i="14"/>
  <c r="AF78" i="14"/>
  <c r="CE20" i="18" l="1"/>
  <c r="CE32" i="18" s="1"/>
  <c r="CM20" i="18"/>
  <c r="CM32" i="18" s="1"/>
  <c r="CB20" i="18"/>
  <c r="CB32" i="18" s="1"/>
  <c r="BY20" i="18"/>
  <c r="BY32" i="18" s="1"/>
  <c r="CD20" i="18"/>
  <c r="CD32" i="18" s="1"/>
  <c r="CO20" i="18"/>
  <c r="CO32" i="18" s="1"/>
  <c r="CG20" i="18"/>
  <c r="CG32" i="18" s="1"/>
  <c r="CC20" i="18"/>
  <c r="CC32" i="18" s="1"/>
  <c r="BX20" i="18"/>
  <c r="BX32" i="18" s="1"/>
  <c r="BW20" i="18"/>
  <c r="BW32" i="18" s="1"/>
  <c r="CF20" i="18"/>
  <c r="CF32" i="18" s="1"/>
  <c r="CJ20" i="18"/>
  <c r="CJ32" i="18" s="1"/>
  <c r="CH20" i="18"/>
  <c r="CH32" i="18" s="1"/>
  <c r="BS20" i="18"/>
  <c r="BS32" i="18" s="1"/>
  <c r="CK20" i="18"/>
  <c r="CK32" i="18" s="1"/>
  <c r="BP20" i="18"/>
  <c r="BP32" i="18" s="1"/>
  <c r="CN20" i="18"/>
  <c r="CN32" i="18" s="1"/>
  <c r="CI20" i="18"/>
  <c r="CI32" i="18" s="1"/>
  <c r="BV20" i="18"/>
  <c r="BV32" i="18" s="1"/>
  <c r="CQ20" i="18"/>
  <c r="CQ32" i="18" s="1"/>
  <c r="CL20" i="18"/>
  <c r="CL32" i="18" s="1"/>
  <c r="BT20" i="18"/>
  <c r="BT32" i="18" s="1"/>
  <c r="BR20" i="18"/>
  <c r="BR32" i="18" s="1"/>
  <c r="BO20" i="18"/>
  <c r="BO32" i="18" s="1"/>
  <c r="BU20" i="18"/>
  <c r="BU32" i="18" s="1"/>
  <c r="BZ20" i="18"/>
  <c r="BZ32" i="18" s="1"/>
  <c r="BQ20" i="18"/>
  <c r="BQ32" i="18" s="1"/>
  <c r="CA20" i="18"/>
  <c r="CA32" i="18" s="1"/>
  <c r="CP20" i="18"/>
  <c r="CP32" i="18" s="1"/>
  <c r="W27" i="31"/>
  <c r="W31" i="31" s="1"/>
  <c r="W33" i="31" s="1"/>
  <c r="X12" i="31"/>
  <c r="X37" i="31" s="1"/>
  <c r="X42" i="31" s="1"/>
  <c r="Y12" i="31"/>
  <c r="W42" i="31"/>
  <c r="AA10" i="31"/>
  <c r="AA19" i="31" s="1"/>
  <c r="AA21" i="31" s="1"/>
  <c r="Z12" i="31"/>
  <c r="Z25" i="31" s="1"/>
  <c r="X12" i="30"/>
  <c r="X37" i="30" s="1"/>
  <c r="X38" i="30" s="1"/>
  <c r="W25" i="30"/>
  <c r="W37" i="30"/>
  <c r="W42" i="30" s="1"/>
  <c r="AG98" i="14"/>
  <c r="AD98" i="14"/>
  <c r="AJ98" i="14"/>
  <c r="AK98" i="14"/>
  <c r="Z98" i="14"/>
  <c r="AM98" i="14"/>
  <c r="AO98" i="14"/>
  <c r="AL98" i="14"/>
  <c r="X98" i="14"/>
  <c r="AN98" i="14"/>
  <c r="AH98" i="14"/>
  <c r="AA98" i="14"/>
  <c r="AB98" i="14"/>
  <c r="AP98" i="14"/>
  <c r="AE98" i="14"/>
  <c r="Y98" i="14"/>
  <c r="AF98" i="14"/>
  <c r="AC98" i="14"/>
  <c r="AI98" i="14"/>
  <c r="X10" i="18"/>
  <c r="W20" i="18"/>
  <c r="X41" i="30"/>
  <c r="Z41" i="31"/>
  <c r="Y12" i="30"/>
  <c r="Y21" i="30"/>
  <c r="Z10" i="30"/>
  <c r="Z19" i="30" s="1"/>
  <c r="AQ97" i="14"/>
  <c r="BY97" i="14"/>
  <c r="AU97" i="14"/>
  <c r="BR97" i="14"/>
  <c r="BP97" i="14"/>
  <c r="BF97" i="14"/>
  <c r="BA97" i="14"/>
  <c r="AR97" i="14"/>
  <c r="BZ97" i="14"/>
  <c r="BQ97" i="14"/>
  <c r="AW97" i="14"/>
  <c r="BJ97" i="14"/>
  <c r="BO97" i="14"/>
  <c r="BS97" i="14"/>
  <c r="BV97" i="14"/>
  <c r="AV97" i="14"/>
  <c r="CD97" i="14"/>
  <c r="BI97" i="14"/>
  <c r="BE97" i="14"/>
  <c r="AT97" i="14"/>
  <c r="BM97" i="14"/>
  <c r="AS97" i="14"/>
  <c r="BD97" i="14"/>
  <c r="BW97" i="14"/>
  <c r="CC97" i="14"/>
  <c r="AX97" i="14"/>
  <c r="CB97" i="14"/>
  <c r="CA97" i="14"/>
  <c r="AZ97" i="14"/>
  <c r="BX97" i="14"/>
  <c r="BH97" i="14"/>
  <c r="BC97" i="14"/>
  <c r="BG97" i="14"/>
  <c r="BK97" i="14"/>
  <c r="BL97" i="14"/>
  <c r="BU97" i="14"/>
  <c r="AY97" i="14"/>
  <c r="BB97" i="14"/>
  <c r="BT97" i="14"/>
  <c r="BN97" i="14"/>
  <c r="W21" i="18" l="1"/>
  <c r="W32" i="18"/>
  <c r="X25" i="31"/>
  <c r="X26" i="31" s="1"/>
  <c r="X27" i="31" s="1"/>
  <c r="X31" i="31" s="1"/>
  <c r="X38" i="31"/>
  <c r="X43" i="31"/>
  <c r="X44" i="31" s="1"/>
  <c r="X15" i="31"/>
  <c r="X30" i="31" s="1"/>
  <c r="W43" i="31"/>
  <c r="W44" i="31" s="1"/>
  <c r="W46" i="31" s="1"/>
  <c r="Z26" i="31"/>
  <c r="Z27" i="31" s="1"/>
  <c r="Z31" i="31" s="1"/>
  <c r="W43" i="30"/>
  <c r="W44" i="30" s="1"/>
  <c r="W26" i="30"/>
  <c r="W27" i="30" s="1"/>
  <c r="W31" i="30" s="1"/>
  <c r="W33" i="30" s="1"/>
  <c r="Y37" i="31"/>
  <c r="Y42" i="31" s="1"/>
  <c r="Y25" i="31"/>
  <c r="Y26" i="31" s="1"/>
  <c r="W41" i="18"/>
  <c r="Y15" i="31"/>
  <c r="Y30" i="31" s="1"/>
  <c r="W11" i="18"/>
  <c r="W12" i="18" s="1"/>
  <c r="Z15" i="31"/>
  <c r="Z30" i="31" s="1"/>
  <c r="AA12" i="31"/>
  <c r="AA15" i="31" s="1"/>
  <c r="AA30" i="31" s="1"/>
  <c r="BR98" i="14"/>
  <c r="BW98" i="14"/>
  <c r="BP98" i="14"/>
  <c r="BY98" i="14"/>
  <c r="BV98" i="14"/>
  <c r="CA98" i="14"/>
  <c r="BT98" i="14"/>
  <c r="BM98" i="14"/>
  <c r="CC98" i="14"/>
  <c r="BZ98" i="14"/>
  <c r="BO98" i="14"/>
  <c r="BX98" i="14"/>
  <c r="BQ98" i="14"/>
  <c r="BN98" i="14"/>
  <c r="CD98" i="14"/>
  <c r="BS98" i="14"/>
  <c r="BL98" i="14"/>
  <c r="CB98" i="14"/>
  <c r="BU98" i="14"/>
  <c r="Z37" i="31"/>
  <c r="Z38" i="31" s="1"/>
  <c r="AB10" i="31"/>
  <c r="AB19" i="31" s="1"/>
  <c r="AB21" i="31" s="1"/>
  <c r="X19" i="18"/>
  <c r="X21" i="18" s="1"/>
  <c r="X25" i="30"/>
  <c r="Y37" i="30"/>
  <c r="Y38" i="30" s="1"/>
  <c r="X15" i="30"/>
  <c r="X30" i="30" s="1"/>
  <c r="W38" i="30"/>
  <c r="X42" i="30"/>
  <c r="X43" i="30" s="1"/>
  <c r="Y10" i="18"/>
  <c r="AX98" i="14"/>
  <c r="AY98" i="14"/>
  <c r="AZ98" i="14"/>
  <c r="AU98" i="14"/>
  <c r="AW98" i="14"/>
  <c r="BB98" i="14"/>
  <c r="BG98" i="14"/>
  <c r="BD98" i="14"/>
  <c r="BC98" i="14"/>
  <c r="BA98" i="14"/>
  <c r="BF98" i="14"/>
  <c r="AR98" i="14"/>
  <c r="BH98" i="14"/>
  <c r="BK98" i="14"/>
  <c r="BE98" i="14"/>
  <c r="AT98" i="14"/>
  <c r="AQ98" i="14"/>
  <c r="AV98" i="14"/>
  <c r="BJ98" i="14"/>
  <c r="AS98" i="14"/>
  <c r="BI98" i="14"/>
  <c r="Z21" i="30"/>
  <c r="Z12" i="30"/>
  <c r="Z37" i="30" s="1"/>
  <c r="AA10" i="30"/>
  <c r="AA19" i="30" s="1"/>
  <c r="Y25" i="30"/>
  <c r="Y26" i="30" s="1"/>
  <c r="Y15" i="30"/>
  <c r="Y30" i="30" s="1"/>
  <c r="AA41" i="31"/>
  <c r="Y41" i="30"/>
  <c r="Y38" i="31" l="1"/>
  <c r="AA25" i="31"/>
  <c r="AA26" i="31" s="1"/>
  <c r="AA27" i="31" s="1"/>
  <c r="AA31" i="31" s="1"/>
  <c r="AA33" i="31" s="1"/>
  <c r="Y27" i="31"/>
  <c r="Y31" i="31" s="1"/>
  <c r="Y33" i="31" s="1"/>
  <c r="X33" i="31"/>
  <c r="W48" i="31"/>
  <c r="W49" i="31" s="1"/>
  <c r="Y43" i="31"/>
  <c r="Y44" i="31" s="1"/>
  <c r="X46" i="31"/>
  <c r="Z33" i="31"/>
  <c r="W46" i="30"/>
  <c r="X44" i="30"/>
  <c r="X46" i="30" s="1"/>
  <c r="X48" i="30" s="1"/>
  <c r="X26" i="30"/>
  <c r="X27" i="30" s="1"/>
  <c r="X31" i="30" s="1"/>
  <c r="X33" i="30" s="1"/>
  <c r="Y27" i="30"/>
  <c r="Y31" i="30" s="1"/>
  <c r="Y33" i="30" s="1"/>
  <c r="X41" i="18"/>
  <c r="X11" i="18"/>
  <c r="Y11" i="18" s="1"/>
  <c r="Z11" i="18" s="1"/>
  <c r="AA11" i="18" s="1"/>
  <c r="AB11" i="18" s="1"/>
  <c r="AC11" i="18" s="1"/>
  <c r="AD11" i="18" s="1"/>
  <c r="AE11" i="18" s="1"/>
  <c r="AF11" i="18" s="1"/>
  <c r="AG11" i="18" s="1"/>
  <c r="AH11" i="18" s="1"/>
  <c r="AI11" i="18" s="1"/>
  <c r="AJ11" i="18" s="1"/>
  <c r="AK11" i="18" s="1"/>
  <c r="AL11" i="18" s="1"/>
  <c r="AM11" i="18" s="1"/>
  <c r="AN11" i="18" s="1"/>
  <c r="AO11" i="18" s="1"/>
  <c r="AP11" i="18" s="1"/>
  <c r="AQ11" i="18" s="1"/>
  <c r="AR11" i="18" s="1"/>
  <c r="AS11" i="18" s="1"/>
  <c r="AT11" i="18" s="1"/>
  <c r="AU11" i="18" s="1"/>
  <c r="AV11" i="18" s="1"/>
  <c r="AW11" i="18" s="1"/>
  <c r="AX11" i="18" s="1"/>
  <c r="AY11" i="18" s="1"/>
  <c r="AZ11" i="18" s="1"/>
  <c r="BA11" i="18" s="1"/>
  <c r="BB11" i="18" s="1"/>
  <c r="BC11" i="18" s="1"/>
  <c r="BD11" i="18" s="1"/>
  <c r="BE11" i="18" s="1"/>
  <c r="BF11" i="18" s="1"/>
  <c r="BG11" i="18" s="1"/>
  <c r="BH11" i="18" s="1"/>
  <c r="BI11" i="18" s="1"/>
  <c r="BJ11" i="18" s="1"/>
  <c r="BK11" i="18" s="1"/>
  <c r="BL11" i="18" s="1"/>
  <c r="BM11" i="18" s="1"/>
  <c r="BN11" i="18" s="1"/>
  <c r="BO11" i="18" s="1"/>
  <c r="BP11" i="18" s="1"/>
  <c r="BQ11" i="18" s="1"/>
  <c r="BR11" i="18" s="1"/>
  <c r="BS11" i="18" s="1"/>
  <c r="BT11" i="18" s="1"/>
  <c r="BU11" i="18" s="1"/>
  <c r="BV11" i="18" s="1"/>
  <c r="BW11" i="18" s="1"/>
  <c r="BX11" i="18" s="1"/>
  <c r="BY11" i="18" s="1"/>
  <c r="BZ11" i="18" s="1"/>
  <c r="CA11" i="18" s="1"/>
  <c r="CB11" i="18" s="1"/>
  <c r="CC11" i="18" s="1"/>
  <c r="CD11" i="18" s="1"/>
  <c r="CE11" i="18" s="1"/>
  <c r="CF11" i="18" s="1"/>
  <c r="CG11" i="18" s="1"/>
  <c r="CH11" i="18" s="1"/>
  <c r="CI11" i="18" s="1"/>
  <c r="CJ11" i="18" s="1"/>
  <c r="CK11" i="18" s="1"/>
  <c r="CL11" i="18" s="1"/>
  <c r="CM11" i="18" s="1"/>
  <c r="CN11" i="18" s="1"/>
  <c r="CO11" i="18" s="1"/>
  <c r="CP11" i="18" s="1"/>
  <c r="CQ11" i="18" s="1"/>
  <c r="W15" i="18"/>
  <c r="W30" i="18" s="1"/>
  <c r="W37" i="18"/>
  <c r="W42" i="18" s="1"/>
  <c r="W25" i="18"/>
  <c r="Z42" i="31"/>
  <c r="AA37" i="31"/>
  <c r="AA38" i="31" s="1"/>
  <c r="AB12" i="31"/>
  <c r="AB25" i="31" s="1"/>
  <c r="AB26" i="31" s="1"/>
  <c r="AC10" i="31"/>
  <c r="AC19" i="31" s="1"/>
  <c r="AC21" i="31" s="1"/>
  <c r="Y19" i="18"/>
  <c r="Y21" i="18" s="1"/>
  <c r="Y42" i="30"/>
  <c r="Y43" i="30" s="1"/>
  <c r="Z10" i="18"/>
  <c r="CZ98" i="14"/>
  <c r="Z42" i="30"/>
  <c r="Z38" i="30"/>
  <c r="AA21" i="30"/>
  <c r="AA12" i="30"/>
  <c r="AA37" i="30" s="1"/>
  <c r="AB10" i="30"/>
  <c r="AB19" i="30" s="1"/>
  <c r="Z25" i="30"/>
  <c r="Z15" i="30"/>
  <c r="Z30" i="30" s="1"/>
  <c r="AB41" i="31"/>
  <c r="Z41" i="30"/>
  <c r="Y46" i="31" l="1"/>
  <c r="Y48" i="31" s="1"/>
  <c r="Y49" i="31" s="1"/>
  <c r="X49" i="30"/>
  <c r="X48" i="31"/>
  <c r="X49" i="31" s="1"/>
  <c r="Z43" i="31"/>
  <c r="Z44" i="31" s="1"/>
  <c r="Z46" i="31" s="1"/>
  <c r="W48" i="30"/>
  <c r="W49" i="30" s="1"/>
  <c r="Z43" i="30"/>
  <c r="Z44" i="30" s="1"/>
  <c r="Z46" i="30" s="1"/>
  <c r="Z48" i="30" s="1"/>
  <c r="Y44" i="30"/>
  <c r="Y46" i="30" s="1"/>
  <c r="Y48" i="30" s="1"/>
  <c r="Z26" i="30"/>
  <c r="Z27" i="30" s="1"/>
  <c r="Z31" i="30" s="1"/>
  <c r="Z33" i="30" s="1"/>
  <c r="W43" i="18"/>
  <c r="W44" i="18" s="1"/>
  <c r="Y41" i="18"/>
  <c r="W26" i="18"/>
  <c r="W27" i="18" s="1"/>
  <c r="W31" i="18" s="1"/>
  <c r="W33" i="18" s="1"/>
  <c r="Y12" i="18"/>
  <c r="Y15" i="18" s="1"/>
  <c r="Y30" i="18" s="1"/>
  <c r="X12" i="18"/>
  <c r="X15" i="18" s="1"/>
  <c r="X30" i="18" s="1"/>
  <c r="W38" i="18"/>
  <c r="AA42" i="31"/>
  <c r="AC12" i="31"/>
  <c r="AC15" i="31" s="1"/>
  <c r="AC30" i="31" s="1"/>
  <c r="AD10" i="31"/>
  <c r="AD19" i="31" s="1"/>
  <c r="AD21" i="31" s="1"/>
  <c r="AB15" i="31"/>
  <c r="AB30" i="31" s="1"/>
  <c r="AB37" i="31"/>
  <c r="AB42" i="31" s="1"/>
  <c r="AB43" i="31" s="1"/>
  <c r="AA10" i="18"/>
  <c r="AA19" i="18" s="1"/>
  <c r="AA21" i="18" s="1"/>
  <c r="Z19" i="18"/>
  <c r="Z21" i="18" s="1"/>
  <c r="Z12" i="18"/>
  <c r="Z25" i="18" s="1"/>
  <c r="AB27" i="31"/>
  <c r="AB31" i="31" s="1"/>
  <c r="AB21" i="30"/>
  <c r="AB12" i="30"/>
  <c r="AB37" i="30" s="1"/>
  <c r="AC10" i="30"/>
  <c r="AC19" i="30" s="1"/>
  <c r="AA42" i="30"/>
  <c r="AA38" i="30"/>
  <c r="AC41" i="31"/>
  <c r="AA25" i="30"/>
  <c r="AA15" i="30"/>
  <c r="AA30" i="30" s="1"/>
  <c r="AA41" i="30"/>
  <c r="AA43" i="30" l="1"/>
  <c r="AA44" i="30" s="1"/>
  <c r="AA46" i="30" s="1"/>
  <c r="AA48" i="30" s="1"/>
  <c r="Y49" i="30"/>
  <c r="Z48" i="31"/>
  <c r="Z49" i="31" s="1"/>
  <c r="AA43" i="31"/>
  <c r="AA44" i="31" s="1"/>
  <c r="AA46" i="31" s="1"/>
  <c r="AA26" i="30"/>
  <c r="AA27" i="30" s="1"/>
  <c r="AA31" i="30" s="1"/>
  <c r="AA33" i="30" s="1"/>
  <c r="W46" i="18"/>
  <c r="Z41" i="18"/>
  <c r="Z26" i="18"/>
  <c r="Z27" i="18" s="1"/>
  <c r="Z31" i="18" s="1"/>
  <c r="Y25" i="18"/>
  <c r="Y26" i="18" s="1"/>
  <c r="X37" i="18"/>
  <c r="X42" i="18" s="1"/>
  <c r="X25" i="18"/>
  <c r="Y37" i="18"/>
  <c r="Y42" i="18" s="1"/>
  <c r="AC25" i="31"/>
  <c r="AC37" i="31"/>
  <c r="AC38" i="31" s="1"/>
  <c r="AE10" i="31"/>
  <c r="AE19" i="31" s="1"/>
  <c r="AE21" i="31" s="1"/>
  <c r="AD12" i="31"/>
  <c r="AD15" i="31" s="1"/>
  <c r="AD30" i="31" s="1"/>
  <c r="AB33" i="31"/>
  <c r="AB38" i="31"/>
  <c r="AB10" i="18"/>
  <c r="AB19" i="18" s="1"/>
  <c r="AB21" i="18" s="1"/>
  <c r="AA12" i="18"/>
  <c r="AA15" i="18" s="1"/>
  <c r="AA30" i="18" s="1"/>
  <c r="Z15" i="18"/>
  <c r="Z30" i="18" s="1"/>
  <c r="Z37" i="18"/>
  <c r="Z38" i="18" s="1"/>
  <c r="AB44" i="31"/>
  <c r="AC21" i="30"/>
  <c r="AC12" i="30"/>
  <c r="AD10" i="30"/>
  <c r="AD19" i="30" s="1"/>
  <c r="AA41" i="18"/>
  <c r="AD41" i="31"/>
  <c r="AB42" i="30"/>
  <c r="AB38" i="30"/>
  <c r="AB25" i="30"/>
  <c r="AB15" i="30"/>
  <c r="AB30" i="30" s="1"/>
  <c r="Z49" i="30"/>
  <c r="AB41" i="30"/>
  <c r="AB43" i="30" l="1"/>
  <c r="AB44" i="30" s="1"/>
  <c r="AB46" i="30" s="1"/>
  <c r="AB48" i="30" s="1"/>
  <c r="AA48" i="31"/>
  <c r="AA49" i="31" s="1"/>
  <c r="AC26" i="31"/>
  <c r="AC27" i="31" s="1"/>
  <c r="AC31" i="31" s="1"/>
  <c r="AC33" i="31" s="1"/>
  <c r="AB26" i="30"/>
  <c r="AB27" i="30" s="1"/>
  <c r="AB31" i="30" s="1"/>
  <c r="AB33" i="30" s="1"/>
  <c r="W48" i="18"/>
  <c r="W49" i="18" s="1"/>
  <c r="X43" i="18"/>
  <c r="X44" i="18" s="1"/>
  <c r="Y43" i="18"/>
  <c r="Y44" i="18" s="1"/>
  <c r="X26" i="18"/>
  <c r="X27" i="18" s="1"/>
  <c r="X31" i="18" s="1"/>
  <c r="X33" i="18" s="1"/>
  <c r="X38" i="18"/>
  <c r="Y27" i="18"/>
  <c r="Y31" i="18" s="1"/>
  <c r="Y33" i="18" s="1"/>
  <c r="Y38" i="18"/>
  <c r="AC42" i="31"/>
  <c r="AD25" i="31"/>
  <c r="AD37" i="31"/>
  <c r="AD42" i="31" s="1"/>
  <c r="AD43" i="31" s="1"/>
  <c r="AF10" i="31"/>
  <c r="AF19" i="31" s="1"/>
  <c r="AF21" i="31" s="1"/>
  <c r="AE12" i="31"/>
  <c r="AE37" i="31" s="1"/>
  <c r="AE42" i="31" s="1"/>
  <c r="AB46" i="31"/>
  <c r="AC10" i="18"/>
  <c r="AC19" i="18" s="1"/>
  <c r="AC21" i="18" s="1"/>
  <c r="AB12" i="18"/>
  <c r="AB25" i="18" s="1"/>
  <c r="AA25" i="18"/>
  <c r="AA26" i="18" s="1"/>
  <c r="AA37" i="18"/>
  <c r="AA42" i="18" s="1"/>
  <c r="AA43" i="18" s="1"/>
  <c r="Z42" i="18"/>
  <c r="Z43" i="18" s="1"/>
  <c r="Z33" i="18"/>
  <c r="AA49" i="30"/>
  <c r="AB41" i="18"/>
  <c r="AD21" i="30"/>
  <c r="AD12" i="30"/>
  <c r="AD37" i="30" s="1"/>
  <c r="AE10" i="30"/>
  <c r="AE19" i="30" s="1"/>
  <c r="AE41" i="31"/>
  <c r="AC25" i="30"/>
  <c r="AC15" i="30"/>
  <c r="AC30" i="30" s="1"/>
  <c r="AC41" i="30"/>
  <c r="AC37" i="30"/>
  <c r="AE43" i="31" l="1"/>
  <c r="AE44" i="31" s="1"/>
  <c r="AB48" i="31"/>
  <c r="AB49" i="31" s="1"/>
  <c r="AC43" i="31"/>
  <c r="AC44" i="31" s="1"/>
  <c r="AC46" i="31" s="1"/>
  <c r="AD26" i="31"/>
  <c r="AD27" i="31" s="1"/>
  <c r="AD31" i="31" s="1"/>
  <c r="AD33" i="31" s="1"/>
  <c r="AC26" i="30"/>
  <c r="AC27" i="30" s="1"/>
  <c r="AC31" i="30" s="1"/>
  <c r="AC33" i="30" s="1"/>
  <c r="AA44" i="18"/>
  <c r="X46" i="18"/>
  <c r="Y46" i="18"/>
  <c r="AB26" i="18"/>
  <c r="AB27" i="18" s="1"/>
  <c r="AB31" i="18" s="1"/>
  <c r="AD38" i="31"/>
  <c r="AF12" i="31"/>
  <c r="AF37" i="31" s="1"/>
  <c r="AF38" i="31" s="1"/>
  <c r="AE38" i="31"/>
  <c r="AE25" i="31"/>
  <c r="AE26" i="31" s="1"/>
  <c r="AE15" i="31"/>
  <c r="AE30" i="31" s="1"/>
  <c r="AG10" i="31"/>
  <c r="AG19" i="31" s="1"/>
  <c r="AG21" i="31" s="1"/>
  <c r="AC12" i="18"/>
  <c r="AC37" i="18" s="1"/>
  <c r="AC38" i="18" s="1"/>
  <c r="AB37" i="18"/>
  <c r="AB38" i="18" s="1"/>
  <c r="AD10" i="18"/>
  <c r="AD19" i="18" s="1"/>
  <c r="AD21" i="18" s="1"/>
  <c r="AB15" i="18"/>
  <c r="AB30" i="18" s="1"/>
  <c r="AA38" i="18"/>
  <c r="AA27" i="18"/>
  <c r="AA31" i="18" s="1"/>
  <c r="AA33" i="18" s="1"/>
  <c r="Z44" i="18"/>
  <c r="Z46" i="18" s="1"/>
  <c r="AD44" i="31"/>
  <c r="AE12" i="30"/>
  <c r="AE21" i="30"/>
  <c r="AF10" i="30"/>
  <c r="AF19" i="30" s="1"/>
  <c r="AC42" i="30"/>
  <c r="AC38" i="30"/>
  <c r="AD42" i="30"/>
  <c r="AD38" i="30"/>
  <c r="AB49" i="30"/>
  <c r="AF41" i="31"/>
  <c r="AD25" i="30"/>
  <c r="AD15" i="30"/>
  <c r="AD30" i="30" s="1"/>
  <c r="AD41" i="30"/>
  <c r="AC41" i="18"/>
  <c r="AA46" i="18" l="1"/>
  <c r="AA48" i="18" s="1"/>
  <c r="AA49" i="18" s="1"/>
  <c r="AC48" i="31"/>
  <c r="AC49" i="31" s="1"/>
  <c r="AD43" i="30"/>
  <c r="AD44" i="30" s="1"/>
  <c r="AD46" i="30" s="1"/>
  <c r="AD48" i="30" s="1"/>
  <c r="AC43" i="30"/>
  <c r="AC44" i="30" s="1"/>
  <c r="AC46" i="30" s="1"/>
  <c r="AC48" i="30" s="1"/>
  <c r="AD26" i="30"/>
  <c r="AD27" i="30" s="1"/>
  <c r="AD31" i="30" s="1"/>
  <c r="AD33" i="30" s="1"/>
  <c r="Y48" i="18"/>
  <c r="Y49" i="18" s="1"/>
  <c r="X48" i="18"/>
  <c r="X49" i="18" s="1"/>
  <c r="Z48" i="18"/>
  <c r="Z49" i="18" s="1"/>
  <c r="AB33" i="18"/>
  <c r="AD46" i="31"/>
  <c r="AF15" i="31"/>
  <c r="AF30" i="31" s="1"/>
  <c r="AF25" i="31"/>
  <c r="AE46" i="31"/>
  <c r="AH10" i="31"/>
  <c r="AH19" i="31" s="1"/>
  <c r="AH21" i="31" s="1"/>
  <c r="AG12" i="31"/>
  <c r="AG37" i="31" s="1"/>
  <c r="AG42" i="31" s="1"/>
  <c r="AF42" i="31"/>
  <c r="AC42" i="18"/>
  <c r="AC25" i="18"/>
  <c r="AE27" i="31"/>
  <c r="AE31" i="31" s="1"/>
  <c r="AE33" i="31" s="1"/>
  <c r="AC15" i="18"/>
  <c r="AC30" i="18" s="1"/>
  <c r="AE10" i="18"/>
  <c r="AE19" i="18" s="1"/>
  <c r="AE21" i="18" s="1"/>
  <c r="AD12" i="18"/>
  <c r="AD37" i="18" s="1"/>
  <c r="AD42" i="18" s="1"/>
  <c r="AB42" i="18"/>
  <c r="AB43" i="18" s="1"/>
  <c r="AE41" i="30"/>
  <c r="AG41" i="31"/>
  <c r="AE25" i="30"/>
  <c r="AE15" i="30"/>
  <c r="AE30" i="30" s="1"/>
  <c r="AE37" i="30"/>
  <c r="AD41" i="18"/>
  <c r="AF21" i="30"/>
  <c r="AF12" i="30"/>
  <c r="AG10" i="30"/>
  <c r="AG19" i="30" s="1"/>
  <c r="AG43" i="31" l="1"/>
  <c r="AG44" i="31" s="1"/>
  <c r="AD48" i="31"/>
  <c r="AD49" i="31" s="1"/>
  <c r="AE48" i="31"/>
  <c r="AE49" i="31" s="1"/>
  <c r="AF43" i="31"/>
  <c r="AF44" i="31" s="1"/>
  <c r="AF46" i="31" s="1"/>
  <c r="AF26" i="31"/>
  <c r="AF27" i="31" s="1"/>
  <c r="AF31" i="31" s="1"/>
  <c r="AF33" i="31" s="1"/>
  <c r="AE26" i="30"/>
  <c r="AE27" i="30" s="1"/>
  <c r="AE31" i="30" s="1"/>
  <c r="AE33" i="30" s="1"/>
  <c r="AD43" i="18"/>
  <c r="AD44" i="18" s="1"/>
  <c r="AC43" i="18"/>
  <c r="AC44" i="18" s="1"/>
  <c r="AC46" i="18" s="1"/>
  <c r="AC26" i="18"/>
  <c r="AC27" i="18" s="1"/>
  <c r="AC31" i="18" s="1"/>
  <c r="AC33" i="18" s="1"/>
  <c r="AH12" i="31"/>
  <c r="AH15" i="31" s="1"/>
  <c r="AH30" i="31" s="1"/>
  <c r="AI10" i="31"/>
  <c r="AI19" i="31" s="1"/>
  <c r="AI21" i="31" s="1"/>
  <c r="AG38" i="31"/>
  <c r="AG15" i="31"/>
  <c r="AG30" i="31" s="1"/>
  <c r="AG25" i="31"/>
  <c r="AE12" i="18"/>
  <c r="AE37" i="18" s="1"/>
  <c r="AE42" i="18" s="1"/>
  <c r="AF10" i="18"/>
  <c r="AF19" i="18" s="1"/>
  <c r="AF21" i="18" s="1"/>
  <c r="AD15" i="18"/>
  <c r="AD30" i="18" s="1"/>
  <c r="AD25" i="18"/>
  <c r="AD26" i="18" s="1"/>
  <c r="AD38" i="18"/>
  <c r="AB44" i="18"/>
  <c r="AB46" i="18" s="1"/>
  <c r="AC49" i="30"/>
  <c r="AD49" i="30"/>
  <c r="AH41" i="31"/>
  <c r="AE42" i="30"/>
  <c r="AE43" i="30" s="1"/>
  <c r="AE38" i="30"/>
  <c r="AE41" i="18"/>
  <c r="AF41" i="30"/>
  <c r="AG21" i="30"/>
  <c r="AG12" i="30"/>
  <c r="AH10" i="30"/>
  <c r="AH19" i="30" s="1"/>
  <c r="AF25" i="30"/>
  <c r="AF26" i="30" s="1"/>
  <c r="AF15" i="30"/>
  <c r="AF30" i="30" s="1"/>
  <c r="AF37" i="30"/>
  <c r="AF48" i="31" l="1"/>
  <c r="AF49" i="31" s="1"/>
  <c r="AG26" i="31"/>
  <c r="AG27" i="31" s="1"/>
  <c r="AG31" i="31" s="1"/>
  <c r="AG33" i="31" s="1"/>
  <c r="AE43" i="18"/>
  <c r="AE44" i="18" s="1"/>
  <c r="AB48" i="18"/>
  <c r="AB49" i="18" s="1"/>
  <c r="AC48" i="18"/>
  <c r="AC49" i="18" s="1"/>
  <c r="AH25" i="31"/>
  <c r="AH26" i="31" s="1"/>
  <c r="AH37" i="31"/>
  <c r="AH38" i="31" s="1"/>
  <c r="AJ10" i="31"/>
  <c r="AJ19" i="31" s="1"/>
  <c r="AJ21" i="31" s="1"/>
  <c r="AG46" i="31"/>
  <c r="AI12" i="31"/>
  <c r="AI25" i="31" s="1"/>
  <c r="AE15" i="18"/>
  <c r="AE30" i="18" s="1"/>
  <c r="AE25" i="18"/>
  <c r="AE26" i="18" s="1"/>
  <c r="AG10" i="18"/>
  <c r="AG19" i="18" s="1"/>
  <c r="AG21" i="18" s="1"/>
  <c r="AF12" i="18"/>
  <c r="AF37" i="18" s="1"/>
  <c r="AF38" i="18" s="1"/>
  <c r="AD27" i="18"/>
  <c r="AD31" i="18" s="1"/>
  <c r="AD33" i="18" s="1"/>
  <c r="AE38" i="18"/>
  <c r="AD46" i="18"/>
  <c r="AF27" i="30"/>
  <c r="AF31" i="30" s="1"/>
  <c r="AF33" i="30" s="1"/>
  <c r="AE44" i="30"/>
  <c r="AE46" i="30" s="1"/>
  <c r="AE48" i="30" s="1"/>
  <c r="AG25" i="30"/>
  <c r="AG15" i="30"/>
  <c r="AG30" i="30" s="1"/>
  <c r="AG37" i="30"/>
  <c r="AH12" i="30"/>
  <c r="AH21" i="30"/>
  <c r="AI10" i="30"/>
  <c r="AI19" i="30" s="1"/>
  <c r="AG41" i="30"/>
  <c r="AI41" i="31"/>
  <c r="AF42" i="30"/>
  <c r="AF43" i="30" s="1"/>
  <c r="AF38" i="30"/>
  <c r="AF41" i="18"/>
  <c r="AG48" i="31" l="1"/>
  <c r="AG49" i="31" s="1"/>
  <c r="AI26" i="31"/>
  <c r="AI27" i="31" s="1"/>
  <c r="AI31" i="31" s="1"/>
  <c r="AG26" i="30"/>
  <c r="AG27" i="30" s="1"/>
  <c r="AG31" i="30" s="1"/>
  <c r="AG33" i="30" s="1"/>
  <c r="AD48" i="18"/>
  <c r="AD49" i="18" s="1"/>
  <c r="AH27" i="31"/>
  <c r="AH31" i="31" s="1"/>
  <c r="AH33" i="31" s="1"/>
  <c r="AH42" i="31"/>
  <c r="AJ12" i="31"/>
  <c r="AJ15" i="31" s="1"/>
  <c r="AJ30" i="31" s="1"/>
  <c r="AK10" i="31"/>
  <c r="AK19" i="31" s="1"/>
  <c r="AK21" i="31" s="1"/>
  <c r="AI15" i="31"/>
  <c r="AI30" i="31" s="1"/>
  <c r="AI37" i="31"/>
  <c r="AI42" i="31" s="1"/>
  <c r="AG12" i="18"/>
  <c r="AG25" i="18" s="1"/>
  <c r="AE27" i="18"/>
  <c r="AE31" i="18" s="1"/>
  <c r="AE33" i="18" s="1"/>
  <c r="AH10" i="18"/>
  <c r="AH19" i="18" s="1"/>
  <c r="AH21" i="18" s="1"/>
  <c r="AF42" i="18"/>
  <c r="AF15" i="18"/>
  <c r="AF30" i="18" s="1"/>
  <c r="AF25" i="18"/>
  <c r="AE46" i="18"/>
  <c r="AF44" i="30"/>
  <c r="AF46" i="30" s="1"/>
  <c r="AJ41" i="31"/>
  <c r="AG42" i="30"/>
  <c r="AG43" i="30" s="1"/>
  <c r="AG38" i="30"/>
  <c r="AH25" i="30"/>
  <c r="AH15" i="30"/>
  <c r="AH30" i="30" s="1"/>
  <c r="AH37" i="30"/>
  <c r="AI21" i="30"/>
  <c r="AI12" i="30"/>
  <c r="AI37" i="30" s="1"/>
  <c r="AJ10" i="30"/>
  <c r="AJ19" i="30" s="1"/>
  <c r="AE49" i="30"/>
  <c r="AH41" i="30"/>
  <c r="AG41" i="18"/>
  <c r="AH43" i="31" l="1"/>
  <c r="AH44" i="31" s="1"/>
  <c r="AH46" i="31" s="1"/>
  <c r="AI43" i="31"/>
  <c r="AI44" i="31" s="1"/>
  <c r="AI33" i="31"/>
  <c r="AF48" i="30"/>
  <c r="AF49" i="30" s="1"/>
  <c r="AH26" i="30"/>
  <c r="AH27" i="30" s="1"/>
  <c r="AH31" i="30" s="1"/>
  <c r="AH33" i="30" s="1"/>
  <c r="AE48" i="18"/>
  <c r="AE49" i="18" s="1"/>
  <c r="AF43" i="18"/>
  <c r="AF44" i="18" s="1"/>
  <c r="AF46" i="18" s="1"/>
  <c r="AF26" i="18"/>
  <c r="AF27" i="18" s="1"/>
  <c r="AF31" i="18" s="1"/>
  <c r="AF33" i="18" s="1"/>
  <c r="AG26" i="18"/>
  <c r="AG27" i="18" s="1"/>
  <c r="AG31" i="18" s="1"/>
  <c r="AJ25" i="31"/>
  <c r="AJ37" i="31"/>
  <c r="AJ42" i="31" s="1"/>
  <c r="AJ43" i="31" s="1"/>
  <c r="AK12" i="31"/>
  <c r="AK37" i="31" s="1"/>
  <c r="AL10" i="31"/>
  <c r="AL19" i="31" s="1"/>
  <c r="AL21" i="31" s="1"/>
  <c r="AI38" i="31"/>
  <c r="AG37" i="18"/>
  <c r="AG42" i="18" s="1"/>
  <c r="AG15" i="18"/>
  <c r="AG30" i="18" s="1"/>
  <c r="AI10" i="18"/>
  <c r="AI19" i="18" s="1"/>
  <c r="AI21" i="18" s="1"/>
  <c r="AH12" i="18"/>
  <c r="AH37" i="18" s="1"/>
  <c r="AG44" i="30"/>
  <c r="AG46" i="30" s="1"/>
  <c r="AG48" i="30" s="1"/>
  <c r="AI42" i="30"/>
  <c r="AI38" i="30"/>
  <c r="AH41" i="18"/>
  <c r="AJ12" i="30"/>
  <c r="AJ37" i="30" s="1"/>
  <c r="AJ21" i="30"/>
  <c r="AK10" i="30"/>
  <c r="AK19" i="30" s="1"/>
  <c r="AH42" i="30"/>
  <c r="AH43" i="30" s="1"/>
  <c r="AH38" i="30"/>
  <c r="AI41" i="30"/>
  <c r="AK41" i="31"/>
  <c r="AI25" i="30"/>
  <c r="AI26" i="30" s="1"/>
  <c r="AI15" i="30"/>
  <c r="AI30" i="30" s="1"/>
  <c r="AI43" i="30" l="1"/>
  <c r="AI44" i="30" s="1"/>
  <c r="AI46" i="30" s="1"/>
  <c r="AI48" i="30" s="1"/>
  <c r="AH48" i="31"/>
  <c r="AH49" i="31" s="1"/>
  <c r="AI46" i="31"/>
  <c r="AI48" i="31" s="1"/>
  <c r="AI49" i="31" s="1"/>
  <c r="AJ26" i="31"/>
  <c r="AJ27" i="31" s="1"/>
  <c r="AJ31" i="31" s="1"/>
  <c r="AJ33" i="31" s="1"/>
  <c r="AI27" i="30"/>
  <c r="AI31" i="30" s="1"/>
  <c r="AI33" i="30" s="1"/>
  <c r="AF48" i="18"/>
  <c r="AF49" i="18" s="1"/>
  <c r="AG43" i="18"/>
  <c r="AG44" i="18" s="1"/>
  <c r="AG33" i="18"/>
  <c r="AJ38" i="31"/>
  <c r="AK25" i="31"/>
  <c r="AK15" i="31"/>
  <c r="AK30" i="31" s="1"/>
  <c r="AL12" i="31"/>
  <c r="AL25" i="31" s="1"/>
  <c r="AM10" i="31"/>
  <c r="AM19" i="31" s="1"/>
  <c r="AM21" i="31" s="1"/>
  <c r="AI12" i="18"/>
  <c r="AI15" i="18" s="1"/>
  <c r="AI30" i="18" s="1"/>
  <c r="AH25" i="18"/>
  <c r="AJ10" i="18"/>
  <c r="AJ19" i="18" s="1"/>
  <c r="AJ21" i="18" s="1"/>
  <c r="AG38" i="18"/>
  <c r="AH15" i="18"/>
  <c r="AH30" i="18" s="1"/>
  <c r="AJ44" i="31"/>
  <c r="AH44" i="30"/>
  <c r="AH46" i="30" s="1"/>
  <c r="AI41" i="18"/>
  <c r="AK12" i="30"/>
  <c r="AK37" i="30" s="1"/>
  <c r="AK21" i="30"/>
  <c r="AL10" i="30"/>
  <c r="AL19" i="30" s="1"/>
  <c r="AG49" i="30"/>
  <c r="AJ41" i="30"/>
  <c r="AL41" i="31"/>
  <c r="AH42" i="18"/>
  <c r="AH43" i="18" s="1"/>
  <c r="AH38" i="18"/>
  <c r="AJ42" i="30"/>
  <c r="AJ38" i="30"/>
  <c r="AJ25" i="30"/>
  <c r="AJ15" i="30"/>
  <c r="AJ30" i="30" s="1"/>
  <c r="AK42" i="31"/>
  <c r="AK43" i="31" s="1"/>
  <c r="AK38" i="31"/>
  <c r="AK26" i="31" l="1"/>
  <c r="AK27" i="31" s="1"/>
  <c r="AK31" i="31" s="1"/>
  <c r="AK33" i="31" s="1"/>
  <c r="AL26" i="31"/>
  <c r="AL27" i="31" s="1"/>
  <c r="AL31" i="31" s="1"/>
  <c r="AH48" i="30"/>
  <c r="AH49" i="30" s="1"/>
  <c r="AJ43" i="30"/>
  <c r="AJ44" i="30" s="1"/>
  <c r="AJ46" i="30" s="1"/>
  <c r="AJ48" i="30" s="1"/>
  <c r="AJ26" i="30"/>
  <c r="AJ27" i="30" s="1"/>
  <c r="AJ31" i="30" s="1"/>
  <c r="AJ33" i="30" s="1"/>
  <c r="AG46" i="18"/>
  <c r="AH26" i="18"/>
  <c r="AH27" i="18" s="1"/>
  <c r="AH31" i="18" s="1"/>
  <c r="AH33" i="18" s="1"/>
  <c r="AJ46" i="31"/>
  <c r="AL37" i="31"/>
  <c r="AL42" i="31" s="1"/>
  <c r="AL15" i="31"/>
  <c r="AL30" i="31" s="1"/>
  <c r="AM12" i="31"/>
  <c r="AM37" i="31" s="1"/>
  <c r="AM42" i="31" s="1"/>
  <c r="AN10" i="31"/>
  <c r="AN19" i="31" s="1"/>
  <c r="AN21" i="31" s="1"/>
  <c r="AI37" i="18"/>
  <c r="AI42" i="18" s="1"/>
  <c r="AI43" i="18" s="1"/>
  <c r="AI25" i="18"/>
  <c r="AI26" i="18" s="1"/>
  <c r="AK10" i="18"/>
  <c r="AK19" i="18" s="1"/>
  <c r="AK21" i="18" s="1"/>
  <c r="AJ12" i="18"/>
  <c r="AJ37" i="18" s="1"/>
  <c r="AK44" i="31"/>
  <c r="AK46" i="31" s="1"/>
  <c r="AH44" i="18"/>
  <c r="AH46" i="18" s="1"/>
  <c r="AK42" i="30"/>
  <c r="AK38" i="30"/>
  <c r="AK41" i="30"/>
  <c r="AK25" i="30"/>
  <c r="AK26" i="30" s="1"/>
  <c r="AK15" i="30"/>
  <c r="AK30" i="30" s="1"/>
  <c r="AI49" i="30"/>
  <c r="AJ41" i="18"/>
  <c r="AL21" i="30"/>
  <c r="AL12" i="30"/>
  <c r="AM10" i="30"/>
  <c r="AM19" i="30" s="1"/>
  <c r="AM41" i="31"/>
  <c r="AM43" i="31" l="1"/>
  <c r="AM44" i="31" s="1"/>
  <c r="AK48" i="31"/>
  <c r="AK49" i="31" s="1"/>
  <c r="AJ48" i="31"/>
  <c r="AJ49" i="31" s="1"/>
  <c r="AL43" i="31"/>
  <c r="AL44" i="31" s="1"/>
  <c r="AL33" i="31"/>
  <c r="AK43" i="30"/>
  <c r="AK44" i="30" s="1"/>
  <c r="AK46" i="30" s="1"/>
  <c r="AK48" i="30" s="1"/>
  <c r="AH48" i="18"/>
  <c r="AH49" i="18" s="1"/>
  <c r="AG48" i="18"/>
  <c r="AG49" i="18" s="1"/>
  <c r="AL38" i="31"/>
  <c r="AM15" i="31"/>
  <c r="AM30" i="31" s="1"/>
  <c r="AM25" i="31"/>
  <c r="AM26" i="31" s="1"/>
  <c r="AM38" i="31"/>
  <c r="AO10" i="31"/>
  <c r="AO19" i="31" s="1"/>
  <c r="AO21" i="31" s="1"/>
  <c r="AN12" i="31"/>
  <c r="AN37" i="31" s="1"/>
  <c r="AI38" i="18"/>
  <c r="AL10" i="18"/>
  <c r="AL19" i="18" s="1"/>
  <c r="AL21" i="18" s="1"/>
  <c r="AI27" i="18"/>
  <c r="AI31" i="18" s="1"/>
  <c r="AI33" i="18" s="1"/>
  <c r="AJ25" i="18"/>
  <c r="AJ26" i="18" s="1"/>
  <c r="AK12" i="18"/>
  <c r="AK15" i="18" s="1"/>
  <c r="AK30" i="18" s="1"/>
  <c r="AJ15" i="18"/>
  <c r="AJ30" i="18" s="1"/>
  <c r="AI44" i="18"/>
  <c r="AK27" i="30"/>
  <c r="AK31" i="30" s="1"/>
  <c r="AK33" i="30" s="1"/>
  <c r="AJ49" i="30"/>
  <c r="AM21" i="30"/>
  <c r="AM12" i="30"/>
  <c r="AN10" i="30"/>
  <c r="AN19" i="30" s="1"/>
  <c r="AK41" i="18"/>
  <c r="AN41" i="31"/>
  <c r="AL25" i="30"/>
  <c r="AL15" i="30"/>
  <c r="AL30" i="30" s="1"/>
  <c r="AL37" i="30"/>
  <c r="AL41" i="30"/>
  <c r="AJ42" i="18"/>
  <c r="AJ43" i="18" s="1"/>
  <c r="AJ38" i="18"/>
  <c r="AL46" i="31" l="1"/>
  <c r="AL48" i="31" s="1"/>
  <c r="AL26" i="30"/>
  <c r="AL27" i="30" s="1"/>
  <c r="AL31" i="30" s="1"/>
  <c r="AL33" i="30" s="1"/>
  <c r="AM46" i="31"/>
  <c r="AO12" i="31"/>
  <c r="AO15" i="31" s="1"/>
  <c r="AO30" i="31" s="1"/>
  <c r="AM27" i="31"/>
  <c r="AM31" i="31" s="1"/>
  <c r="AM33" i="31" s="1"/>
  <c r="AN15" i="31"/>
  <c r="AN30" i="31" s="1"/>
  <c r="AP10" i="31"/>
  <c r="AP19" i="31" s="1"/>
  <c r="AP21" i="31" s="1"/>
  <c r="AN25" i="31"/>
  <c r="AI46" i="18"/>
  <c r="AM10" i="18"/>
  <c r="AM19" i="18" s="1"/>
  <c r="AM21" i="18" s="1"/>
  <c r="AL12" i="18"/>
  <c r="AL37" i="18" s="1"/>
  <c r="AK25" i="18"/>
  <c r="AK26" i="18" s="1"/>
  <c r="AK37" i="18"/>
  <c r="AJ27" i="18"/>
  <c r="AJ31" i="18" s="1"/>
  <c r="AJ33" i="18" s="1"/>
  <c r="AJ44" i="18"/>
  <c r="AJ46" i="18" s="1"/>
  <c r="AK49" i="30"/>
  <c r="AO41" i="31"/>
  <c r="AM41" i="30"/>
  <c r="AL42" i="30"/>
  <c r="AL43" i="30" s="1"/>
  <c r="AL38" i="30"/>
  <c r="AM25" i="30"/>
  <c r="AM15" i="30"/>
  <c r="AM30" i="30" s="1"/>
  <c r="AN42" i="31"/>
  <c r="AN43" i="31" s="1"/>
  <c r="AN38" i="31"/>
  <c r="AL41" i="18"/>
  <c r="AM37" i="30"/>
  <c r="AN21" i="30"/>
  <c r="AN12" i="30"/>
  <c r="AN37" i="30" s="1"/>
  <c r="AO10" i="30"/>
  <c r="AO19" i="30" s="1"/>
  <c r="AL49" i="31" l="1"/>
  <c r="AM48" i="31"/>
  <c r="AM49" i="31" s="1"/>
  <c r="AN26" i="31"/>
  <c r="AN27" i="31" s="1"/>
  <c r="AN31" i="31" s="1"/>
  <c r="AN33" i="31" s="1"/>
  <c r="AM26" i="30"/>
  <c r="AM27" i="30" s="1"/>
  <c r="AM31" i="30" s="1"/>
  <c r="AM33" i="30" s="1"/>
  <c r="AI48" i="18"/>
  <c r="AI49" i="18" s="1"/>
  <c r="AJ48" i="18"/>
  <c r="AJ49" i="18" s="1"/>
  <c r="AO25" i="31"/>
  <c r="AO37" i="31"/>
  <c r="AO42" i="31" s="1"/>
  <c r="AQ10" i="31"/>
  <c r="AQ19" i="31" s="1"/>
  <c r="AQ21" i="31" s="1"/>
  <c r="AP12" i="31"/>
  <c r="AP37" i="31" s="1"/>
  <c r="AP42" i="31" s="1"/>
  <c r="AL15" i="18"/>
  <c r="AL30" i="18" s="1"/>
  <c r="AL25" i="18"/>
  <c r="AM12" i="18"/>
  <c r="AM15" i="18" s="1"/>
  <c r="AM30" i="18" s="1"/>
  <c r="AN10" i="18"/>
  <c r="AN19" i="18" s="1"/>
  <c r="AN21" i="18" s="1"/>
  <c r="AL42" i="18"/>
  <c r="AL43" i="18" s="1"/>
  <c r="AL38" i="18"/>
  <c r="AK27" i="18"/>
  <c r="AK31" i="18" s="1"/>
  <c r="AK33" i="18" s="1"/>
  <c r="AK42" i="18"/>
  <c r="AK38" i="18"/>
  <c r="AN44" i="31"/>
  <c r="AN46" i="31" s="1"/>
  <c r="AN48" i="31" s="1"/>
  <c r="AL44" i="30"/>
  <c r="AL46" i="30" s="1"/>
  <c r="AN42" i="30"/>
  <c r="AN38" i="30"/>
  <c r="AP41" i="31"/>
  <c r="AN41" i="30"/>
  <c r="AM42" i="30"/>
  <c r="AM38" i="30"/>
  <c r="AN25" i="30"/>
  <c r="AN26" i="30" s="1"/>
  <c r="AN15" i="30"/>
  <c r="AN30" i="30" s="1"/>
  <c r="AO21" i="30"/>
  <c r="AO12" i="30"/>
  <c r="AP10" i="30"/>
  <c r="AP19" i="30" s="1"/>
  <c r="AM41" i="18"/>
  <c r="AP43" i="31" l="1"/>
  <c r="AP44" i="31" s="1"/>
  <c r="AO43" i="31"/>
  <c r="AO44" i="31" s="1"/>
  <c r="AO26" i="31"/>
  <c r="AO27" i="31" s="1"/>
  <c r="AO31" i="31" s="1"/>
  <c r="AO33" i="31" s="1"/>
  <c r="AL48" i="30"/>
  <c r="AL49" i="30" s="1"/>
  <c r="AN43" i="30"/>
  <c r="AN44" i="30" s="1"/>
  <c r="AN46" i="30" s="1"/>
  <c r="AN48" i="30" s="1"/>
  <c r="AM43" i="30"/>
  <c r="AM44" i="30" s="1"/>
  <c r="AM46" i="30" s="1"/>
  <c r="AM48" i="30" s="1"/>
  <c r="AL44" i="18"/>
  <c r="AL46" i="18" s="1"/>
  <c r="AK43" i="18"/>
  <c r="AK44" i="18" s="1"/>
  <c r="AK46" i="18" s="1"/>
  <c r="AL26" i="18"/>
  <c r="AL27" i="18" s="1"/>
  <c r="AL31" i="18" s="1"/>
  <c r="AL33" i="18" s="1"/>
  <c r="AO38" i="31"/>
  <c r="AP15" i="31"/>
  <c r="AP30" i="31" s="1"/>
  <c r="AQ12" i="31"/>
  <c r="AQ37" i="31" s="1"/>
  <c r="AP38" i="31"/>
  <c r="AR10" i="31"/>
  <c r="AR19" i="31" s="1"/>
  <c r="AR21" i="31" s="1"/>
  <c r="AP25" i="31"/>
  <c r="AM37" i="18"/>
  <c r="AM38" i="18" s="1"/>
  <c r="AO10" i="18"/>
  <c r="AO19" i="18" s="1"/>
  <c r="AO21" i="18" s="1"/>
  <c r="AM25" i="18"/>
  <c r="AN12" i="18"/>
  <c r="AN37" i="18" s="1"/>
  <c r="AN38" i="18" s="1"/>
  <c r="AN27" i="30"/>
  <c r="AN31" i="30" s="1"/>
  <c r="AN33" i="30" s="1"/>
  <c r="AO25" i="30"/>
  <c r="AO15" i="30"/>
  <c r="AO30" i="30" s="1"/>
  <c r="AO41" i="30"/>
  <c r="AN49" i="31"/>
  <c r="AO37" i="30"/>
  <c r="AN41" i="18"/>
  <c r="AP21" i="30"/>
  <c r="AP12" i="30"/>
  <c r="AP37" i="30" s="1"/>
  <c r="AQ10" i="30"/>
  <c r="AQ19" i="30" s="1"/>
  <c r="AQ41" i="31"/>
  <c r="AO46" i="31" l="1"/>
  <c r="AP26" i="31"/>
  <c r="AP27" i="31" s="1"/>
  <c r="AP31" i="31" s="1"/>
  <c r="AP33" i="31" s="1"/>
  <c r="AO26" i="30"/>
  <c r="AO27" i="30" s="1"/>
  <c r="AO31" i="30" s="1"/>
  <c r="AO33" i="30" s="1"/>
  <c r="AL48" i="18"/>
  <c r="AL49" i="18" s="1"/>
  <c r="AK48" i="18"/>
  <c r="AK49" i="18" s="1"/>
  <c r="AM26" i="18"/>
  <c r="AM27" i="18" s="1"/>
  <c r="AM31" i="18" s="1"/>
  <c r="AM33" i="18" s="1"/>
  <c r="AQ25" i="31"/>
  <c r="AQ15" i="31"/>
  <c r="AQ30" i="31" s="1"/>
  <c r="AP46" i="31"/>
  <c r="AQ42" i="31"/>
  <c r="AQ38" i="31"/>
  <c r="AS10" i="31"/>
  <c r="AS19" i="31" s="1"/>
  <c r="AS21" i="31" s="1"/>
  <c r="AR12" i="31"/>
  <c r="AR37" i="31" s="1"/>
  <c r="AR38" i="31" s="1"/>
  <c r="AM42" i="18"/>
  <c r="AN42" i="18"/>
  <c r="AN43" i="18" s="1"/>
  <c r="AP10" i="18"/>
  <c r="AP19" i="18" s="1"/>
  <c r="AP21" i="18" s="1"/>
  <c r="AN15" i="18"/>
  <c r="AN30" i="18" s="1"/>
  <c r="AN25" i="18"/>
  <c r="AO12" i="18"/>
  <c r="AO37" i="18" s="1"/>
  <c r="AO38" i="18" s="1"/>
  <c r="AP42" i="30"/>
  <c r="AP38" i="30"/>
  <c r="AO41" i="18"/>
  <c r="AQ12" i="30"/>
  <c r="AQ37" i="30" s="1"/>
  <c r="AQ21" i="30"/>
  <c r="AR10" i="30"/>
  <c r="AR19" i="30" s="1"/>
  <c r="AO42" i="30"/>
  <c r="AO38" i="30"/>
  <c r="AP41" i="30"/>
  <c r="AM49" i="30"/>
  <c r="AP25" i="30"/>
  <c r="AP15" i="30"/>
  <c r="AP30" i="30" s="1"/>
  <c r="AN49" i="30"/>
  <c r="AR41" i="31"/>
  <c r="AP43" i="30" l="1"/>
  <c r="AP44" i="30" s="1"/>
  <c r="AP46" i="30" s="1"/>
  <c r="AP48" i="30" s="1"/>
  <c r="AP48" i="31"/>
  <c r="AP49" i="31" s="1"/>
  <c r="AO48" i="31"/>
  <c r="AO49" i="31" s="1"/>
  <c r="AQ43" i="31"/>
  <c r="AQ44" i="31" s="1"/>
  <c r="AQ46" i="31" s="1"/>
  <c r="AQ26" i="31"/>
  <c r="AQ27" i="31" s="1"/>
  <c r="AQ31" i="31" s="1"/>
  <c r="AQ33" i="31" s="1"/>
  <c r="AO43" i="30"/>
  <c r="AO44" i="30" s="1"/>
  <c r="AO46" i="30" s="1"/>
  <c r="AO48" i="30" s="1"/>
  <c r="AP26" i="30"/>
  <c r="AP27" i="30" s="1"/>
  <c r="AP31" i="30" s="1"/>
  <c r="AP33" i="30" s="1"/>
  <c r="AN44" i="18"/>
  <c r="AN46" i="18" s="1"/>
  <c r="AN48" i="18" s="1"/>
  <c r="AM43" i="18"/>
  <c r="AM44" i="18" s="1"/>
  <c r="AM46" i="18" s="1"/>
  <c r="AN26" i="18"/>
  <c r="AN27" i="18" s="1"/>
  <c r="AN31" i="18" s="1"/>
  <c r="AN33" i="18" s="1"/>
  <c r="AR15" i="31"/>
  <c r="AR30" i="31" s="1"/>
  <c r="AR42" i="31"/>
  <c r="AT10" i="31"/>
  <c r="AT19" i="31" s="1"/>
  <c r="AT21" i="31" s="1"/>
  <c r="AS12" i="31"/>
  <c r="AS37" i="31" s="1"/>
  <c r="AS42" i="31" s="1"/>
  <c r="AR25" i="31"/>
  <c r="AP12" i="18"/>
  <c r="AP37" i="18" s="1"/>
  <c r="AP42" i="18" s="1"/>
  <c r="AQ10" i="18"/>
  <c r="AQ19" i="18" s="1"/>
  <c r="AQ21" i="18" s="1"/>
  <c r="AO15" i="18"/>
  <c r="AO30" i="18" s="1"/>
  <c r="AO42" i="18"/>
  <c r="AO25" i="18"/>
  <c r="AO26" i="18" s="1"/>
  <c r="AQ42" i="30"/>
  <c r="AQ38" i="30"/>
  <c r="AQ41" i="30"/>
  <c r="AP41" i="18"/>
  <c r="AR12" i="30"/>
  <c r="AR37" i="30" s="1"/>
  <c r="AR21" i="30"/>
  <c r="AS10" i="30"/>
  <c r="AS19" i="30" s="1"/>
  <c r="AS41" i="31"/>
  <c r="AQ25" i="30"/>
  <c r="AQ26" i="30" s="1"/>
  <c r="AQ15" i="30"/>
  <c r="AQ30" i="30" s="1"/>
  <c r="AN49" i="18" l="1"/>
  <c r="AS43" i="31"/>
  <c r="AS44" i="31" s="1"/>
  <c r="AQ48" i="31"/>
  <c r="AQ49" i="31" s="1"/>
  <c r="AR43" i="31"/>
  <c r="AR44" i="31" s="1"/>
  <c r="AR46" i="31" s="1"/>
  <c r="AR26" i="31"/>
  <c r="AR27" i="31" s="1"/>
  <c r="AR31" i="31" s="1"/>
  <c r="AR33" i="31" s="1"/>
  <c r="AQ43" i="30"/>
  <c r="AQ44" i="30" s="1"/>
  <c r="AQ46" i="30" s="1"/>
  <c r="AQ48" i="30" s="1"/>
  <c r="AM48" i="18"/>
  <c r="AM49" i="18" s="1"/>
  <c r="AP43" i="18"/>
  <c r="AP44" i="18" s="1"/>
  <c r="AO43" i="18"/>
  <c r="AO44" i="18" s="1"/>
  <c r="AO46" i="18" s="1"/>
  <c r="AS25" i="31"/>
  <c r="AS15" i="31"/>
  <c r="AS30" i="31" s="1"/>
  <c r="AU10" i="31"/>
  <c r="AU19" i="31" s="1"/>
  <c r="AU21" i="31" s="1"/>
  <c r="AT12" i="31"/>
  <c r="AT37" i="31" s="1"/>
  <c r="AT42" i="31" s="1"/>
  <c r="AS38" i="31"/>
  <c r="AP25" i="18"/>
  <c r="AP26" i="18" s="1"/>
  <c r="AP15" i="18"/>
  <c r="AP30" i="18" s="1"/>
  <c r="AO27" i="18"/>
  <c r="AO31" i="18" s="1"/>
  <c r="AO33" i="18" s="1"/>
  <c r="AQ12" i="18"/>
  <c r="AQ37" i="18" s="1"/>
  <c r="AQ42" i="18" s="1"/>
  <c r="AR10" i="18"/>
  <c r="AR19" i="18" s="1"/>
  <c r="AR21" i="18" s="1"/>
  <c r="AP38" i="18"/>
  <c r="AQ27" i="30"/>
  <c r="AQ31" i="30" s="1"/>
  <c r="AQ33" i="30" s="1"/>
  <c r="AR42" i="30"/>
  <c r="AR38" i="30"/>
  <c r="AQ41" i="18"/>
  <c r="AT41" i="31"/>
  <c r="AO49" i="30"/>
  <c r="AS12" i="30"/>
  <c r="AS21" i="30"/>
  <c r="AT10" i="30"/>
  <c r="AT19" i="30" s="1"/>
  <c r="AR25" i="30"/>
  <c r="AR15" i="30"/>
  <c r="AR30" i="30" s="1"/>
  <c r="AP49" i="30"/>
  <c r="AR41" i="30"/>
  <c r="AT43" i="31" l="1"/>
  <c r="AT44" i="31" s="1"/>
  <c r="AQ43" i="18"/>
  <c r="AQ44" i="18" s="1"/>
  <c r="AR43" i="30"/>
  <c r="AR44" i="30" s="1"/>
  <c r="AR46" i="30" s="1"/>
  <c r="AR48" i="30" s="1"/>
  <c r="AR48" i="31"/>
  <c r="AR49" i="31" s="1"/>
  <c r="AS26" i="31"/>
  <c r="AS27" i="31" s="1"/>
  <c r="AS31" i="31" s="1"/>
  <c r="AS33" i="31" s="1"/>
  <c r="AR26" i="30"/>
  <c r="AR27" i="30" s="1"/>
  <c r="AR31" i="30" s="1"/>
  <c r="AR33" i="30" s="1"/>
  <c r="AO48" i="18"/>
  <c r="AO49" i="18" s="1"/>
  <c r="AT38" i="31"/>
  <c r="AT25" i="31"/>
  <c r="AS46" i="31"/>
  <c r="AT15" i="31"/>
  <c r="AT30" i="31" s="1"/>
  <c r="AU12" i="31"/>
  <c r="AU37" i="31" s="1"/>
  <c r="AU42" i="31" s="1"/>
  <c r="AV10" i="31"/>
  <c r="AV19" i="31" s="1"/>
  <c r="AV21" i="31" s="1"/>
  <c r="AP27" i="18"/>
  <c r="AP31" i="18" s="1"/>
  <c r="AP33" i="18" s="1"/>
  <c r="AQ15" i="18"/>
  <c r="AQ30" i="18" s="1"/>
  <c r="AR12" i="18"/>
  <c r="AR25" i="18" s="1"/>
  <c r="AR26" i="18" s="1"/>
  <c r="AQ25" i="18"/>
  <c r="AQ38" i="18"/>
  <c r="AS10" i="18"/>
  <c r="AS19" i="18" s="1"/>
  <c r="AS21" i="18" s="1"/>
  <c r="AP46" i="18"/>
  <c r="AQ49" i="30"/>
  <c r="AS25" i="30"/>
  <c r="AS15" i="30"/>
  <c r="AS30" i="30" s="1"/>
  <c r="AR41" i="18"/>
  <c r="AT12" i="30"/>
  <c r="AT37" i="30" s="1"/>
  <c r="AT21" i="30"/>
  <c r="AU10" i="30"/>
  <c r="AU19" i="30" s="1"/>
  <c r="AU41" i="31"/>
  <c r="AS37" i="30"/>
  <c r="AS41" i="30"/>
  <c r="AU43" i="31" l="1"/>
  <c r="AU44" i="31" s="1"/>
  <c r="AS48" i="31"/>
  <c r="AS49" i="31" s="1"/>
  <c r="AT26" i="31"/>
  <c r="AT27" i="31" s="1"/>
  <c r="AT31" i="31" s="1"/>
  <c r="AT33" i="31" s="1"/>
  <c r="AS26" i="30"/>
  <c r="AS27" i="30" s="1"/>
  <c r="AS31" i="30" s="1"/>
  <c r="AS33" i="30" s="1"/>
  <c r="AP48" i="18"/>
  <c r="AP49" i="18" s="1"/>
  <c r="AQ26" i="18"/>
  <c r="AQ27" i="18" s="1"/>
  <c r="AQ31" i="18" s="1"/>
  <c r="AQ33" i="18" s="1"/>
  <c r="AT46" i="31"/>
  <c r="AU15" i="31"/>
  <c r="AU30" i="31" s="1"/>
  <c r="AW10" i="31"/>
  <c r="AW19" i="31" s="1"/>
  <c r="AW21" i="31" s="1"/>
  <c r="AV12" i="31"/>
  <c r="AV37" i="31" s="1"/>
  <c r="AV42" i="31" s="1"/>
  <c r="AU25" i="31"/>
  <c r="AU26" i="31" s="1"/>
  <c r="AU38" i="31"/>
  <c r="AR15" i="18"/>
  <c r="AR30" i="18" s="1"/>
  <c r="AR37" i="18"/>
  <c r="AQ46" i="18"/>
  <c r="AT10" i="18"/>
  <c r="AT19" i="18" s="1"/>
  <c r="AT21" i="18" s="1"/>
  <c r="AS12" i="18"/>
  <c r="AS15" i="18" s="1"/>
  <c r="AS30" i="18" s="1"/>
  <c r="AR27" i="18"/>
  <c r="AR31" i="18" s="1"/>
  <c r="AT42" i="30"/>
  <c r="AT38" i="30"/>
  <c r="AR49" i="30"/>
  <c r="AS41" i="18"/>
  <c r="AV41" i="31"/>
  <c r="AU12" i="30"/>
  <c r="AU37" i="30" s="1"/>
  <c r="AU21" i="30"/>
  <c r="AV10" i="30"/>
  <c r="AV19" i="30" s="1"/>
  <c r="AT25" i="30"/>
  <c r="AT26" i="30" s="1"/>
  <c r="AT15" i="30"/>
  <c r="AT30" i="30" s="1"/>
  <c r="AS42" i="30"/>
  <c r="AS38" i="30"/>
  <c r="AT41" i="30"/>
  <c r="AV43" i="31" l="1"/>
  <c r="AV44" i="31" s="1"/>
  <c r="AT48" i="31"/>
  <c r="AT49" i="31" s="1"/>
  <c r="AT43" i="30"/>
  <c r="AT44" i="30" s="1"/>
  <c r="AT46" i="30" s="1"/>
  <c r="AT48" i="30" s="1"/>
  <c r="AS43" i="30"/>
  <c r="AS44" i="30" s="1"/>
  <c r="AS46" i="30" s="1"/>
  <c r="AS48" i="30" s="1"/>
  <c r="AQ48" i="18"/>
  <c r="AQ49" i="18" s="1"/>
  <c r="AV25" i="31"/>
  <c r="AV26" i="31" s="1"/>
  <c r="AX10" i="31"/>
  <c r="AX19" i="31" s="1"/>
  <c r="AX21" i="31" s="1"/>
  <c r="AW12" i="31"/>
  <c r="AW15" i="31" s="1"/>
  <c r="AW30" i="31" s="1"/>
  <c r="AV38" i="31"/>
  <c r="AS25" i="18"/>
  <c r="AV15" i="31"/>
  <c r="AV30" i="31" s="1"/>
  <c r="AU46" i="31"/>
  <c r="AU27" i="31"/>
  <c r="AU31" i="31" s="1"/>
  <c r="AU33" i="31" s="1"/>
  <c r="AR33" i="18"/>
  <c r="AT12" i="18"/>
  <c r="AT25" i="18" s="1"/>
  <c r="AT26" i="18" s="1"/>
  <c r="AR38" i="18"/>
  <c r="AR42" i="18"/>
  <c r="AU10" i="18"/>
  <c r="AU19" i="18" s="1"/>
  <c r="AU21" i="18" s="1"/>
  <c r="AS37" i="18"/>
  <c r="AS42" i="18" s="1"/>
  <c r="AS43" i="18" s="1"/>
  <c r="AT27" i="30"/>
  <c r="AT31" i="30" s="1"/>
  <c r="AT33" i="30" s="1"/>
  <c r="AV21" i="30"/>
  <c r="AV12" i="30"/>
  <c r="AW10" i="30"/>
  <c r="AW19" i="30" s="1"/>
  <c r="AU38" i="30"/>
  <c r="AU42" i="30"/>
  <c r="AU41" i="30"/>
  <c r="AT41" i="18"/>
  <c r="AU25" i="30"/>
  <c r="AU26" i="30" s="1"/>
  <c r="AU15" i="30"/>
  <c r="AU30" i="30" s="1"/>
  <c r="AW41" i="31"/>
  <c r="AU43" i="30" l="1"/>
  <c r="AU44" i="30" s="1"/>
  <c r="AU46" i="30" s="1"/>
  <c r="AU48" i="30" s="1"/>
  <c r="AU48" i="31"/>
  <c r="AU49" i="31" s="1"/>
  <c r="AR43" i="18"/>
  <c r="AR44" i="18" s="1"/>
  <c r="AR46" i="18" s="1"/>
  <c r="AS26" i="18"/>
  <c r="AS27" i="18" s="1"/>
  <c r="AS31" i="18" s="1"/>
  <c r="AS33" i="18" s="1"/>
  <c r="AV46" i="31"/>
  <c r="AY10" i="31"/>
  <c r="AY19" i="31" s="1"/>
  <c r="AY21" i="31" s="1"/>
  <c r="AV27" i="31"/>
  <c r="AV31" i="31" s="1"/>
  <c r="AV33" i="31" s="1"/>
  <c r="AX12" i="31"/>
  <c r="AX37" i="31" s="1"/>
  <c r="AX42" i="31" s="1"/>
  <c r="AW25" i="31"/>
  <c r="AW26" i="31" s="1"/>
  <c r="AW37" i="31"/>
  <c r="AW38" i="31" s="1"/>
  <c r="AT37" i="18"/>
  <c r="AT42" i="18" s="1"/>
  <c r="AT15" i="18"/>
  <c r="AT30" i="18" s="1"/>
  <c r="AS38" i="18"/>
  <c r="AV10" i="18"/>
  <c r="AV19" i="18" s="1"/>
  <c r="AV21" i="18" s="1"/>
  <c r="AU12" i="18"/>
  <c r="AU37" i="18" s="1"/>
  <c r="AU42" i="18" s="1"/>
  <c r="AU27" i="30"/>
  <c r="AU31" i="30" s="1"/>
  <c r="AU33" i="30" s="1"/>
  <c r="AS44" i="18"/>
  <c r="AT27" i="18"/>
  <c r="AT31" i="18" s="1"/>
  <c r="AT49" i="30"/>
  <c r="AX41" i="31"/>
  <c r="AW12" i="30"/>
  <c r="AW37" i="30" s="1"/>
  <c r="AW21" i="30"/>
  <c r="AX10" i="30"/>
  <c r="AX19" i="30" s="1"/>
  <c r="AV25" i="30"/>
  <c r="AV26" i="30" s="1"/>
  <c r="AV15" i="30"/>
  <c r="AV30" i="30" s="1"/>
  <c r="AU41" i="18"/>
  <c r="AV41" i="30"/>
  <c r="AV37" i="30"/>
  <c r="AS49" i="30"/>
  <c r="AX43" i="31" l="1"/>
  <c r="AX44" i="31" s="1"/>
  <c r="AV48" i="31"/>
  <c r="AV49" i="31" s="1"/>
  <c r="AU43" i="18"/>
  <c r="AU44" i="18" s="1"/>
  <c r="AR48" i="18"/>
  <c r="AR49" i="18" s="1"/>
  <c r="AT43" i="18"/>
  <c r="AT44" i="18" s="1"/>
  <c r="AY12" i="31"/>
  <c r="AY37" i="31" s="1"/>
  <c r="AY38" i="31" s="1"/>
  <c r="AZ10" i="31"/>
  <c r="AZ19" i="31" s="1"/>
  <c r="AZ21" i="31" s="1"/>
  <c r="AX15" i="31"/>
  <c r="AX30" i="31" s="1"/>
  <c r="AX25" i="31"/>
  <c r="AX26" i="31" s="1"/>
  <c r="AX38" i="31"/>
  <c r="AW27" i="31"/>
  <c r="AW31" i="31" s="1"/>
  <c r="AW33" i="31" s="1"/>
  <c r="AW42" i="31"/>
  <c r="AW43" i="31" s="1"/>
  <c r="AV12" i="18"/>
  <c r="AV37" i="18" s="1"/>
  <c r="AV42" i="18" s="1"/>
  <c r="AT38" i="18"/>
  <c r="AT33" i="18"/>
  <c r="AU38" i="18"/>
  <c r="AU15" i="18"/>
  <c r="AU30" i="18" s="1"/>
  <c r="AW10" i="18"/>
  <c r="AW19" i="18" s="1"/>
  <c r="AW21" i="18" s="1"/>
  <c r="AS46" i="18"/>
  <c r="AU25" i="18"/>
  <c r="AU26" i="18" s="1"/>
  <c r="AV27" i="30"/>
  <c r="AV31" i="30" s="1"/>
  <c r="AV33" i="30" s="1"/>
  <c r="AU49" i="30"/>
  <c r="AV42" i="30"/>
  <c r="AV43" i="30" s="1"/>
  <c r="AV38" i="30"/>
  <c r="AW42" i="30"/>
  <c r="AW38" i="30"/>
  <c r="AW25" i="30"/>
  <c r="AW15" i="30"/>
  <c r="AW30" i="30" s="1"/>
  <c r="AY41" i="31"/>
  <c r="AX21" i="30"/>
  <c r="AX12" i="30"/>
  <c r="AX37" i="30" s="1"/>
  <c r="AY10" i="30"/>
  <c r="AY19" i="30" s="1"/>
  <c r="AV41" i="18"/>
  <c r="AW41" i="30"/>
  <c r="AY25" i="31" l="1"/>
  <c r="AY26" i="31" s="1"/>
  <c r="AY27" i="31" s="1"/>
  <c r="AY31" i="31" s="1"/>
  <c r="AW43" i="30"/>
  <c r="AW44" i="30" s="1"/>
  <c r="AW46" i="30" s="1"/>
  <c r="AW48" i="30" s="1"/>
  <c r="AW26" i="30"/>
  <c r="AW27" i="30" s="1"/>
  <c r="AW31" i="30" s="1"/>
  <c r="AW33" i="30" s="1"/>
  <c r="AV43" i="18"/>
  <c r="AV44" i="18" s="1"/>
  <c r="AS48" i="18"/>
  <c r="AS49" i="18" s="1"/>
  <c r="AT46" i="18"/>
  <c r="AY15" i="31"/>
  <c r="AY30" i="31" s="1"/>
  <c r="BA10" i="31"/>
  <c r="BA19" i="31" s="1"/>
  <c r="BA21" i="31" s="1"/>
  <c r="AZ12" i="31"/>
  <c r="AZ37" i="31" s="1"/>
  <c r="AZ38" i="31" s="1"/>
  <c r="AY42" i="31"/>
  <c r="AX27" i="31"/>
  <c r="AX31" i="31" s="1"/>
  <c r="AX33" i="31" s="1"/>
  <c r="AX46" i="31"/>
  <c r="AW44" i="31"/>
  <c r="AW46" i="31" s="1"/>
  <c r="AV25" i="18"/>
  <c r="AV26" i="18" s="1"/>
  <c r="AV15" i="18"/>
  <c r="AV30" i="18" s="1"/>
  <c r="AU46" i="18"/>
  <c r="AV38" i="18"/>
  <c r="AW12" i="18"/>
  <c r="AW37" i="18" s="1"/>
  <c r="AW42" i="18" s="1"/>
  <c r="AX10" i="18"/>
  <c r="AX19" i="18" s="1"/>
  <c r="AX21" i="18" s="1"/>
  <c r="AU27" i="18"/>
  <c r="AU31" i="18" s="1"/>
  <c r="AU33" i="18" s="1"/>
  <c r="AV44" i="30"/>
  <c r="AV46" i="30" s="1"/>
  <c r="AV48" i="30" s="1"/>
  <c r="AX42" i="30"/>
  <c r="AX38" i="30"/>
  <c r="AY12" i="30"/>
  <c r="AY37" i="30" s="1"/>
  <c r="AY21" i="30"/>
  <c r="AZ10" i="30"/>
  <c r="AZ19" i="30" s="1"/>
  <c r="AZ41" i="31"/>
  <c r="AX41" i="30"/>
  <c r="AX25" i="30"/>
  <c r="AX26" i="30" s="1"/>
  <c r="AX15" i="30"/>
  <c r="AX30" i="30" s="1"/>
  <c r="AW41" i="18"/>
  <c r="AW48" i="31" l="1"/>
  <c r="AW49" i="31" s="1"/>
  <c r="AX48" i="31"/>
  <c r="AX49" i="31" s="1"/>
  <c r="AY43" i="31"/>
  <c r="AY44" i="31" s="1"/>
  <c r="AY46" i="31" s="1"/>
  <c r="AY33" i="31"/>
  <c r="AX43" i="30"/>
  <c r="AX44" i="30" s="1"/>
  <c r="AX46" i="30" s="1"/>
  <c r="AX48" i="30" s="1"/>
  <c r="AW43" i="18"/>
  <c r="AW44" i="18" s="1"/>
  <c r="AT48" i="18"/>
  <c r="AT49" i="18" s="1"/>
  <c r="AU48" i="18"/>
  <c r="AU49" i="18" s="1"/>
  <c r="BB10" i="31"/>
  <c r="BB19" i="31" s="1"/>
  <c r="BB21" i="31" s="1"/>
  <c r="AZ42" i="31"/>
  <c r="AZ25" i="31"/>
  <c r="BA12" i="31"/>
  <c r="BA37" i="31" s="1"/>
  <c r="AZ15" i="31"/>
  <c r="AZ30" i="31" s="1"/>
  <c r="AW25" i="18"/>
  <c r="AV46" i="18"/>
  <c r="AV27" i="18"/>
  <c r="AV31" i="18" s="1"/>
  <c r="AV33" i="18" s="1"/>
  <c r="AY10" i="18"/>
  <c r="AY19" i="18" s="1"/>
  <c r="AY21" i="18" s="1"/>
  <c r="AW38" i="18"/>
  <c r="AW15" i="18"/>
  <c r="AW30" i="18" s="1"/>
  <c r="AX12" i="18"/>
  <c r="AX25" i="18" s="1"/>
  <c r="AX26" i="18" s="1"/>
  <c r="AX27" i="30"/>
  <c r="AX31" i="30" s="1"/>
  <c r="AX33" i="30" s="1"/>
  <c r="AX41" i="18"/>
  <c r="AZ12" i="30"/>
  <c r="AZ37" i="30" s="1"/>
  <c r="AZ21" i="30"/>
  <c r="BA10" i="30"/>
  <c r="BA19" i="30" s="1"/>
  <c r="AY41" i="30"/>
  <c r="BA41" i="31"/>
  <c r="AY42" i="30"/>
  <c r="AY38" i="30"/>
  <c r="AW49" i="30"/>
  <c r="AY25" i="30"/>
  <c r="AY15" i="30"/>
  <c r="AY30" i="30" s="1"/>
  <c r="AV49" i="30"/>
  <c r="BA25" i="31" l="1"/>
  <c r="BA26" i="31" s="1"/>
  <c r="AY43" i="30"/>
  <c r="AY44" i="30" s="1"/>
  <c r="AY46" i="30" s="1"/>
  <c r="AY48" i="30" s="1"/>
  <c r="AY48" i="31"/>
  <c r="AY49" i="31" s="1"/>
  <c r="AZ43" i="31"/>
  <c r="AZ44" i="31" s="1"/>
  <c r="AZ46" i="31" s="1"/>
  <c r="AZ26" i="31"/>
  <c r="AZ27" i="31" s="1"/>
  <c r="AZ31" i="31" s="1"/>
  <c r="AZ33" i="31" s="1"/>
  <c r="AY26" i="30"/>
  <c r="AY27" i="30" s="1"/>
  <c r="AY31" i="30" s="1"/>
  <c r="AY33" i="30" s="1"/>
  <c r="AV48" i="18"/>
  <c r="AV49" i="18" s="1"/>
  <c r="AW26" i="18"/>
  <c r="AW27" i="18" s="1"/>
  <c r="AW31" i="18" s="1"/>
  <c r="AW33" i="18" s="1"/>
  <c r="BB12" i="31"/>
  <c r="BB25" i="31" s="1"/>
  <c r="BB26" i="31" s="1"/>
  <c r="BC10" i="31"/>
  <c r="BC19" i="31" s="1"/>
  <c r="BC21" i="31" s="1"/>
  <c r="BA15" i="31"/>
  <c r="BA30" i="31" s="1"/>
  <c r="BA38" i="31"/>
  <c r="BA42" i="31"/>
  <c r="AY12" i="18"/>
  <c r="AY37" i="18" s="1"/>
  <c r="AZ10" i="18"/>
  <c r="AZ19" i="18" s="1"/>
  <c r="AZ21" i="18" s="1"/>
  <c r="AX37" i="18"/>
  <c r="AX42" i="18" s="1"/>
  <c r="AX43" i="18" s="1"/>
  <c r="AX15" i="18"/>
  <c r="AX30" i="18" s="1"/>
  <c r="AW46" i="18"/>
  <c r="AX27" i="18"/>
  <c r="AX31" i="18" s="1"/>
  <c r="BB41" i="31"/>
  <c r="AZ41" i="30"/>
  <c r="AZ42" i="30"/>
  <c r="AZ38" i="30"/>
  <c r="AY41" i="18"/>
  <c r="AX49" i="30"/>
  <c r="AZ25" i="30"/>
  <c r="AZ26" i="30" s="1"/>
  <c r="AZ15" i="30"/>
  <c r="AZ30" i="30" s="1"/>
  <c r="BA12" i="30"/>
  <c r="BA37" i="30" s="1"/>
  <c r="BA21" i="30"/>
  <c r="BB10" i="30"/>
  <c r="BB19" i="30" s="1"/>
  <c r="BA27" i="31" l="1"/>
  <c r="BA31" i="31" s="1"/>
  <c r="BA33" i="31" s="1"/>
  <c r="AZ48" i="31"/>
  <c r="AZ49" i="31" s="1"/>
  <c r="BA43" i="31"/>
  <c r="BA44" i="31" s="1"/>
  <c r="BA46" i="31" s="1"/>
  <c r="AZ43" i="30"/>
  <c r="AZ44" i="30" s="1"/>
  <c r="AZ46" i="30" s="1"/>
  <c r="AZ48" i="30" s="1"/>
  <c r="AW48" i="18"/>
  <c r="AW49" i="18" s="1"/>
  <c r="BB37" i="31"/>
  <c r="BB42" i="31" s="1"/>
  <c r="BB43" i="31" s="1"/>
  <c r="BB15" i="31"/>
  <c r="BB30" i="31" s="1"/>
  <c r="BC12" i="31"/>
  <c r="BC25" i="31" s="1"/>
  <c r="BC26" i="31" s="1"/>
  <c r="BD10" i="31"/>
  <c r="BD19" i="31" s="1"/>
  <c r="BD21" i="31" s="1"/>
  <c r="BA10" i="18"/>
  <c r="BA19" i="18" s="1"/>
  <c r="BA21" i="18" s="1"/>
  <c r="AY15" i="18"/>
  <c r="AY30" i="18" s="1"/>
  <c r="AY25" i="18"/>
  <c r="AX38" i="18"/>
  <c r="AZ12" i="18"/>
  <c r="AZ37" i="18" s="1"/>
  <c r="AZ42" i="18" s="1"/>
  <c r="AX33" i="18"/>
  <c r="BB27" i="31"/>
  <c r="BB31" i="31" s="1"/>
  <c r="AX44" i="18"/>
  <c r="AZ27" i="30"/>
  <c r="AZ31" i="30" s="1"/>
  <c r="AZ33" i="30" s="1"/>
  <c r="BA42" i="30"/>
  <c r="BA38" i="30"/>
  <c r="AZ41" i="18"/>
  <c r="BB21" i="30"/>
  <c r="BB12" i="30"/>
  <c r="BB37" i="30" s="1"/>
  <c r="BC10" i="30"/>
  <c r="BC19" i="30" s="1"/>
  <c r="BC41" i="31"/>
  <c r="AY49" i="30"/>
  <c r="BA41" i="30"/>
  <c r="BA25" i="30"/>
  <c r="BA15" i="30"/>
  <c r="BA30" i="30" s="1"/>
  <c r="AY42" i="18"/>
  <c r="AY43" i="18" s="1"/>
  <c r="AY38" i="18"/>
  <c r="BA43" i="30" l="1"/>
  <c r="BA44" i="30" s="1"/>
  <c r="BA46" i="30" s="1"/>
  <c r="BA48" i="30" s="1"/>
  <c r="BA48" i="31"/>
  <c r="BA49" i="31" s="1"/>
  <c r="BA26" i="30"/>
  <c r="BA27" i="30" s="1"/>
  <c r="BA31" i="30" s="1"/>
  <c r="BA33" i="30" s="1"/>
  <c r="AZ43" i="18"/>
  <c r="AZ44" i="18" s="1"/>
  <c r="AY26" i="18"/>
  <c r="AY27" i="18" s="1"/>
  <c r="AY31" i="18" s="1"/>
  <c r="AY33" i="18" s="1"/>
  <c r="AX46" i="18"/>
  <c r="BB38" i="31"/>
  <c r="BB33" i="31"/>
  <c r="BC37" i="31"/>
  <c r="BC38" i="31" s="1"/>
  <c r="BC15" i="31"/>
  <c r="BC30" i="31" s="1"/>
  <c r="BD12" i="31"/>
  <c r="BD25" i="31" s="1"/>
  <c r="BE10" i="31"/>
  <c r="BE19" i="31" s="1"/>
  <c r="BE21" i="31" s="1"/>
  <c r="BA12" i="18"/>
  <c r="BA37" i="18" s="1"/>
  <c r="BA38" i="18" s="1"/>
  <c r="BB10" i="18"/>
  <c r="BB19" i="18" s="1"/>
  <c r="BB21" i="18" s="1"/>
  <c r="AZ15" i="18"/>
  <c r="AZ30" i="18" s="1"/>
  <c r="AZ38" i="18"/>
  <c r="AZ25" i="18"/>
  <c r="BC27" i="31"/>
  <c r="BC31" i="31" s="1"/>
  <c r="AY44" i="18"/>
  <c r="AY46" i="18" s="1"/>
  <c r="BB44" i="31"/>
  <c r="BC21" i="30"/>
  <c r="BC12" i="30"/>
  <c r="BC37" i="30" s="1"/>
  <c r="BD10" i="30"/>
  <c r="BD19" i="30" s="1"/>
  <c r="BB42" i="30"/>
  <c r="BB38" i="30"/>
  <c r="BB25" i="30"/>
  <c r="BB26" i="30" s="1"/>
  <c r="BB15" i="30"/>
  <c r="BB30" i="30" s="1"/>
  <c r="BD41" i="31"/>
  <c r="BB41" i="30"/>
  <c r="AZ49" i="30"/>
  <c r="BA41" i="18"/>
  <c r="BD26" i="31" l="1"/>
  <c r="BD27" i="31" s="1"/>
  <c r="BD31" i="31" s="1"/>
  <c r="BB43" i="30"/>
  <c r="BB44" i="30" s="1"/>
  <c r="BB46" i="30" s="1"/>
  <c r="BB48" i="30" s="1"/>
  <c r="AX48" i="18"/>
  <c r="AX49" i="18" s="1"/>
  <c r="AY48" i="18"/>
  <c r="AY49" i="18" s="1"/>
  <c r="AZ26" i="18"/>
  <c r="AZ27" i="18" s="1"/>
  <c r="AZ31" i="18" s="1"/>
  <c r="AZ33" i="18" s="1"/>
  <c r="BB46" i="31"/>
  <c r="BE12" i="31"/>
  <c r="BE37" i="31" s="1"/>
  <c r="BC42" i="31"/>
  <c r="BD37" i="31"/>
  <c r="BD38" i="31" s="1"/>
  <c r="BD15" i="31"/>
  <c r="BD30" i="31" s="1"/>
  <c r="BC33" i="31"/>
  <c r="BF10" i="31"/>
  <c r="BF19" i="31" s="1"/>
  <c r="BF21" i="31" s="1"/>
  <c r="BA25" i="18"/>
  <c r="BA26" i="18" s="1"/>
  <c r="AZ46" i="18"/>
  <c r="BA15" i="18"/>
  <c r="BA30" i="18" s="1"/>
  <c r="BB12" i="18"/>
  <c r="BB37" i="18" s="1"/>
  <c r="BB38" i="18" s="1"/>
  <c r="BA42" i="18"/>
  <c r="BC10" i="18"/>
  <c r="BC19" i="18" s="1"/>
  <c r="BC21" i="18" s="1"/>
  <c r="BB27" i="30"/>
  <c r="BB31" i="30" s="1"/>
  <c r="BB33" i="30" s="1"/>
  <c r="BA49" i="30"/>
  <c r="BC42" i="30"/>
  <c r="BC38" i="30"/>
  <c r="BB41" i="18"/>
  <c r="BD12" i="30"/>
  <c r="BD37" i="30" s="1"/>
  <c r="BD21" i="30"/>
  <c r="BE10" i="30"/>
  <c r="BE19" i="30" s="1"/>
  <c r="BC25" i="30"/>
  <c r="BC15" i="30"/>
  <c r="BC30" i="30" s="1"/>
  <c r="BC41" i="30"/>
  <c r="BE41" i="31"/>
  <c r="BB48" i="31" l="1"/>
  <c r="BB49" i="31" s="1"/>
  <c r="BC43" i="31"/>
  <c r="BC44" i="31" s="1"/>
  <c r="BC46" i="31" s="1"/>
  <c r="BD33" i="31"/>
  <c r="BC43" i="30"/>
  <c r="BC44" i="30" s="1"/>
  <c r="BC46" i="30" s="1"/>
  <c r="BC48" i="30" s="1"/>
  <c r="BC26" i="30"/>
  <c r="BC27" i="30" s="1"/>
  <c r="BC31" i="30" s="1"/>
  <c r="BC33" i="30" s="1"/>
  <c r="AZ48" i="18"/>
  <c r="AZ49" i="18" s="1"/>
  <c r="BA43" i="18"/>
  <c r="BA44" i="18" s="1"/>
  <c r="BA46" i="18" s="1"/>
  <c r="BE15" i="31"/>
  <c r="BE30" i="31" s="1"/>
  <c r="BE25" i="31"/>
  <c r="BD42" i="31"/>
  <c r="BD43" i="31" s="1"/>
  <c r="BB42" i="18"/>
  <c r="BF12" i="31"/>
  <c r="BF37" i="31" s="1"/>
  <c r="BF38" i="31" s="1"/>
  <c r="BB25" i="18"/>
  <c r="BB26" i="18" s="1"/>
  <c r="BG10" i="31"/>
  <c r="BG19" i="31" s="1"/>
  <c r="BG21" i="31" s="1"/>
  <c r="BB15" i="18"/>
  <c r="BB30" i="18" s="1"/>
  <c r="BA27" i="18"/>
  <c r="BA31" i="18" s="1"/>
  <c r="BA33" i="18" s="1"/>
  <c r="BD10" i="18"/>
  <c r="BD19" i="18" s="1"/>
  <c r="BD21" i="18" s="1"/>
  <c r="BC12" i="18"/>
  <c r="BC25" i="18" s="1"/>
  <c r="BD42" i="30"/>
  <c r="BD38" i="30"/>
  <c r="BE42" i="31"/>
  <c r="BE38" i="31"/>
  <c r="BD41" i="30"/>
  <c r="BC41" i="18"/>
  <c r="BF41" i="31"/>
  <c r="BD25" i="30"/>
  <c r="BD26" i="30" s="1"/>
  <c r="BD15" i="30"/>
  <c r="BD30" i="30" s="1"/>
  <c r="BB49" i="30"/>
  <c r="BE21" i="30"/>
  <c r="BE12" i="30"/>
  <c r="BE37" i="30" s="1"/>
  <c r="BF10" i="30"/>
  <c r="BF19" i="30" s="1"/>
  <c r="BC48" i="31" l="1"/>
  <c r="BC49" i="31" s="1"/>
  <c r="BE43" i="31"/>
  <c r="BE44" i="31" s="1"/>
  <c r="BE46" i="31" s="1"/>
  <c r="BE48" i="31" s="1"/>
  <c r="BD43" i="30"/>
  <c r="BD44" i="30" s="1"/>
  <c r="BD46" i="30" s="1"/>
  <c r="BD48" i="30" s="1"/>
  <c r="BE26" i="31"/>
  <c r="BE27" i="31" s="1"/>
  <c r="BE31" i="31" s="1"/>
  <c r="BE33" i="31" s="1"/>
  <c r="BA48" i="18"/>
  <c r="BA49" i="18" s="1"/>
  <c r="BB43" i="18"/>
  <c r="BB44" i="18" s="1"/>
  <c r="BB46" i="18" s="1"/>
  <c r="BC26" i="18"/>
  <c r="BC27" i="18" s="1"/>
  <c r="BC31" i="18" s="1"/>
  <c r="BD44" i="31"/>
  <c r="BD46" i="31" s="1"/>
  <c r="BF25" i="31"/>
  <c r="BF42" i="31"/>
  <c r="BF15" i="31"/>
  <c r="BF30" i="31" s="1"/>
  <c r="BB27" i="18"/>
  <c r="BB31" i="18" s="1"/>
  <c r="BB33" i="18" s="1"/>
  <c r="BG12" i="31"/>
  <c r="BG37" i="31" s="1"/>
  <c r="BG42" i="31" s="1"/>
  <c r="BH10" i="31"/>
  <c r="BH19" i="31" s="1"/>
  <c r="BH21" i="31" s="1"/>
  <c r="BE10" i="18"/>
  <c r="BE19" i="18" s="1"/>
  <c r="BE21" i="18" s="1"/>
  <c r="BD12" i="18"/>
  <c r="BD25" i="18" s="1"/>
  <c r="BD26" i="18" s="1"/>
  <c r="BC37" i="18"/>
  <c r="BC38" i="18" s="1"/>
  <c r="BC15" i="18"/>
  <c r="BC30" i="18" s="1"/>
  <c r="BD27" i="30"/>
  <c r="BD31" i="30" s="1"/>
  <c r="BD33" i="30" s="1"/>
  <c r="BC49" i="30"/>
  <c r="BD41" i="18"/>
  <c r="BE41" i="30"/>
  <c r="BE42" i="30"/>
  <c r="BE38" i="30"/>
  <c r="BG41" i="31"/>
  <c r="BF21" i="30"/>
  <c r="BF12" i="30"/>
  <c r="BF37" i="30" s="1"/>
  <c r="BG10" i="30"/>
  <c r="BG19" i="30" s="1"/>
  <c r="BE25" i="30"/>
  <c r="BE26" i="30" s="1"/>
  <c r="BE15" i="30"/>
  <c r="BE30" i="30" s="1"/>
  <c r="BG43" i="31" l="1"/>
  <c r="BG44" i="31" s="1"/>
  <c r="BD48" i="31"/>
  <c r="BD49" i="31" s="1"/>
  <c r="BF43" i="31"/>
  <c r="BF44" i="31" s="1"/>
  <c r="BF46" i="31" s="1"/>
  <c r="BE43" i="30"/>
  <c r="BE44" i="30" s="1"/>
  <c r="BE46" i="30" s="1"/>
  <c r="BE48" i="30" s="1"/>
  <c r="BF26" i="31"/>
  <c r="BF27" i="31" s="1"/>
  <c r="BF31" i="31" s="1"/>
  <c r="BF33" i="31" s="1"/>
  <c r="BB48" i="18"/>
  <c r="BB49" i="18" s="1"/>
  <c r="BC33" i="18"/>
  <c r="BG25" i="31"/>
  <c r="BG38" i="31"/>
  <c r="BG15" i="31"/>
  <c r="BG30" i="31" s="1"/>
  <c r="BH12" i="31"/>
  <c r="BH37" i="31" s="1"/>
  <c r="BH42" i="31" s="1"/>
  <c r="BI10" i="31"/>
  <c r="BI19" i="31" s="1"/>
  <c r="BI21" i="31" s="1"/>
  <c r="BD37" i="18"/>
  <c r="BD42" i="18" s="1"/>
  <c r="BF10" i="18"/>
  <c r="BF19" i="18" s="1"/>
  <c r="BF21" i="18" s="1"/>
  <c r="BE12" i="18"/>
  <c r="BE15" i="18" s="1"/>
  <c r="BE30" i="18" s="1"/>
  <c r="BC42" i="18"/>
  <c r="BC43" i="18" s="1"/>
  <c r="BD15" i="18"/>
  <c r="BD30" i="18" s="1"/>
  <c r="BE27" i="30"/>
  <c r="BE31" i="30" s="1"/>
  <c r="BE33" i="30" s="1"/>
  <c r="BD27" i="18"/>
  <c r="BD31" i="18" s="1"/>
  <c r="BF42" i="30"/>
  <c r="BF38" i="30"/>
  <c r="BG12" i="30"/>
  <c r="BG37" i="30" s="1"/>
  <c r="BG21" i="30"/>
  <c r="BH10" i="30"/>
  <c r="BH19" i="30" s="1"/>
  <c r="BF25" i="30"/>
  <c r="BF15" i="30"/>
  <c r="BF30" i="30" s="1"/>
  <c r="BF41" i="30"/>
  <c r="BD49" i="30"/>
  <c r="BE49" i="31"/>
  <c r="BE41" i="18"/>
  <c r="BH41" i="31"/>
  <c r="BH43" i="31" l="1"/>
  <c r="BH44" i="31" s="1"/>
  <c r="BF43" i="30"/>
  <c r="BF44" i="30" s="1"/>
  <c r="BF46" i="30" s="1"/>
  <c r="BF48" i="30" s="1"/>
  <c r="BF48" i="31"/>
  <c r="BF49" i="31" s="1"/>
  <c r="BG26" i="31"/>
  <c r="BG27" i="31" s="1"/>
  <c r="BG31" i="31" s="1"/>
  <c r="BG33" i="31" s="1"/>
  <c r="BF26" i="30"/>
  <c r="BF27" i="30" s="1"/>
  <c r="BF31" i="30" s="1"/>
  <c r="BF33" i="30" s="1"/>
  <c r="BD43" i="18"/>
  <c r="BD44" i="18" s="1"/>
  <c r="BH25" i="31"/>
  <c r="BG46" i="31"/>
  <c r="BH38" i="31"/>
  <c r="BH15" i="31"/>
  <c r="BH30" i="31" s="1"/>
  <c r="BI12" i="31"/>
  <c r="BI15" i="31" s="1"/>
  <c r="BI30" i="31" s="1"/>
  <c r="BJ10" i="31"/>
  <c r="BJ19" i="31" s="1"/>
  <c r="BJ21" i="31" s="1"/>
  <c r="BD33" i="18"/>
  <c r="BD38" i="18"/>
  <c r="BF12" i="18"/>
  <c r="BF37" i="18" s="1"/>
  <c r="BF38" i="18" s="1"/>
  <c r="BG10" i="18"/>
  <c r="BG19" i="18" s="1"/>
  <c r="BG21" i="18" s="1"/>
  <c r="BE37" i="18"/>
  <c r="BE38" i="18" s="1"/>
  <c r="BE25" i="18"/>
  <c r="BC44" i="18"/>
  <c r="BC46" i="18" s="1"/>
  <c r="BF41" i="18"/>
  <c r="BH12" i="30"/>
  <c r="BH37" i="30" s="1"/>
  <c r="BH21" i="30"/>
  <c r="BI10" i="30"/>
  <c r="BI19" i="30" s="1"/>
  <c r="BG42" i="30"/>
  <c r="BG38" i="30"/>
  <c r="BG41" i="30"/>
  <c r="BI41" i="31"/>
  <c r="BE49" i="30"/>
  <c r="BG25" i="30"/>
  <c r="BG26" i="30" s="1"/>
  <c r="BG15" i="30"/>
  <c r="BG30" i="30" s="1"/>
  <c r="BG48" i="31" l="1"/>
  <c r="BG49" i="31" s="1"/>
  <c r="BH26" i="31"/>
  <c r="BH27" i="31" s="1"/>
  <c r="BH31" i="31" s="1"/>
  <c r="BH33" i="31" s="1"/>
  <c r="BG43" i="30"/>
  <c r="BG44" i="30" s="1"/>
  <c r="BG46" i="30" s="1"/>
  <c r="BG48" i="30" s="1"/>
  <c r="BC48" i="18"/>
  <c r="BC49" i="18" s="1"/>
  <c r="BD46" i="18"/>
  <c r="BE26" i="18"/>
  <c r="BE27" i="18" s="1"/>
  <c r="BE31" i="18" s="1"/>
  <c r="BE33" i="18" s="1"/>
  <c r="BI37" i="31"/>
  <c r="BI42" i="31" s="1"/>
  <c r="BI43" i="31" s="1"/>
  <c r="BI25" i="31"/>
  <c r="BI26" i="31" s="1"/>
  <c r="BH46" i="31"/>
  <c r="BK10" i="31"/>
  <c r="BK19" i="31" s="1"/>
  <c r="BK21" i="31" s="1"/>
  <c r="BJ12" i="31"/>
  <c r="BJ25" i="31" s="1"/>
  <c r="BH10" i="18"/>
  <c r="BH19" i="18" s="1"/>
  <c r="BH21" i="18" s="1"/>
  <c r="BF42" i="18"/>
  <c r="BF15" i="18"/>
  <c r="BF30" i="18" s="1"/>
  <c r="BE42" i="18"/>
  <c r="BF25" i="18"/>
  <c r="BF26" i="18" s="1"/>
  <c r="BG12" i="18"/>
  <c r="BG37" i="18" s="1"/>
  <c r="BG42" i="18" s="1"/>
  <c r="BG27" i="30"/>
  <c r="BG31" i="30" s="1"/>
  <c r="BG33" i="30" s="1"/>
  <c r="BF49" i="30"/>
  <c r="BH42" i="30"/>
  <c r="BH38" i="30"/>
  <c r="BI12" i="30"/>
  <c r="BI37" i="30" s="1"/>
  <c r="BI21" i="30"/>
  <c r="BJ10" i="30"/>
  <c r="BJ19" i="30" s="1"/>
  <c r="BH41" i="30"/>
  <c r="BH25" i="30"/>
  <c r="BH26" i="30" s="1"/>
  <c r="BH15" i="30"/>
  <c r="BH30" i="30" s="1"/>
  <c r="BJ41" i="31"/>
  <c r="BG41" i="18"/>
  <c r="BH48" i="31" l="1"/>
  <c r="BH49" i="31" s="1"/>
  <c r="BJ26" i="31"/>
  <c r="BJ27" i="31" s="1"/>
  <c r="BJ31" i="31" s="1"/>
  <c r="BH43" i="30"/>
  <c r="BH44" i="30" s="1"/>
  <c r="BH46" i="30" s="1"/>
  <c r="BH48" i="30" s="1"/>
  <c r="BD48" i="18"/>
  <c r="BD49" i="18" s="1"/>
  <c r="BG43" i="18"/>
  <c r="BG44" i="18" s="1"/>
  <c r="BF43" i="18"/>
  <c r="BF44" i="18" s="1"/>
  <c r="BF46" i="18" s="1"/>
  <c r="BE43" i="18"/>
  <c r="BE44" i="18" s="1"/>
  <c r="BE46" i="18" s="1"/>
  <c r="BJ15" i="31"/>
  <c r="BJ30" i="31" s="1"/>
  <c r="BJ37" i="31"/>
  <c r="BJ38" i="31" s="1"/>
  <c r="BI38" i="31"/>
  <c r="BI27" i="31"/>
  <c r="BI31" i="31" s="1"/>
  <c r="BI33" i="31" s="1"/>
  <c r="BL10" i="31"/>
  <c r="BL19" i="31" s="1"/>
  <c r="BL21" i="31" s="1"/>
  <c r="BK12" i="31"/>
  <c r="BK37" i="31" s="1"/>
  <c r="BK42" i="31" s="1"/>
  <c r="BH12" i="18"/>
  <c r="BH37" i="18" s="1"/>
  <c r="BH38" i="18" s="1"/>
  <c r="BI10" i="18"/>
  <c r="BI19" i="18" s="1"/>
  <c r="BI21" i="18" s="1"/>
  <c r="BG25" i="18"/>
  <c r="BG26" i="18" s="1"/>
  <c r="BF27" i="18"/>
  <c r="BF31" i="18" s="1"/>
  <c r="BF33" i="18" s="1"/>
  <c r="BG15" i="18"/>
  <c r="BG30" i="18" s="1"/>
  <c r="BG38" i="18"/>
  <c r="BH27" i="30"/>
  <c r="BH31" i="30" s="1"/>
  <c r="BH33" i="30" s="1"/>
  <c r="BI44" i="31"/>
  <c r="BI25" i="30"/>
  <c r="BI15" i="30"/>
  <c r="BI30" i="30" s="1"/>
  <c r="BI42" i="30"/>
  <c r="BI38" i="30"/>
  <c r="BJ12" i="30"/>
  <c r="BJ21" i="30"/>
  <c r="BK10" i="30"/>
  <c r="BK19" i="30" s="1"/>
  <c r="BH41" i="18"/>
  <c r="BK41" i="31"/>
  <c r="BG49" i="30"/>
  <c r="BI41" i="30"/>
  <c r="BK43" i="31" l="1"/>
  <c r="BK44" i="31" s="1"/>
  <c r="BJ33" i="31"/>
  <c r="BI43" i="30"/>
  <c r="BI44" i="30" s="1"/>
  <c r="BI46" i="30" s="1"/>
  <c r="BI48" i="30" s="1"/>
  <c r="BI26" i="30"/>
  <c r="BI27" i="30" s="1"/>
  <c r="BI31" i="30" s="1"/>
  <c r="BI33" i="30" s="1"/>
  <c r="BF48" i="18"/>
  <c r="BF49" i="18" s="1"/>
  <c r="BE48" i="18"/>
  <c r="BE49" i="18" s="1"/>
  <c r="BJ42" i="31"/>
  <c r="BI46" i="31"/>
  <c r="BM10" i="31"/>
  <c r="BM19" i="31" s="1"/>
  <c r="BM21" i="31" s="1"/>
  <c r="BL12" i="31"/>
  <c r="BL37" i="31" s="1"/>
  <c r="BL38" i="31" s="1"/>
  <c r="BK38" i="31"/>
  <c r="BK15" i="31"/>
  <c r="BK30" i="31" s="1"/>
  <c r="BK25" i="31"/>
  <c r="BH15" i="18"/>
  <c r="BH30" i="18" s="1"/>
  <c r="BH25" i="18"/>
  <c r="BI12" i="18"/>
  <c r="BI37" i="18" s="1"/>
  <c r="BI38" i="18" s="1"/>
  <c r="BH42" i="18"/>
  <c r="BJ10" i="18"/>
  <c r="BJ19" i="18" s="1"/>
  <c r="BJ21" i="18" s="1"/>
  <c r="BG27" i="18"/>
  <c r="BG31" i="18" s="1"/>
  <c r="BG33" i="18" s="1"/>
  <c r="BG46" i="18"/>
  <c r="BL41" i="31"/>
  <c r="BJ41" i="30"/>
  <c r="BJ25" i="30"/>
  <c r="BJ26" i="30" s="1"/>
  <c r="BJ15" i="30"/>
  <c r="BJ30" i="30" s="1"/>
  <c r="BH49" i="30"/>
  <c r="BJ37" i="30"/>
  <c r="BI41" i="18"/>
  <c r="BK21" i="30"/>
  <c r="BK12" i="30"/>
  <c r="BL10" i="30"/>
  <c r="BL19" i="30" s="1"/>
  <c r="BI48" i="31" l="1"/>
  <c r="BI49" i="31" s="1"/>
  <c r="BJ43" i="31"/>
  <c r="BJ44" i="31" s="1"/>
  <c r="BJ46" i="31" s="1"/>
  <c r="BL42" i="31"/>
  <c r="BL43" i="31" s="1"/>
  <c r="BL44" i="31" s="1"/>
  <c r="BL46" i="31" s="1"/>
  <c r="BL48" i="31" s="1"/>
  <c r="BK26" i="31"/>
  <c r="BK27" i="31" s="1"/>
  <c r="BK31" i="31" s="1"/>
  <c r="BK33" i="31" s="1"/>
  <c r="BG48" i="18"/>
  <c r="BG49" i="18" s="1"/>
  <c r="BH43" i="18"/>
  <c r="BH44" i="18" s="1"/>
  <c r="BH46" i="18" s="1"/>
  <c r="BH26" i="18"/>
  <c r="BH27" i="18" s="1"/>
  <c r="BH31" i="18" s="1"/>
  <c r="BH33" i="18" s="1"/>
  <c r="BN10" i="31"/>
  <c r="BN19" i="31" s="1"/>
  <c r="BN21" i="31" s="1"/>
  <c r="BM12" i="31"/>
  <c r="BM15" i="31" s="1"/>
  <c r="BM30" i="31" s="1"/>
  <c r="BK46" i="31"/>
  <c r="BL15" i="31"/>
  <c r="BL30" i="31" s="1"/>
  <c r="BL25" i="31"/>
  <c r="BL26" i="31" s="1"/>
  <c r="BI15" i="18"/>
  <c r="BI30" i="18" s="1"/>
  <c r="BI42" i="18"/>
  <c r="BI25" i="18"/>
  <c r="BJ12" i="18"/>
  <c r="BJ37" i="18" s="1"/>
  <c r="BJ38" i="18" s="1"/>
  <c r="BK10" i="18"/>
  <c r="BK19" i="18" s="1"/>
  <c r="BK21" i="18" s="1"/>
  <c r="BJ27" i="30"/>
  <c r="BJ31" i="30" s="1"/>
  <c r="BJ33" i="30" s="1"/>
  <c r="BK25" i="30"/>
  <c r="BK15" i="30"/>
  <c r="BK30" i="30" s="1"/>
  <c r="BL21" i="30"/>
  <c r="BL12" i="30"/>
  <c r="BM10" i="30"/>
  <c r="BM19" i="30" s="1"/>
  <c r="BK41" i="30"/>
  <c r="BJ42" i="30"/>
  <c r="BJ43" i="30" s="1"/>
  <c r="BJ38" i="30"/>
  <c r="BK37" i="30"/>
  <c r="BJ41" i="18"/>
  <c r="BI49" i="30"/>
  <c r="BM41" i="31"/>
  <c r="BM25" i="31" l="1"/>
  <c r="BM26" i="31" s="1"/>
  <c r="BM27" i="31" s="1"/>
  <c r="BM31" i="31" s="1"/>
  <c r="BM33" i="31" s="1"/>
  <c r="BK48" i="31"/>
  <c r="BK49" i="31" s="1"/>
  <c r="BJ48" i="31"/>
  <c r="BJ49" i="31" s="1"/>
  <c r="BK26" i="30"/>
  <c r="BK27" i="30" s="1"/>
  <c r="BK31" i="30" s="1"/>
  <c r="BK33" i="30" s="1"/>
  <c r="BH48" i="18"/>
  <c r="BH49" i="18" s="1"/>
  <c r="BI43" i="18"/>
  <c r="BI44" i="18" s="1"/>
  <c r="BI46" i="18" s="1"/>
  <c r="BI26" i="18"/>
  <c r="BI27" i="18" s="1"/>
  <c r="BI31" i="18" s="1"/>
  <c r="BI33" i="18" s="1"/>
  <c r="BN12" i="31"/>
  <c r="BN25" i="31" s="1"/>
  <c r="BO10" i="31"/>
  <c r="BO19" i="31" s="1"/>
  <c r="BO21" i="31" s="1"/>
  <c r="BM37" i="31"/>
  <c r="BM38" i="31" s="1"/>
  <c r="BL27" i="31"/>
  <c r="BL31" i="31" s="1"/>
  <c r="BL33" i="31" s="1"/>
  <c r="BJ15" i="18"/>
  <c r="BJ30" i="18" s="1"/>
  <c r="BJ25" i="18"/>
  <c r="BJ26" i="18" s="1"/>
  <c r="BJ42" i="18"/>
  <c r="BL10" i="18"/>
  <c r="BL19" i="18" s="1"/>
  <c r="BL21" i="18" s="1"/>
  <c r="BK12" i="18"/>
  <c r="BK37" i="18" s="1"/>
  <c r="BK38" i="18" s="1"/>
  <c r="BJ44" i="30"/>
  <c r="BJ46" i="30" s="1"/>
  <c r="BM12" i="30"/>
  <c r="BM21" i="30"/>
  <c r="BN10" i="30"/>
  <c r="BN19" i="30" s="1"/>
  <c r="BL25" i="30"/>
  <c r="BL15" i="30"/>
  <c r="BL30" i="30" s="1"/>
  <c r="BL41" i="30"/>
  <c r="BK41" i="18"/>
  <c r="BN41" i="31"/>
  <c r="BK42" i="30"/>
  <c r="BK38" i="30"/>
  <c r="BL49" i="31"/>
  <c r="BL37" i="30"/>
  <c r="BN26" i="31" l="1"/>
  <c r="BN27" i="31" s="1"/>
  <c r="BN31" i="31" s="1"/>
  <c r="BJ48" i="30"/>
  <c r="BJ49" i="30" s="1"/>
  <c r="BK43" i="30"/>
  <c r="BK44" i="30" s="1"/>
  <c r="BK46" i="30" s="1"/>
  <c r="BK48" i="30" s="1"/>
  <c r="BL26" i="30"/>
  <c r="BL27" i="30" s="1"/>
  <c r="BL31" i="30" s="1"/>
  <c r="BL33" i="30" s="1"/>
  <c r="BI48" i="18"/>
  <c r="BI49" i="18" s="1"/>
  <c r="BM42" i="31"/>
  <c r="BM43" i="31" s="1"/>
  <c r="BM44" i="31" s="1"/>
  <c r="BM46" i="31" s="1"/>
  <c r="BM48" i="31" s="1"/>
  <c r="BJ43" i="18"/>
  <c r="BJ44" i="18" s="1"/>
  <c r="BJ46" i="18" s="1"/>
  <c r="BN15" i="31"/>
  <c r="BN30" i="31" s="1"/>
  <c r="BN37" i="31"/>
  <c r="BN38" i="31" s="1"/>
  <c r="BO12" i="31"/>
  <c r="BO15" i="31" s="1"/>
  <c r="BO30" i="31" s="1"/>
  <c r="BP10" i="31"/>
  <c r="BP19" i="31" s="1"/>
  <c r="BP21" i="31" s="1"/>
  <c r="BK25" i="18"/>
  <c r="BK26" i="18" s="1"/>
  <c r="BM10" i="18"/>
  <c r="BM19" i="18" s="1"/>
  <c r="BM21" i="18" s="1"/>
  <c r="BJ27" i="18"/>
  <c r="BJ31" i="18" s="1"/>
  <c r="BJ33" i="18" s="1"/>
  <c r="BK42" i="18"/>
  <c r="BK15" i="18"/>
  <c r="BK30" i="18" s="1"/>
  <c r="BL12" i="18"/>
  <c r="BL37" i="18" s="1"/>
  <c r="BL42" i="18" s="1"/>
  <c r="BL41" i="18"/>
  <c r="BM25" i="30"/>
  <c r="BM15" i="30"/>
  <c r="BM30" i="30" s="1"/>
  <c r="BM37" i="30"/>
  <c r="BO41" i="31"/>
  <c r="BN12" i="30"/>
  <c r="BN37" i="30" s="1"/>
  <c r="BN21" i="30"/>
  <c r="BO10" i="30"/>
  <c r="BO19" i="30" s="1"/>
  <c r="BL42" i="30"/>
  <c r="BL43" i="30" s="1"/>
  <c r="BL38" i="30"/>
  <c r="BM41" i="30"/>
  <c r="BN33" i="31" l="1"/>
  <c r="BM26" i="30"/>
  <c r="BM27" i="30" s="1"/>
  <c r="BM31" i="30" s="1"/>
  <c r="BM33" i="30" s="1"/>
  <c r="BL43" i="18"/>
  <c r="BL44" i="18" s="1"/>
  <c r="BJ48" i="18"/>
  <c r="BJ49" i="18" s="1"/>
  <c r="BK43" i="18"/>
  <c r="BK44" i="18" s="1"/>
  <c r="BK46" i="18" s="1"/>
  <c r="BO25" i="31"/>
  <c r="BQ10" i="31"/>
  <c r="BQ19" i="31" s="1"/>
  <c r="BQ21" i="31" s="1"/>
  <c r="BN42" i="31"/>
  <c r="BP12" i="31"/>
  <c r="BP37" i="31" s="1"/>
  <c r="BO37" i="31"/>
  <c r="BO42" i="31" s="1"/>
  <c r="BM12" i="18"/>
  <c r="BM37" i="18" s="1"/>
  <c r="BK27" i="18"/>
  <c r="BK31" i="18" s="1"/>
  <c r="BK33" i="18" s="1"/>
  <c r="BN10" i="18"/>
  <c r="BL38" i="18"/>
  <c r="BL15" i="18"/>
  <c r="BL30" i="18" s="1"/>
  <c r="BL25" i="18"/>
  <c r="BL44" i="30"/>
  <c r="BL46" i="30" s="1"/>
  <c r="BN42" i="30"/>
  <c r="BN38" i="30"/>
  <c r="BM41" i="18"/>
  <c r="BN41" i="30"/>
  <c r="BM42" i="30"/>
  <c r="BM43" i="30" s="1"/>
  <c r="BM38" i="30"/>
  <c r="BN25" i="30"/>
  <c r="BN26" i="30" s="1"/>
  <c r="BN15" i="30"/>
  <c r="BN30" i="30" s="1"/>
  <c r="BM49" i="31"/>
  <c r="BK49" i="30"/>
  <c r="BO21" i="30"/>
  <c r="BO12" i="30"/>
  <c r="BP10" i="30"/>
  <c r="BP19" i="30" s="1"/>
  <c r="BP41" i="31"/>
  <c r="BN19" i="18" l="1"/>
  <c r="BN21" i="18" s="1"/>
  <c r="BN41" i="18" s="1"/>
  <c r="BO10" i="18"/>
  <c r="BN43" i="31"/>
  <c r="BN44" i="31" s="1"/>
  <c r="BN46" i="31" s="1"/>
  <c r="BO43" i="31"/>
  <c r="BO44" i="31" s="1"/>
  <c r="BO26" i="31"/>
  <c r="BO27" i="31" s="1"/>
  <c r="BO31" i="31" s="1"/>
  <c r="BO33" i="31" s="1"/>
  <c r="BN43" i="30"/>
  <c r="BN44" i="30" s="1"/>
  <c r="BN46" i="30" s="1"/>
  <c r="BN48" i="30" s="1"/>
  <c r="BL48" i="30"/>
  <c r="BL49" i="30" s="1"/>
  <c r="BK48" i="18"/>
  <c r="BK49" i="18" s="1"/>
  <c r="BL26" i="18"/>
  <c r="BL27" i="18" s="1"/>
  <c r="BL31" i="18" s="1"/>
  <c r="BL33" i="18" s="1"/>
  <c r="BP25" i="31"/>
  <c r="BR10" i="31"/>
  <c r="BR19" i="31" s="1"/>
  <c r="BR21" i="31" s="1"/>
  <c r="BQ12" i="31"/>
  <c r="BQ37" i="31" s="1"/>
  <c r="BM25" i="18"/>
  <c r="BP15" i="31"/>
  <c r="BP30" i="31" s="1"/>
  <c r="BO38" i="31"/>
  <c r="BM15" i="18"/>
  <c r="BM30" i="18" s="1"/>
  <c r="BN12" i="18"/>
  <c r="BL46" i="18"/>
  <c r="BN27" i="30"/>
  <c r="BN31" i="30" s="1"/>
  <c r="BN33" i="30" s="1"/>
  <c r="BM44" i="30"/>
  <c r="BM46" i="30" s="1"/>
  <c r="BP21" i="30"/>
  <c r="BP12" i="30"/>
  <c r="BP37" i="30" s="1"/>
  <c r="BQ10" i="30"/>
  <c r="BQ19" i="30" s="1"/>
  <c r="BO25" i="30"/>
  <c r="BO15" i="30"/>
  <c r="BO30" i="30" s="1"/>
  <c r="BP42" i="31"/>
  <c r="BP38" i="31"/>
  <c r="BQ41" i="31"/>
  <c r="BO37" i="30"/>
  <c r="BO41" i="30"/>
  <c r="BM42" i="18"/>
  <c r="BM43" i="18" s="1"/>
  <c r="BM38" i="18"/>
  <c r="BO19" i="18" l="1"/>
  <c r="BO21" i="18" s="1"/>
  <c r="BO12" i="18"/>
  <c r="BP10" i="18"/>
  <c r="BN37" i="18"/>
  <c r="BN38" i="18" s="1"/>
  <c r="BP26" i="31"/>
  <c r="BP27" i="31" s="1"/>
  <c r="BP31" i="31" s="1"/>
  <c r="BP33" i="31" s="1"/>
  <c r="BP43" i="31"/>
  <c r="BP44" i="31" s="1"/>
  <c r="BP46" i="31" s="1"/>
  <c r="BP48" i="31" s="1"/>
  <c r="BN48" i="31"/>
  <c r="BN49" i="31" s="1"/>
  <c r="BO46" i="31"/>
  <c r="BM48" i="30"/>
  <c r="BM49" i="30" s="1"/>
  <c r="BO26" i="30"/>
  <c r="BO27" i="30" s="1"/>
  <c r="BO31" i="30" s="1"/>
  <c r="BO33" i="30" s="1"/>
  <c r="BL48" i="18"/>
  <c r="BL49" i="18" s="1"/>
  <c r="BM26" i="18"/>
  <c r="BM27" i="18" s="1"/>
  <c r="BM31" i="18" s="1"/>
  <c r="BM33" i="18" s="1"/>
  <c r="BQ25" i="31"/>
  <c r="BS10" i="31"/>
  <c r="BS19" i="31" s="1"/>
  <c r="BS21" i="31" s="1"/>
  <c r="BR12" i="31"/>
  <c r="BR25" i="31" s="1"/>
  <c r="BR26" i="31" s="1"/>
  <c r="BQ42" i="31"/>
  <c r="BQ38" i="31"/>
  <c r="BQ15" i="31"/>
  <c r="BQ30" i="31" s="1"/>
  <c r="BN25" i="18"/>
  <c r="BN15" i="18"/>
  <c r="BN30" i="18" s="1"/>
  <c r="BM44" i="18"/>
  <c r="BM46" i="18" s="1"/>
  <c r="BM48" i="18" s="1"/>
  <c r="BP41" i="30"/>
  <c r="BP38" i="30"/>
  <c r="BP42" i="30"/>
  <c r="BQ21" i="30"/>
  <c r="BQ12" i="30"/>
  <c r="BR10" i="30"/>
  <c r="BO42" i="30"/>
  <c r="BO43" i="30" s="1"/>
  <c r="BO38" i="30"/>
  <c r="BR41" i="31"/>
  <c r="BN49" i="30"/>
  <c r="BP25" i="30"/>
  <c r="BP26" i="30" s="1"/>
  <c r="BP15" i="30"/>
  <c r="BP30" i="30" s="1"/>
  <c r="BN42" i="18" l="1"/>
  <c r="BN43" i="18" s="1"/>
  <c r="BN44" i="18" s="1"/>
  <c r="BN46" i="18" s="1"/>
  <c r="BO25" i="18"/>
  <c r="BO26" i="18" s="1"/>
  <c r="BO27" i="18" s="1"/>
  <c r="BO31" i="18" s="1"/>
  <c r="BO15" i="18"/>
  <c r="BO30" i="18" s="1"/>
  <c r="BO37" i="18"/>
  <c r="BO41" i="18"/>
  <c r="BP19" i="18"/>
  <c r="BP21" i="18" s="1"/>
  <c r="BP12" i="18"/>
  <c r="BP37" i="18" s="1"/>
  <c r="BQ10" i="18"/>
  <c r="BQ26" i="31"/>
  <c r="BQ27" i="31" s="1"/>
  <c r="BQ31" i="31" s="1"/>
  <c r="BQ33" i="31" s="1"/>
  <c r="BQ43" i="31"/>
  <c r="BQ44" i="31" s="1"/>
  <c r="BQ46" i="31" s="1"/>
  <c r="BP43" i="30"/>
  <c r="BP44" i="30" s="1"/>
  <c r="BP46" i="30" s="1"/>
  <c r="BP48" i="30" s="1"/>
  <c r="BN26" i="18"/>
  <c r="BN27" i="18" s="1"/>
  <c r="BN31" i="18" s="1"/>
  <c r="BN33" i="18" s="1"/>
  <c r="BO48" i="31"/>
  <c r="BO49" i="31" s="1"/>
  <c r="BR37" i="31"/>
  <c r="BR42" i="31" s="1"/>
  <c r="BT10" i="31"/>
  <c r="BT19" i="31" s="1"/>
  <c r="BT21" i="31" s="1"/>
  <c r="BS12" i="31"/>
  <c r="BS37" i="31" s="1"/>
  <c r="BS42" i="31" s="1"/>
  <c r="BR15" i="31"/>
  <c r="BR30" i="31" s="1"/>
  <c r="BS41" i="31"/>
  <c r="BR19" i="30"/>
  <c r="BR21" i="30" s="1"/>
  <c r="BS10" i="30"/>
  <c r="BR27" i="31"/>
  <c r="BR31" i="31" s="1"/>
  <c r="BP27" i="30"/>
  <c r="BP31" i="30" s="1"/>
  <c r="BP33" i="30" s="1"/>
  <c r="BO44" i="30"/>
  <c r="BO46" i="30" s="1"/>
  <c r="BQ25" i="30"/>
  <c r="BQ26" i="30" s="1"/>
  <c r="BQ15" i="30"/>
  <c r="BQ30" i="30" s="1"/>
  <c r="BR12" i="30"/>
  <c r="BM49" i="18"/>
  <c r="BP49" i="31"/>
  <c r="BQ41" i="30"/>
  <c r="BQ37" i="30"/>
  <c r="BQ19" i="18" l="1"/>
  <c r="BQ21" i="18" s="1"/>
  <c r="BQ12" i="18"/>
  <c r="BR10" i="18"/>
  <c r="BP38" i="18"/>
  <c r="BP42" i="18"/>
  <c r="BP25" i="18"/>
  <c r="BP15" i="18"/>
  <c r="BP30" i="18" s="1"/>
  <c r="BP41" i="18"/>
  <c r="BO42" i="18"/>
  <c r="BO43" i="18" s="1"/>
  <c r="BO44" i="18" s="1"/>
  <c r="BO38" i="18"/>
  <c r="BO33" i="18"/>
  <c r="BS43" i="31"/>
  <c r="BS44" i="31" s="1"/>
  <c r="BR43" i="31"/>
  <c r="BR44" i="31" s="1"/>
  <c r="BQ48" i="31"/>
  <c r="BQ49" i="31" s="1"/>
  <c r="BN48" i="18"/>
  <c r="BN49" i="18" s="1"/>
  <c r="BO48" i="30"/>
  <c r="BO49" i="30" s="1"/>
  <c r="BR33" i="31"/>
  <c r="BR38" i="31"/>
  <c r="BU10" i="31"/>
  <c r="BV10" i="31" s="1"/>
  <c r="BS25" i="31"/>
  <c r="BS15" i="31"/>
  <c r="BS30" i="31" s="1"/>
  <c r="BT12" i="31"/>
  <c r="BT37" i="31" s="1"/>
  <c r="BT38" i="31" s="1"/>
  <c r="BS38" i="31"/>
  <c r="BT41" i="31"/>
  <c r="BS19" i="30"/>
  <c r="BS21" i="30" s="1"/>
  <c r="BS12" i="30"/>
  <c r="BS37" i="30" s="1"/>
  <c r="BT10" i="30"/>
  <c r="BR37" i="30"/>
  <c r="BR42" i="30" s="1"/>
  <c r="BQ27" i="30"/>
  <c r="BQ31" i="30" s="1"/>
  <c r="BQ33" i="30" s="1"/>
  <c r="BP49" i="30"/>
  <c r="BR25" i="30"/>
  <c r="BR15" i="30"/>
  <c r="BR30" i="30" s="1"/>
  <c r="BQ38" i="30"/>
  <c r="BQ42" i="30"/>
  <c r="BQ43" i="30" s="1"/>
  <c r="BR41" i="30"/>
  <c r="BP43" i="18" l="1"/>
  <c r="BP44" i="18" s="1"/>
  <c r="BP46" i="18" s="1"/>
  <c r="BQ15" i="18"/>
  <c r="BQ30" i="18" s="1"/>
  <c r="BQ25" i="18"/>
  <c r="BQ26" i="18" s="1"/>
  <c r="BO46" i="18"/>
  <c r="BP26" i="18"/>
  <c r="BP27" i="18" s="1"/>
  <c r="BP31" i="18" s="1"/>
  <c r="BP33" i="18" s="1"/>
  <c r="BQ41" i="18"/>
  <c r="BQ37" i="18"/>
  <c r="BR19" i="18"/>
  <c r="BR21" i="18" s="1"/>
  <c r="BR12" i="18"/>
  <c r="BR37" i="18" s="1"/>
  <c r="BS10" i="18"/>
  <c r="BS26" i="31"/>
  <c r="BS27" i="31" s="1"/>
  <c r="BS31" i="31" s="1"/>
  <c r="BS33" i="31" s="1"/>
  <c r="BR46" i="31"/>
  <c r="BR48" i="31" s="1"/>
  <c r="BR49" i="31" s="1"/>
  <c r="BR26" i="30"/>
  <c r="BR27" i="30" s="1"/>
  <c r="BR31" i="30" s="1"/>
  <c r="BR33" i="30" s="1"/>
  <c r="BR43" i="30"/>
  <c r="BU12" i="31"/>
  <c r="BU25" i="31" s="1"/>
  <c r="BS46" i="31"/>
  <c r="BU19" i="31"/>
  <c r="BU21" i="31" s="1"/>
  <c r="BT15" i="31"/>
  <c r="BT30" i="31" s="1"/>
  <c r="BT42" i="31"/>
  <c r="BT25" i="31"/>
  <c r="BR38" i="30"/>
  <c r="BV19" i="31"/>
  <c r="BV21" i="31" s="1"/>
  <c r="BV12" i="31"/>
  <c r="BW10" i="31"/>
  <c r="BT19" i="30"/>
  <c r="BT21" i="30" s="1"/>
  <c r="BT12" i="30"/>
  <c r="BT37" i="30" s="1"/>
  <c r="BU10" i="30"/>
  <c r="BS15" i="30"/>
  <c r="BS30" i="30" s="1"/>
  <c r="BS25" i="30"/>
  <c r="BS26" i="30" s="1"/>
  <c r="BS38" i="30"/>
  <c r="BS42" i="30"/>
  <c r="BS41" i="30"/>
  <c r="BQ44" i="30"/>
  <c r="BQ46" i="30" s="1"/>
  <c r="BR44" i="30"/>
  <c r="BP48" i="18" l="1"/>
  <c r="BP49" i="18" s="1"/>
  <c r="BQ38" i="18"/>
  <c r="BQ42" i="18"/>
  <c r="BQ43" i="18" s="1"/>
  <c r="BQ44" i="18" s="1"/>
  <c r="BS19" i="18"/>
  <c r="BS21" i="18" s="1"/>
  <c r="BS12" i="18"/>
  <c r="BT10" i="18"/>
  <c r="BQ27" i="18"/>
  <c r="BQ31" i="18" s="1"/>
  <c r="BQ33" i="18" s="1"/>
  <c r="BR38" i="18"/>
  <c r="BR42" i="18"/>
  <c r="BR15" i="18"/>
  <c r="BR30" i="18" s="1"/>
  <c r="BR25" i="18"/>
  <c r="BR26" i="18" s="1"/>
  <c r="BR41" i="18"/>
  <c r="BO48" i="18"/>
  <c r="BO49" i="18" s="1"/>
  <c r="BU41" i="31"/>
  <c r="BU26" i="31"/>
  <c r="BU27" i="31" s="1"/>
  <c r="BU31" i="31" s="1"/>
  <c r="BT26" i="31"/>
  <c r="BT27" i="31" s="1"/>
  <c r="BT31" i="31" s="1"/>
  <c r="BT33" i="31" s="1"/>
  <c r="BT43" i="31"/>
  <c r="BT44" i="31" s="1"/>
  <c r="BT46" i="31" s="1"/>
  <c r="BS48" i="31"/>
  <c r="BS49" i="31" s="1"/>
  <c r="BS43" i="30"/>
  <c r="BS44" i="30" s="1"/>
  <c r="BS46" i="30" s="1"/>
  <c r="BS48" i="30" s="1"/>
  <c r="BQ48" i="30"/>
  <c r="BQ49" i="30" s="1"/>
  <c r="BU37" i="31"/>
  <c r="BU42" i="31" s="1"/>
  <c r="BU15" i="31"/>
  <c r="BU30" i="31" s="1"/>
  <c r="BV37" i="31"/>
  <c r="BV38" i="31" s="1"/>
  <c r="BR46" i="30"/>
  <c r="BS27" i="30"/>
  <c r="BS31" i="30" s="1"/>
  <c r="BS33" i="30" s="1"/>
  <c r="BV15" i="31"/>
  <c r="BV30" i="31" s="1"/>
  <c r="BV25" i="31"/>
  <c r="BV26" i="31" s="1"/>
  <c r="BV41" i="31"/>
  <c r="BW19" i="31"/>
  <c r="BW21" i="31" s="1"/>
  <c r="BW12" i="31"/>
  <c r="BX10" i="31"/>
  <c r="BU19" i="30"/>
  <c r="BU21" i="30" s="1"/>
  <c r="BU12" i="30"/>
  <c r="BU37" i="30" s="1"/>
  <c r="BV10" i="30"/>
  <c r="BT38" i="30"/>
  <c r="BT42" i="30"/>
  <c r="BT15" i="30"/>
  <c r="BT30" i="30" s="1"/>
  <c r="BT25" i="30"/>
  <c r="BT26" i="30" s="1"/>
  <c r="BT41" i="30"/>
  <c r="BR27" i="18" l="1"/>
  <c r="BR31" i="18" s="1"/>
  <c r="BR33" i="18" s="1"/>
  <c r="BT19" i="18"/>
  <c r="BT21" i="18" s="1"/>
  <c r="BT12" i="18"/>
  <c r="BT37" i="18" s="1"/>
  <c r="BU10" i="18"/>
  <c r="BS15" i="18"/>
  <c r="BS30" i="18" s="1"/>
  <c r="BS25" i="18"/>
  <c r="BS26" i="18" s="1"/>
  <c r="BR43" i="18"/>
  <c r="BR44" i="18" s="1"/>
  <c r="BR46" i="18" s="1"/>
  <c r="BS37" i="18"/>
  <c r="BS41" i="18"/>
  <c r="BQ46" i="18"/>
  <c r="BT48" i="31"/>
  <c r="BT49" i="31" s="1"/>
  <c r="BU43" i="31"/>
  <c r="BU44" i="31" s="1"/>
  <c r="BT43" i="30"/>
  <c r="BT44" i="30" s="1"/>
  <c r="BT46" i="30" s="1"/>
  <c r="BT48" i="30" s="1"/>
  <c r="BR48" i="30"/>
  <c r="BR49" i="30" s="1"/>
  <c r="BU38" i="31"/>
  <c r="BU33" i="31"/>
  <c r="BV42" i="31"/>
  <c r="BV43" i="31" s="1"/>
  <c r="BV27" i="31"/>
  <c r="BV31" i="31" s="1"/>
  <c r="BV33" i="31" s="1"/>
  <c r="BX19" i="31"/>
  <c r="BX21" i="31" s="1"/>
  <c r="BX12" i="31"/>
  <c r="BX37" i="31" s="1"/>
  <c r="BY10" i="31"/>
  <c r="BW15" i="31"/>
  <c r="BW30" i="31" s="1"/>
  <c r="BW25" i="31"/>
  <c r="BW26" i="31" s="1"/>
  <c r="BW37" i="31"/>
  <c r="BT27" i="30"/>
  <c r="BT31" i="30" s="1"/>
  <c r="BT33" i="30" s="1"/>
  <c r="BW41" i="31"/>
  <c r="BS49" i="30"/>
  <c r="BU42" i="30"/>
  <c r="BU38" i="30"/>
  <c r="BV19" i="30"/>
  <c r="BV21" i="30" s="1"/>
  <c r="BV12" i="30"/>
  <c r="BV37" i="30" s="1"/>
  <c r="BW10" i="30"/>
  <c r="BU15" i="30"/>
  <c r="BU30" i="30" s="1"/>
  <c r="BU25" i="30"/>
  <c r="BU26" i="30" s="1"/>
  <c r="BU41" i="30"/>
  <c r="BS27" i="18" l="1"/>
  <c r="BS31" i="18" s="1"/>
  <c r="BS33" i="18" s="1"/>
  <c r="BR48" i="18"/>
  <c r="BR49" i="18" s="1"/>
  <c r="BS42" i="18"/>
  <c r="BS38" i="18"/>
  <c r="BT42" i="18"/>
  <c r="BT38" i="18"/>
  <c r="BT41" i="18"/>
  <c r="BU19" i="18"/>
  <c r="BU21" i="18" s="1"/>
  <c r="BU12" i="18"/>
  <c r="BV10" i="18"/>
  <c r="BQ48" i="18"/>
  <c r="BQ49" i="18" s="1"/>
  <c r="BT25" i="18"/>
  <c r="BT15" i="18"/>
  <c r="BT30" i="18" s="1"/>
  <c r="BU43" i="30"/>
  <c r="BU44" i="30" s="1"/>
  <c r="BU46" i="30" s="1"/>
  <c r="BU48" i="30" s="1"/>
  <c r="BU46" i="31"/>
  <c r="BU48" i="31" s="1"/>
  <c r="BV44" i="31"/>
  <c r="BV46" i="31" s="1"/>
  <c r="BV48" i="31" s="1"/>
  <c r="BV49" i="31" s="1"/>
  <c r="BW27" i="31"/>
  <c r="BW31" i="31" s="1"/>
  <c r="BW33" i="31" s="1"/>
  <c r="BX38" i="31"/>
  <c r="BX42" i="31"/>
  <c r="BU27" i="30"/>
  <c r="BU31" i="30" s="1"/>
  <c r="BU33" i="30" s="1"/>
  <c r="BW38" i="31"/>
  <c r="BW42" i="31"/>
  <c r="BY19" i="31"/>
  <c r="BY21" i="31" s="1"/>
  <c r="BY12" i="31"/>
  <c r="BZ10" i="31"/>
  <c r="BX15" i="31"/>
  <c r="BX30" i="31" s="1"/>
  <c r="BX25" i="31"/>
  <c r="BX41" i="31"/>
  <c r="BT49" i="30"/>
  <c r="BV41" i="30"/>
  <c r="BW19" i="30"/>
  <c r="BW21" i="30" s="1"/>
  <c r="BW12" i="30"/>
  <c r="BW37" i="30" s="1"/>
  <c r="BX10" i="30"/>
  <c r="BV42" i="30"/>
  <c r="BV38" i="30"/>
  <c r="BV15" i="30"/>
  <c r="BV30" i="30" s="1"/>
  <c r="BV25" i="30"/>
  <c r="BV26" i="30" s="1"/>
  <c r="BU15" i="18" l="1"/>
  <c r="BU30" i="18" s="1"/>
  <c r="BU25" i="18"/>
  <c r="BU26" i="18" s="1"/>
  <c r="BU27" i="18" s="1"/>
  <c r="BU31" i="18" s="1"/>
  <c r="BT26" i="18"/>
  <c r="BT27" i="18" s="1"/>
  <c r="BT31" i="18" s="1"/>
  <c r="BT33" i="18" s="1"/>
  <c r="BU41" i="18"/>
  <c r="BT43" i="18"/>
  <c r="BT44" i="18" s="1"/>
  <c r="BT46" i="18" s="1"/>
  <c r="BU37" i="18"/>
  <c r="BS43" i="18"/>
  <c r="BS44" i="18" s="1"/>
  <c r="BS46" i="18" s="1"/>
  <c r="BV19" i="18"/>
  <c r="BV21" i="18" s="1"/>
  <c r="BV12" i="18"/>
  <c r="BW10" i="18"/>
  <c r="BU49" i="31"/>
  <c r="BX26" i="31"/>
  <c r="BX27" i="31" s="1"/>
  <c r="BX31" i="31" s="1"/>
  <c r="BX33" i="31" s="1"/>
  <c r="BX43" i="31"/>
  <c r="BX44" i="31" s="1"/>
  <c r="BX46" i="31" s="1"/>
  <c r="BX48" i="31" s="1"/>
  <c r="BW43" i="31"/>
  <c r="BW44" i="31" s="1"/>
  <c r="BW46" i="31" s="1"/>
  <c r="BW48" i="31" s="1"/>
  <c r="BV43" i="30"/>
  <c r="BV44" i="30" s="1"/>
  <c r="BV46" i="30" s="1"/>
  <c r="BV48" i="30" s="1"/>
  <c r="BY41" i="31"/>
  <c r="BY15" i="31"/>
  <c r="BY30" i="31" s="1"/>
  <c r="BY25" i="31"/>
  <c r="BY26" i="31" s="1"/>
  <c r="BY37" i="31"/>
  <c r="BZ19" i="31"/>
  <c r="BZ21" i="31" s="1"/>
  <c r="BZ12" i="31"/>
  <c r="CA10" i="31"/>
  <c r="BU49" i="30"/>
  <c r="BX19" i="30"/>
  <c r="BX21" i="30" s="1"/>
  <c r="BX12" i="30"/>
  <c r="BX37" i="30" s="1"/>
  <c r="BY10" i="30"/>
  <c r="BW38" i="30"/>
  <c r="BW42" i="30"/>
  <c r="BW15" i="30"/>
  <c r="BW30" i="30" s="1"/>
  <c r="BW25" i="30"/>
  <c r="BW26" i="30" s="1"/>
  <c r="BV27" i="30"/>
  <c r="BV31" i="30" s="1"/>
  <c r="BV33" i="30" s="1"/>
  <c r="BW41" i="30"/>
  <c r="BT48" i="18" l="1"/>
  <c r="BT49" i="18" s="1"/>
  <c r="BS48" i="18"/>
  <c r="BS49" i="18" s="1"/>
  <c r="BV25" i="18"/>
  <c r="BV26" i="18" s="1"/>
  <c r="BV27" i="18" s="1"/>
  <c r="BV31" i="18" s="1"/>
  <c r="BV15" i="18"/>
  <c r="BV30" i="18" s="1"/>
  <c r="BV41" i="18"/>
  <c r="BU38" i="18"/>
  <c r="BU42" i="18"/>
  <c r="BU43" i="18" s="1"/>
  <c r="BU44" i="18" s="1"/>
  <c r="BV37" i="18"/>
  <c r="BW19" i="18"/>
  <c r="BW21" i="18" s="1"/>
  <c r="BW12" i="18"/>
  <c r="BW37" i="18" s="1"/>
  <c r="BX10" i="18"/>
  <c r="BU33" i="18"/>
  <c r="BW43" i="30"/>
  <c r="BW44" i="30" s="1"/>
  <c r="BW46" i="30" s="1"/>
  <c r="BW48" i="30" s="1"/>
  <c r="BX49" i="31"/>
  <c r="CA19" i="31"/>
  <c r="CA21" i="31" s="1"/>
  <c r="CA12" i="31"/>
  <c r="CA37" i="31" s="1"/>
  <c r="CB10" i="31"/>
  <c r="BZ15" i="31"/>
  <c r="BZ30" i="31" s="1"/>
  <c r="BZ25" i="31"/>
  <c r="BY38" i="31"/>
  <c r="BY42" i="31"/>
  <c r="BY43" i="31" s="1"/>
  <c r="BZ37" i="31"/>
  <c r="BY27" i="31"/>
  <c r="BY31" i="31" s="1"/>
  <c r="BY33" i="31" s="1"/>
  <c r="BW27" i="30"/>
  <c r="BW31" i="30" s="1"/>
  <c r="BW33" i="30" s="1"/>
  <c r="BZ41" i="31"/>
  <c r="BW49" i="31"/>
  <c r="BV49" i="30"/>
  <c r="BY19" i="30"/>
  <c r="BY21" i="30" s="1"/>
  <c r="BY12" i="30"/>
  <c r="BY37" i="30" s="1"/>
  <c r="BZ10" i="30"/>
  <c r="CA10" i="30" s="1"/>
  <c r="BX38" i="30"/>
  <c r="BX42" i="30"/>
  <c r="BX15" i="30"/>
  <c r="BX30" i="30" s="1"/>
  <c r="BX25" i="30"/>
  <c r="BX41" i="30"/>
  <c r="BW42" i="18" l="1"/>
  <c r="BW38" i="18"/>
  <c r="BX19" i="18"/>
  <c r="BX21" i="18" s="1"/>
  <c r="BX12" i="18"/>
  <c r="BX37" i="18" s="1"/>
  <c r="BY10" i="18"/>
  <c r="BV33" i="18"/>
  <c r="BW41" i="18"/>
  <c r="BV42" i="18"/>
  <c r="BV43" i="18" s="1"/>
  <c r="BV38" i="18"/>
  <c r="BW15" i="18"/>
  <c r="BW30" i="18" s="1"/>
  <c r="BW25" i="18"/>
  <c r="BW26" i="18" s="1"/>
  <c r="BW27" i="18" s="1"/>
  <c r="BW31" i="18" s="1"/>
  <c r="BU46" i="18"/>
  <c r="BZ26" i="31"/>
  <c r="BZ27" i="31" s="1"/>
  <c r="BZ31" i="31" s="1"/>
  <c r="BZ33" i="31" s="1"/>
  <c r="BX43" i="30"/>
  <c r="BX44" i="30" s="1"/>
  <c r="BX46" i="30" s="1"/>
  <c r="BX48" i="30" s="1"/>
  <c r="BX26" i="30"/>
  <c r="BX27" i="30" s="1"/>
  <c r="BX31" i="30" s="1"/>
  <c r="BX33" i="30" s="1"/>
  <c r="CA12" i="30"/>
  <c r="CB10" i="30"/>
  <c r="CA38" i="31"/>
  <c r="CA42" i="31"/>
  <c r="BZ38" i="31"/>
  <c r="BZ42" i="31"/>
  <c r="CA41" i="31"/>
  <c r="BY44" i="31"/>
  <c r="BY46" i="31" s="1"/>
  <c r="BY48" i="31" s="1"/>
  <c r="CB19" i="31"/>
  <c r="CB21" i="31" s="1"/>
  <c r="CB12" i="31"/>
  <c r="CB37" i="31" s="1"/>
  <c r="CC10" i="31"/>
  <c r="CD10" i="31" s="1"/>
  <c r="CE10" i="31" s="1"/>
  <c r="CA15" i="31"/>
  <c r="CA30" i="31" s="1"/>
  <c r="CA25" i="31"/>
  <c r="CA26" i="31" s="1"/>
  <c r="BW49" i="30"/>
  <c r="BZ19" i="30"/>
  <c r="BZ21" i="30" s="1"/>
  <c r="BZ12" i="30"/>
  <c r="BZ37" i="30" s="1"/>
  <c r="BY15" i="30"/>
  <c r="BY30" i="30" s="1"/>
  <c r="BY25" i="30"/>
  <c r="BY38" i="30"/>
  <c r="BY42" i="30"/>
  <c r="BY41" i="30"/>
  <c r="BX42" i="18" l="1"/>
  <c r="BX38" i="18"/>
  <c r="BX25" i="18"/>
  <c r="BX26" i="18" s="1"/>
  <c r="BX15" i="18"/>
  <c r="BX30" i="18" s="1"/>
  <c r="BV44" i="18"/>
  <c r="BV46" i="18" s="1"/>
  <c r="BX41" i="18"/>
  <c r="BW33" i="18"/>
  <c r="BU48" i="18"/>
  <c r="BU49" i="18" s="1"/>
  <c r="BW43" i="18"/>
  <c r="BW44" i="18" s="1"/>
  <c r="BW46" i="18" s="1"/>
  <c r="BY19" i="18"/>
  <c r="BY21" i="18" s="1"/>
  <c r="BY12" i="18"/>
  <c r="BY37" i="18" s="1"/>
  <c r="BZ10" i="18"/>
  <c r="CA43" i="31"/>
  <c r="CA44" i="31" s="1"/>
  <c r="CA46" i="31" s="1"/>
  <c r="CA48" i="31" s="1"/>
  <c r="BZ43" i="31"/>
  <c r="BZ44" i="31" s="1"/>
  <c r="BZ46" i="31" s="1"/>
  <c r="BZ48" i="31" s="1"/>
  <c r="BY26" i="30"/>
  <c r="BY27" i="30" s="1"/>
  <c r="BY31" i="30" s="1"/>
  <c r="BY33" i="30" s="1"/>
  <c r="BY43" i="30"/>
  <c r="BY44" i="30" s="1"/>
  <c r="BY46" i="30" s="1"/>
  <c r="BY48" i="30" s="1"/>
  <c r="CE19" i="31"/>
  <c r="CE21" i="31" s="1"/>
  <c r="CE12" i="31"/>
  <c r="CF10" i="31"/>
  <c r="CB12" i="30"/>
  <c r="CC10" i="30"/>
  <c r="CB19" i="30"/>
  <c r="CB21" i="30" s="1"/>
  <c r="CD19" i="31"/>
  <c r="CD21" i="31" s="1"/>
  <c r="CD12" i="31"/>
  <c r="CA27" i="31"/>
  <c r="CA31" i="31" s="1"/>
  <c r="CA33" i="31" s="1"/>
  <c r="BY49" i="31"/>
  <c r="CB41" i="31"/>
  <c r="CC19" i="31"/>
  <c r="CC21" i="31" s="1"/>
  <c r="CC12" i="31"/>
  <c r="CC37" i="31" s="1"/>
  <c r="CB38" i="31"/>
  <c r="CB42" i="31"/>
  <c r="CB15" i="31"/>
  <c r="CB30" i="31" s="1"/>
  <c r="CB25" i="31"/>
  <c r="CB26" i="31" s="1"/>
  <c r="BX49" i="30"/>
  <c r="BZ41" i="30"/>
  <c r="CA19" i="30"/>
  <c r="CA21" i="30" s="1"/>
  <c r="BZ38" i="30"/>
  <c r="BZ42" i="30"/>
  <c r="BZ15" i="30"/>
  <c r="BZ30" i="30" s="1"/>
  <c r="BZ25" i="30"/>
  <c r="BZ26" i="30" s="1"/>
  <c r="BX27" i="18" l="1"/>
  <c r="BX31" i="18" s="1"/>
  <c r="BX33" i="18" s="1"/>
  <c r="BW48" i="18"/>
  <c r="BW49" i="18" s="1"/>
  <c r="BZ19" i="18"/>
  <c r="BZ21" i="18" s="1"/>
  <c r="BZ12" i="18"/>
  <c r="CA10" i="18"/>
  <c r="BY15" i="18"/>
  <c r="BY30" i="18" s="1"/>
  <c r="BY25" i="18"/>
  <c r="BV48" i="18"/>
  <c r="BV49" i="18" s="1"/>
  <c r="BY38" i="18"/>
  <c r="BY42" i="18"/>
  <c r="BX43" i="18"/>
  <c r="BX44" i="18" s="1"/>
  <c r="BX46" i="18" s="1"/>
  <c r="BY41" i="18"/>
  <c r="CB43" i="31"/>
  <c r="CB44" i="31" s="1"/>
  <c r="CB46" i="31" s="1"/>
  <c r="CB48" i="31" s="1"/>
  <c r="BZ43" i="30"/>
  <c r="BZ44" i="30" s="1"/>
  <c r="BZ46" i="30" s="1"/>
  <c r="BZ48" i="30" s="1"/>
  <c r="CE37" i="31"/>
  <c r="CE38" i="31" s="1"/>
  <c r="CF19" i="31"/>
  <c r="CF21" i="31" s="1"/>
  <c r="CF12" i="31"/>
  <c r="CF37" i="31" s="1"/>
  <c r="CG10" i="31"/>
  <c r="CE15" i="31"/>
  <c r="CE30" i="31" s="1"/>
  <c r="CE25" i="31"/>
  <c r="CE26" i="31" s="1"/>
  <c r="CE41" i="31"/>
  <c r="CC12" i="30"/>
  <c r="CC37" i="30" s="1"/>
  <c r="CD10" i="30"/>
  <c r="CE10" i="30" s="1"/>
  <c r="CA37" i="30"/>
  <c r="CA38" i="30" s="1"/>
  <c r="CB37" i="30"/>
  <c r="CC19" i="30"/>
  <c r="CC21" i="30" s="1"/>
  <c r="CB15" i="30"/>
  <c r="CB30" i="30" s="1"/>
  <c r="CB25" i="30"/>
  <c r="CB26" i="30" s="1"/>
  <c r="CB41" i="30"/>
  <c r="CD37" i="31"/>
  <c r="CD38" i="31" s="1"/>
  <c r="CD15" i="31"/>
  <c r="CD30" i="31" s="1"/>
  <c r="CD25" i="31"/>
  <c r="CD26" i="31" s="1"/>
  <c r="CD41" i="31"/>
  <c r="CB27" i="31"/>
  <c r="CB31" i="31" s="1"/>
  <c r="CB33" i="31" s="1"/>
  <c r="CA49" i="31"/>
  <c r="CC15" i="31"/>
  <c r="CC30" i="31" s="1"/>
  <c r="CC25" i="31"/>
  <c r="CC26" i="31" s="1"/>
  <c r="CC41" i="31"/>
  <c r="CC42" i="31"/>
  <c r="CC38" i="31"/>
  <c r="BZ49" i="31"/>
  <c r="BY49" i="30"/>
  <c r="BZ27" i="30"/>
  <c r="BZ31" i="30" s="1"/>
  <c r="BZ33" i="30" s="1"/>
  <c r="CA15" i="30"/>
  <c r="CA30" i="30" s="1"/>
  <c r="CA25" i="30"/>
  <c r="CA26" i="30" s="1"/>
  <c r="CA41" i="30"/>
  <c r="BY26" i="18" l="1"/>
  <c r="BY27" i="18" s="1"/>
  <c r="BY31" i="18" s="1"/>
  <c r="BY33" i="18" s="1"/>
  <c r="BX48" i="18"/>
  <c r="BX49" i="18" s="1"/>
  <c r="BZ15" i="18"/>
  <c r="BZ30" i="18" s="1"/>
  <c r="BZ25" i="18"/>
  <c r="BZ37" i="18"/>
  <c r="BZ41" i="18"/>
  <c r="BY43" i="18"/>
  <c r="BY44" i="18" s="1"/>
  <c r="BY46" i="18" s="1"/>
  <c r="CA19" i="18"/>
  <c r="CA21" i="18" s="1"/>
  <c r="CA12" i="18"/>
  <c r="CB10" i="18"/>
  <c r="CE42" i="31"/>
  <c r="CE43" i="31" s="1"/>
  <c r="CE44" i="31" s="1"/>
  <c r="CE46" i="31" s="1"/>
  <c r="CE48" i="31" s="1"/>
  <c r="CC43" i="31"/>
  <c r="CC44" i="31" s="1"/>
  <c r="CC46" i="31" s="1"/>
  <c r="CC48" i="31" s="1"/>
  <c r="CC27" i="31"/>
  <c r="CC31" i="31" s="1"/>
  <c r="CC33" i="31" s="1"/>
  <c r="CE27" i="31"/>
  <c r="CE31" i="31" s="1"/>
  <c r="CE33" i="31" s="1"/>
  <c r="CG19" i="31"/>
  <c r="CG21" i="31" s="1"/>
  <c r="CG12" i="31"/>
  <c r="CG37" i="31" s="1"/>
  <c r="CH10" i="31"/>
  <c r="CF38" i="31"/>
  <c r="CF42" i="31"/>
  <c r="CF15" i="31"/>
  <c r="CF30" i="31" s="1"/>
  <c r="CF25" i="31"/>
  <c r="CF26" i="31" s="1"/>
  <c r="CF41" i="31"/>
  <c r="CE19" i="30"/>
  <c r="CE21" i="30" s="1"/>
  <c r="CE12" i="30"/>
  <c r="CF10" i="30"/>
  <c r="CD42" i="31"/>
  <c r="CA42" i="30"/>
  <c r="CA43" i="30" s="1"/>
  <c r="CD12" i="30"/>
  <c r="CC38" i="30"/>
  <c r="CC42" i="30"/>
  <c r="CC15" i="30"/>
  <c r="CC30" i="30" s="1"/>
  <c r="CC25" i="30"/>
  <c r="CC41" i="30"/>
  <c r="CB27" i="30"/>
  <c r="CB31" i="30" s="1"/>
  <c r="CB33" i="30" s="1"/>
  <c r="CB38" i="30"/>
  <c r="CB42" i="30"/>
  <c r="CD19" i="30"/>
  <c r="CD21" i="30" s="1"/>
  <c r="CD27" i="31"/>
  <c r="CD31" i="31" s="1"/>
  <c r="CD33" i="31" s="1"/>
  <c r="CB49" i="31"/>
  <c r="CA27" i="30"/>
  <c r="CA31" i="30" s="1"/>
  <c r="CA33" i="30" s="1"/>
  <c r="BZ49" i="30"/>
  <c r="BY48" i="18" l="1"/>
  <c r="BY49" i="18" s="1"/>
  <c r="CB19" i="18"/>
  <c r="CB21" i="18" s="1"/>
  <c r="CB12" i="18"/>
  <c r="CB37" i="18" s="1"/>
  <c r="CC10" i="18"/>
  <c r="BZ26" i="18"/>
  <c r="BZ27" i="18" s="1"/>
  <c r="BZ31" i="18" s="1"/>
  <c r="BZ33" i="18" s="1"/>
  <c r="CA25" i="18"/>
  <c r="CA26" i="18" s="1"/>
  <c r="CA27" i="18" s="1"/>
  <c r="CA31" i="18" s="1"/>
  <c r="CA15" i="18"/>
  <c r="CA30" i="18" s="1"/>
  <c r="BZ38" i="18"/>
  <c r="BZ42" i="18"/>
  <c r="BZ43" i="18" s="1"/>
  <c r="BZ44" i="18" s="1"/>
  <c r="CA41" i="18"/>
  <c r="CA37" i="18"/>
  <c r="CF43" i="31"/>
  <c r="CF44" i="31" s="1"/>
  <c r="CF46" i="31" s="1"/>
  <c r="CF48" i="31" s="1"/>
  <c r="CD43" i="31"/>
  <c r="CD44" i="31" s="1"/>
  <c r="CD46" i="31" s="1"/>
  <c r="CC26" i="30"/>
  <c r="CC27" i="30" s="1"/>
  <c r="CC31" i="30" s="1"/>
  <c r="CC33" i="30" s="1"/>
  <c r="CC43" i="30"/>
  <c r="CC44" i="30" s="1"/>
  <c r="CC46" i="30" s="1"/>
  <c r="CC48" i="30" s="1"/>
  <c r="CA44" i="30"/>
  <c r="CA46" i="30" s="1"/>
  <c r="CA48" i="30" s="1"/>
  <c r="CA49" i="30" s="1"/>
  <c r="CB43" i="30"/>
  <c r="CB44" i="30" s="1"/>
  <c r="CB46" i="30" s="1"/>
  <c r="CB48" i="30" s="1"/>
  <c r="CE37" i="30"/>
  <c r="CE42" i="30" s="1"/>
  <c r="CF27" i="31"/>
  <c r="CF31" i="31" s="1"/>
  <c r="CF33" i="31" s="1"/>
  <c r="CE49" i="31"/>
  <c r="CG38" i="31"/>
  <c r="CG42" i="31"/>
  <c r="CH19" i="31"/>
  <c r="CH21" i="31" s="1"/>
  <c r="CH12" i="31"/>
  <c r="CH37" i="31" s="1"/>
  <c r="CI10" i="31"/>
  <c r="CG25" i="31"/>
  <c r="CG15" i="31"/>
  <c r="CG30" i="31" s="1"/>
  <c r="CG41" i="31"/>
  <c r="CF19" i="30"/>
  <c r="CF21" i="30" s="1"/>
  <c r="CF12" i="30"/>
  <c r="CF37" i="30" s="1"/>
  <c r="CG10" i="30"/>
  <c r="CE15" i="30"/>
  <c r="CE30" i="30" s="1"/>
  <c r="CE25" i="30"/>
  <c r="CE41" i="30"/>
  <c r="CD15" i="30"/>
  <c r="CD30" i="30" s="1"/>
  <c r="CD25" i="30"/>
  <c r="CD26" i="30" s="1"/>
  <c r="CD41" i="30"/>
  <c r="CD37" i="30"/>
  <c r="CC49" i="31"/>
  <c r="BZ46" i="18" l="1"/>
  <c r="BZ48" i="18" s="1"/>
  <c r="BZ49" i="18" s="1"/>
  <c r="CB41" i="18"/>
  <c r="CA42" i="18"/>
  <c r="CA43" i="18" s="1"/>
  <c r="CA38" i="18"/>
  <c r="CB38" i="18"/>
  <c r="CB42" i="18"/>
  <c r="CA33" i="18"/>
  <c r="CC19" i="18"/>
  <c r="CC21" i="18" s="1"/>
  <c r="CC12" i="18"/>
  <c r="CC37" i="18" s="1"/>
  <c r="CD10" i="18"/>
  <c r="CB25" i="18"/>
  <c r="CB15" i="18"/>
  <c r="CB30" i="18" s="1"/>
  <c r="CE43" i="30"/>
  <c r="CE44" i="30" s="1"/>
  <c r="CG26" i="31"/>
  <c r="CG27" i="31" s="1"/>
  <c r="CG31" i="31" s="1"/>
  <c r="CG33" i="31" s="1"/>
  <c r="CD48" i="31"/>
  <c r="CD49" i="31" s="1"/>
  <c r="CG43" i="31"/>
  <c r="CG44" i="31" s="1"/>
  <c r="CG46" i="31" s="1"/>
  <c r="CG48" i="31" s="1"/>
  <c r="CE26" i="30"/>
  <c r="CE27" i="30" s="1"/>
  <c r="CE31" i="30" s="1"/>
  <c r="CE33" i="30" s="1"/>
  <c r="CE38" i="30"/>
  <c r="CI19" i="31"/>
  <c r="CI21" i="31" s="1"/>
  <c r="CI12" i="31"/>
  <c r="CI37" i="31" s="1"/>
  <c r="CJ10" i="31"/>
  <c r="CH38" i="31"/>
  <c r="CH42" i="31"/>
  <c r="CH15" i="31"/>
  <c r="CH30" i="31" s="1"/>
  <c r="CH25" i="31"/>
  <c r="CH26" i="31" s="1"/>
  <c r="CF49" i="31"/>
  <c r="CH41" i="31"/>
  <c r="CG19" i="30"/>
  <c r="CG21" i="30" s="1"/>
  <c r="CG12" i="30"/>
  <c r="CG37" i="30" s="1"/>
  <c r="CH10" i="30"/>
  <c r="CF42" i="30"/>
  <c r="CF38" i="30"/>
  <c r="CF15" i="30"/>
  <c r="CF30" i="30" s="1"/>
  <c r="CF25" i="30"/>
  <c r="CF41" i="30"/>
  <c r="CC49" i="30"/>
  <c r="CD27" i="30"/>
  <c r="CD31" i="30" s="1"/>
  <c r="CD33" i="30" s="1"/>
  <c r="CD38" i="30"/>
  <c r="CD42" i="30"/>
  <c r="CD43" i="30" s="1"/>
  <c r="CB49" i="30"/>
  <c r="CC38" i="18" l="1"/>
  <c r="CC42" i="18"/>
  <c r="CC15" i="18"/>
  <c r="CC30" i="18" s="1"/>
  <c r="CC25" i="18"/>
  <c r="CC26" i="18" s="1"/>
  <c r="CB26" i="18"/>
  <c r="CB27" i="18" s="1"/>
  <c r="CB31" i="18" s="1"/>
  <c r="CB33" i="18" s="1"/>
  <c r="CA44" i="18"/>
  <c r="CA46" i="18" s="1"/>
  <c r="CD19" i="18"/>
  <c r="CD21" i="18" s="1"/>
  <c r="CD12" i="18"/>
  <c r="CD37" i="18" s="1"/>
  <c r="CE10" i="18"/>
  <c r="CC41" i="18"/>
  <c r="CB43" i="18"/>
  <c r="CB44" i="18" s="1"/>
  <c r="CB46" i="18" s="1"/>
  <c r="CH43" i="31"/>
  <c r="CH44" i="31" s="1"/>
  <c r="CH46" i="31" s="1"/>
  <c r="CH48" i="31" s="1"/>
  <c r="CF43" i="30"/>
  <c r="CF44" i="30" s="1"/>
  <c r="CF46" i="30" s="1"/>
  <c r="CF48" i="30" s="1"/>
  <c r="CF26" i="30"/>
  <c r="CF27" i="30" s="1"/>
  <c r="CF31" i="30" s="1"/>
  <c r="CF33" i="30" s="1"/>
  <c r="CE46" i="30"/>
  <c r="CH27" i="31"/>
  <c r="CH31" i="31" s="1"/>
  <c r="CH33" i="31" s="1"/>
  <c r="CI42" i="31"/>
  <c r="CI38" i="31"/>
  <c r="CG49" i="31"/>
  <c r="CJ19" i="31"/>
  <c r="CJ21" i="31" s="1"/>
  <c r="CJ12" i="31"/>
  <c r="CJ37" i="31" s="1"/>
  <c r="CK10" i="31"/>
  <c r="CI15" i="31"/>
  <c r="CI30" i="31" s="1"/>
  <c r="CI25" i="31"/>
  <c r="CI26" i="31" s="1"/>
  <c r="CI41" i="31"/>
  <c r="CG38" i="30"/>
  <c r="CG42" i="30"/>
  <c r="CH19" i="30"/>
  <c r="CH21" i="30" s="1"/>
  <c r="CH12" i="30"/>
  <c r="CH37" i="30" s="1"/>
  <c r="CI10" i="30"/>
  <c r="CG25" i="30"/>
  <c r="CG15" i="30"/>
  <c r="CG30" i="30" s="1"/>
  <c r="CG41" i="30"/>
  <c r="CD44" i="30"/>
  <c r="CD46" i="30" s="1"/>
  <c r="CD48" i="30" s="1"/>
  <c r="CC27" i="18" l="1"/>
  <c r="CC31" i="18" s="1"/>
  <c r="CC33" i="18" s="1"/>
  <c r="CB48" i="18"/>
  <c r="CB49" i="18" s="1"/>
  <c r="CC43" i="18"/>
  <c r="CC44" i="18" s="1"/>
  <c r="CC46" i="18" s="1"/>
  <c r="CE19" i="18"/>
  <c r="CE21" i="18" s="1"/>
  <c r="CE12" i="18"/>
  <c r="CF10" i="18"/>
  <c r="CD25" i="18"/>
  <c r="CD26" i="18" s="1"/>
  <c r="CD27" i="18" s="1"/>
  <c r="CD31" i="18" s="1"/>
  <c r="CD15" i="18"/>
  <c r="CD30" i="18" s="1"/>
  <c r="CD41" i="18"/>
  <c r="CD38" i="18"/>
  <c r="CD42" i="18"/>
  <c r="CA48" i="18"/>
  <c r="CA49" i="18" s="1"/>
  <c r="CI43" i="31"/>
  <c r="CI44" i="31" s="1"/>
  <c r="CI46" i="31" s="1"/>
  <c r="CI48" i="31" s="1"/>
  <c r="CG43" i="30"/>
  <c r="CG44" i="30" s="1"/>
  <c r="CG46" i="30" s="1"/>
  <c r="CG48" i="30" s="1"/>
  <c r="CG26" i="30"/>
  <c r="CG27" i="30" s="1"/>
  <c r="CG31" i="30" s="1"/>
  <c r="CG33" i="30" s="1"/>
  <c r="CE48" i="30"/>
  <c r="CE49" i="30" s="1"/>
  <c r="CI27" i="31"/>
  <c r="CI31" i="31" s="1"/>
  <c r="CI33" i="31" s="1"/>
  <c r="CH49" i="31"/>
  <c r="CJ38" i="31"/>
  <c r="CJ42" i="31"/>
  <c r="CJ15" i="31"/>
  <c r="CJ30" i="31" s="1"/>
  <c r="CJ25" i="31"/>
  <c r="CK19" i="31"/>
  <c r="CK21" i="31" s="1"/>
  <c r="CK12" i="31"/>
  <c r="CK37" i="31" s="1"/>
  <c r="CL10" i="31"/>
  <c r="CJ41" i="31"/>
  <c r="CF49" i="30"/>
  <c r="CH38" i="30"/>
  <c r="CH42" i="30"/>
  <c r="CI19" i="30"/>
  <c r="CI21" i="30" s="1"/>
  <c r="CI12" i="30"/>
  <c r="CI37" i="30" s="1"/>
  <c r="CJ10" i="30"/>
  <c r="CH15" i="30"/>
  <c r="CH30" i="30" s="1"/>
  <c r="CH25" i="30"/>
  <c r="CH26" i="30" s="1"/>
  <c r="CH41" i="30"/>
  <c r="CD49" i="30"/>
  <c r="CC48" i="18" l="1"/>
  <c r="CC49" i="18" s="1"/>
  <c r="CD33" i="18"/>
  <c r="CF19" i="18"/>
  <c r="CF21" i="18" s="1"/>
  <c r="CF12" i="18"/>
  <c r="CF37" i="18" s="1"/>
  <c r="CG10" i="18"/>
  <c r="CE25" i="18"/>
  <c r="CE26" i="18" s="1"/>
  <c r="CE27" i="18" s="1"/>
  <c r="CE31" i="18" s="1"/>
  <c r="CE15" i="18"/>
  <c r="CE30" i="18" s="1"/>
  <c r="CD43" i="18"/>
  <c r="CD44" i="18" s="1"/>
  <c r="CD46" i="18" s="1"/>
  <c r="CE37" i="18"/>
  <c r="CE41" i="18"/>
  <c r="CJ26" i="31"/>
  <c r="CJ27" i="31" s="1"/>
  <c r="CJ31" i="31" s="1"/>
  <c r="CJ33" i="31" s="1"/>
  <c r="CJ43" i="31"/>
  <c r="CJ44" i="31" s="1"/>
  <c r="CJ46" i="31" s="1"/>
  <c r="CJ48" i="31" s="1"/>
  <c r="CH43" i="30"/>
  <c r="CH44" i="30" s="1"/>
  <c r="CH46" i="30" s="1"/>
  <c r="CH48" i="30" s="1"/>
  <c r="CK41" i="31"/>
  <c r="CH27" i="30"/>
  <c r="CH31" i="30" s="1"/>
  <c r="CH33" i="30" s="1"/>
  <c r="CL19" i="31"/>
  <c r="CL21" i="31" s="1"/>
  <c r="CL12" i="31"/>
  <c r="CL37" i="31" s="1"/>
  <c r="CM10" i="31"/>
  <c r="CK38" i="31"/>
  <c r="CK42" i="31"/>
  <c r="CI49" i="31"/>
  <c r="CK25" i="31"/>
  <c r="CK15" i="31"/>
  <c r="CK30" i="31" s="1"/>
  <c r="CG49" i="30"/>
  <c r="CI15" i="30"/>
  <c r="CI30" i="30" s="1"/>
  <c r="CI25" i="30"/>
  <c r="CI26" i="30" s="1"/>
  <c r="CI41" i="30"/>
  <c r="CI42" i="30"/>
  <c r="CI38" i="30"/>
  <c r="CJ19" i="30"/>
  <c r="CJ21" i="30" s="1"/>
  <c r="CJ12" i="30"/>
  <c r="CK10" i="30"/>
  <c r="CD48" i="18" l="1"/>
  <c r="CD49" i="18" s="1"/>
  <c r="CE33" i="18"/>
  <c r="CF25" i="18"/>
  <c r="CF26" i="18" s="1"/>
  <c r="CF15" i="18"/>
  <c r="CF30" i="18" s="1"/>
  <c r="CF42" i="18"/>
  <c r="CF38" i="18"/>
  <c r="CG19" i="18"/>
  <c r="CG21" i="18" s="1"/>
  <c r="CG12" i="18"/>
  <c r="CH10" i="18"/>
  <c r="CE42" i="18"/>
  <c r="CE43" i="18" s="1"/>
  <c r="CE44" i="18" s="1"/>
  <c r="CE38" i="18"/>
  <c r="CF41" i="18"/>
  <c r="CK26" i="31"/>
  <c r="CK27" i="31" s="1"/>
  <c r="CK31" i="31" s="1"/>
  <c r="CK33" i="31" s="1"/>
  <c r="CK43" i="31"/>
  <c r="CK44" i="31" s="1"/>
  <c r="CK46" i="31" s="1"/>
  <c r="CK48" i="31" s="1"/>
  <c r="CI43" i="30"/>
  <c r="CI44" i="30" s="1"/>
  <c r="CI46" i="30" s="1"/>
  <c r="CI48" i="30" s="1"/>
  <c r="CJ49" i="31"/>
  <c r="CL38" i="31"/>
  <c r="CL42" i="31"/>
  <c r="CL15" i="31"/>
  <c r="CL30" i="31" s="1"/>
  <c r="CL25" i="31"/>
  <c r="CM19" i="31"/>
  <c r="CM21" i="31" s="1"/>
  <c r="CM12" i="31"/>
  <c r="CM37" i="31" s="1"/>
  <c r="CN10" i="31"/>
  <c r="CL41" i="31"/>
  <c r="CH49" i="30"/>
  <c r="CK19" i="30"/>
  <c r="CK21" i="30" s="1"/>
  <c r="CK12" i="30"/>
  <c r="CK37" i="30" s="1"/>
  <c r="CL10" i="30"/>
  <c r="CJ15" i="30"/>
  <c r="CJ30" i="30" s="1"/>
  <c r="CJ25" i="30"/>
  <c r="CJ26" i="30" s="1"/>
  <c r="CJ41" i="30"/>
  <c r="CI27" i="30"/>
  <c r="CI31" i="30" s="1"/>
  <c r="CI33" i="30" s="1"/>
  <c r="CJ37" i="30"/>
  <c r="CF27" i="18" l="1"/>
  <c r="CF31" i="18" s="1"/>
  <c r="CF33" i="18" s="1"/>
  <c r="CG15" i="18"/>
  <c r="CG30" i="18" s="1"/>
  <c r="CG25" i="18"/>
  <c r="CG26" i="18" s="1"/>
  <c r="CG27" i="18" s="1"/>
  <c r="CG31" i="18" s="1"/>
  <c r="CE46" i="18"/>
  <c r="CG37" i="18"/>
  <c r="CG41" i="18"/>
  <c r="CF43" i="18"/>
  <c r="CF44" i="18" s="1"/>
  <c r="CF46" i="18" s="1"/>
  <c r="CH19" i="18"/>
  <c r="CH21" i="18" s="1"/>
  <c r="CH12" i="18"/>
  <c r="CH37" i="18" s="1"/>
  <c r="CI10" i="18"/>
  <c r="CL26" i="31"/>
  <c r="CL27" i="31" s="1"/>
  <c r="CL31" i="31" s="1"/>
  <c r="CL33" i="31" s="1"/>
  <c r="CL43" i="31"/>
  <c r="CL44" i="31" s="1"/>
  <c r="CL46" i="31" s="1"/>
  <c r="CL48" i="31" s="1"/>
  <c r="CK49" i="31"/>
  <c r="CM42" i="31"/>
  <c r="CM38" i="31"/>
  <c r="CM41" i="31"/>
  <c r="CJ27" i="30"/>
  <c r="CJ31" i="30" s="1"/>
  <c r="CJ33" i="30" s="1"/>
  <c r="CN19" i="31"/>
  <c r="CN21" i="31" s="1"/>
  <c r="CN12" i="31"/>
  <c r="CN37" i="31" s="1"/>
  <c r="CO10" i="31"/>
  <c r="CM15" i="31"/>
  <c r="CM30" i="31" s="1"/>
  <c r="CM25" i="31"/>
  <c r="CM26" i="31" s="1"/>
  <c r="CI49" i="30"/>
  <c r="CJ42" i="30"/>
  <c r="CJ38" i="30"/>
  <c r="CK41" i="30"/>
  <c r="CL19" i="30"/>
  <c r="CL21" i="30" s="1"/>
  <c r="CL12" i="30"/>
  <c r="CL37" i="30" s="1"/>
  <c r="CM10" i="30"/>
  <c r="CK38" i="30"/>
  <c r="CK42" i="30"/>
  <c r="CK25" i="30"/>
  <c r="CK26" i="30" s="1"/>
  <c r="CK15" i="30"/>
  <c r="CK30" i="30" s="1"/>
  <c r="CF48" i="18" l="1"/>
  <c r="CF49" i="18" s="1"/>
  <c r="CH41" i="18"/>
  <c r="CE48" i="18"/>
  <c r="CE49" i="18" s="1"/>
  <c r="CI19" i="18"/>
  <c r="CI21" i="18" s="1"/>
  <c r="CI12" i="18"/>
  <c r="CI37" i="18" s="1"/>
  <c r="CJ10" i="18"/>
  <c r="CG38" i="18"/>
  <c r="CG42" i="18"/>
  <c r="CH38" i="18"/>
  <c r="CH42" i="18"/>
  <c r="CH15" i="18"/>
  <c r="CH30" i="18" s="1"/>
  <c r="CH25" i="18"/>
  <c r="CH26" i="18" s="1"/>
  <c r="CG33" i="18"/>
  <c r="CM43" i="31"/>
  <c r="CM44" i="31" s="1"/>
  <c r="CM46" i="31" s="1"/>
  <c r="CM48" i="31" s="1"/>
  <c r="CK43" i="30"/>
  <c r="CK44" i="30" s="1"/>
  <c r="CK46" i="30" s="1"/>
  <c r="CK48" i="30" s="1"/>
  <c r="CJ43" i="30"/>
  <c r="CJ44" i="30" s="1"/>
  <c r="CJ46" i="30" s="1"/>
  <c r="CJ48" i="30" s="1"/>
  <c r="CL49" i="31"/>
  <c r="CO19" i="31"/>
  <c r="CO21" i="31" s="1"/>
  <c r="CO12" i="31"/>
  <c r="CO37" i="31" s="1"/>
  <c r="CP10" i="31"/>
  <c r="CN42" i="31"/>
  <c r="CN38" i="31"/>
  <c r="CN15" i="31"/>
  <c r="CN30" i="31" s="1"/>
  <c r="CN25" i="31"/>
  <c r="CN26" i="31" s="1"/>
  <c r="CN41" i="31"/>
  <c r="CM27" i="31"/>
  <c r="CM31" i="31" s="1"/>
  <c r="CM33" i="31" s="1"/>
  <c r="CM19" i="30"/>
  <c r="CM21" i="30" s="1"/>
  <c r="CM12" i="30"/>
  <c r="CM37" i="30" s="1"/>
  <c r="CN10" i="30"/>
  <c r="CK27" i="30"/>
  <c r="CK31" i="30" s="1"/>
  <c r="CK33" i="30" s="1"/>
  <c r="CL15" i="30"/>
  <c r="CL30" i="30" s="1"/>
  <c r="CL25" i="30"/>
  <c r="CL38" i="30"/>
  <c r="CL42" i="30"/>
  <c r="CL41" i="30"/>
  <c r="CJ19" i="18" l="1"/>
  <c r="CJ21" i="18" s="1"/>
  <c r="CJ12" i="18"/>
  <c r="CJ37" i="18" s="1"/>
  <c r="CK10" i="18"/>
  <c r="CH27" i="18"/>
  <c r="CH31" i="18" s="1"/>
  <c r="CH33" i="18" s="1"/>
  <c r="CI42" i="18"/>
  <c r="CI38" i="18"/>
  <c r="CI25" i="18"/>
  <c r="CI26" i="18" s="1"/>
  <c r="CI27" i="18" s="1"/>
  <c r="CI31" i="18" s="1"/>
  <c r="CI15" i="18"/>
  <c r="CI30" i="18" s="1"/>
  <c r="CG43" i="18"/>
  <c r="CG44" i="18" s="1"/>
  <c r="CG46" i="18" s="1"/>
  <c r="CI41" i="18"/>
  <c r="CH43" i="18"/>
  <c r="CH44" i="18" s="1"/>
  <c r="CH46" i="18" s="1"/>
  <c r="CN43" i="31"/>
  <c r="CN44" i="31" s="1"/>
  <c r="CN46" i="31" s="1"/>
  <c r="CN48" i="31" s="1"/>
  <c r="CL26" i="30"/>
  <c r="CL27" i="30" s="1"/>
  <c r="CL31" i="30" s="1"/>
  <c r="CL33" i="30" s="1"/>
  <c r="CL43" i="30"/>
  <c r="CL44" i="30" s="1"/>
  <c r="CL46" i="30" s="1"/>
  <c r="CL48" i="30" s="1"/>
  <c r="CN27" i="31"/>
  <c r="CN31" i="31" s="1"/>
  <c r="CN33" i="31" s="1"/>
  <c r="CM49" i="31"/>
  <c r="CO38" i="31"/>
  <c r="CO42" i="31"/>
  <c r="CP19" i="31"/>
  <c r="CP21" i="31" s="1"/>
  <c r="CP12" i="31"/>
  <c r="CP37" i="31" s="1"/>
  <c r="CQ10" i="31"/>
  <c r="CO41" i="31"/>
  <c r="CO25" i="31"/>
  <c r="CO26" i="31" s="1"/>
  <c r="CO15" i="31"/>
  <c r="CO30" i="31" s="1"/>
  <c r="CK49" i="30"/>
  <c r="CN19" i="30"/>
  <c r="CN21" i="30" s="1"/>
  <c r="CN12" i="30"/>
  <c r="CN37" i="30" s="1"/>
  <c r="CO10" i="30"/>
  <c r="CM15" i="30"/>
  <c r="CM30" i="30" s="1"/>
  <c r="CM25" i="30"/>
  <c r="CM42" i="30"/>
  <c r="CM38" i="30"/>
  <c r="CM41" i="30"/>
  <c r="CJ49" i="30"/>
  <c r="BE12" i="33"/>
  <c r="I14" i="33"/>
  <c r="BG13" i="33"/>
  <c r="BP13" i="33"/>
  <c r="BQ13" i="33"/>
  <c r="BH13" i="33"/>
  <c r="BI13" i="33"/>
  <c r="BF13" i="33"/>
  <c r="BJ13" i="33"/>
  <c r="BK13" i="33"/>
  <c r="BN13" i="33"/>
  <c r="BO13" i="33"/>
  <c r="BR13" i="33"/>
  <c r="BM13" i="33"/>
  <c r="BL13" i="33"/>
  <c r="BJ15" i="33"/>
  <c r="BP15" i="33"/>
  <c r="BM15" i="33"/>
  <c r="BK14" i="33"/>
  <c r="BP14" i="33"/>
  <c r="BQ14" i="33"/>
  <c r="BR14" i="33"/>
  <c r="BI14" i="33"/>
  <c r="BJ14" i="33"/>
  <c r="BG14" i="33"/>
  <c r="BH14" i="33"/>
  <c r="BO14" i="33"/>
  <c r="BS14" i="33"/>
  <c r="BM14" i="33"/>
  <c r="BN14" i="33"/>
  <c r="BL14" i="33"/>
  <c r="I16" i="33"/>
  <c r="BK12" i="33"/>
  <c r="BJ12" i="33"/>
  <c r="BN12" i="33"/>
  <c r="BM12" i="33"/>
  <c r="BP12" i="33"/>
  <c r="BH12" i="33"/>
  <c r="BI12" i="33"/>
  <c r="BO12" i="33"/>
  <c r="BQ12" i="33"/>
  <c r="BG12" i="33"/>
  <c r="BL12" i="33"/>
  <c r="CR39" i="33"/>
  <c r="CP39" i="33"/>
  <c r="CO39" i="33"/>
  <c r="CQ39" i="33"/>
  <c r="CN39" i="33"/>
  <c r="CI39" i="33"/>
  <c r="CM39" i="33"/>
  <c r="CJ39" i="33"/>
  <c r="CH39" i="33"/>
  <c r="CF39" i="33"/>
  <c r="CK39" i="33"/>
  <c r="CG39" i="33"/>
  <c r="CL39" i="33"/>
  <c r="BA39" i="33"/>
  <c r="BC39" i="33"/>
  <c r="BZ39" i="33"/>
  <c r="BW39" i="33"/>
  <c r="CB39" i="33"/>
  <c r="BD39" i="33"/>
  <c r="BI39" i="33"/>
  <c r="BE39" i="33"/>
  <c r="BP39" i="33"/>
  <c r="AN39" i="33"/>
  <c r="AY39" i="33"/>
  <c r="AL39" i="33"/>
  <c r="BH39" i="33"/>
  <c r="AR39" i="33"/>
  <c r="AM39" i="33"/>
  <c r="AT39" i="33"/>
  <c r="BK39" i="33"/>
  <c r="BJ39" i="33"/>
  <c r="BV39" i="33"/>
  <c r="BX39" i="33"/>
  <c r="CE39" i="33"/>
  <c r="BR39" i="33"/>
  <c r="BU39" i="33"/>
  <c r="BY39" i="33"/>
  <c r="AW39" i="33"/>
  <c r="BG39" i="33"/>
  <c r="BL39" i="33"/>
  <c r="BF39" i="33"/>
  <c r="BO39" i="33"/>
  <c r="CC39" i="33"/>
  <c r="BT39" i="33"/>
  <c r="BQ39" i="33"/>
  <c r="CA39" i="33"/>
  <c r="BS39" i="33"/>
  <c r="AV39" i="33"/>
  <c r="AS39" i="33"/>
  <c r="AO39" i="33"/>
  <c r="BM39" i="33"/>
  <c r="CD39" i="33"/>
  <c r="BB39" i="33"/>
  <c r="AZ39" i="33"/>
  <c r="AP39" i="33"/>
  <c r="AQ39" i="33"/>
  <c r="AK39" i="33"/>
  <c r="BN39" i="33"/>
  <c r="AU39" i="33"/>
  <c r="AX39" i="33"/>
  <c r="CP38" i="33"/>
  <c r="CM38" i="33"/>
  <c r="CO38" i="33"/>
  <c r="CQ38" i="33"/>
  <c r="CN38" i="33"/>
  <c r="CF38" i="33"/>
  <c r="CL38" i="33"/>
  <c r="CI38" i="33"/>
  <c r="CG38" i="33"/>
  <c r="CK38" i="33"/>
  <c r="CE38" i="33"/>
  <c r="CJ38" i="33"/>
  <c r="CH38" i="33"/>
  <c r="AW38" i="33"/>
  <c r="BF38" i="33"/>
  <c r="AU38" i="33"/>
  <c r="BO38" i="33"/>
  <c r="BP38" i="33"/>
  <c r="BS38" i="33"/>
  <c r="AQ38" i="33"/>
  <c r="AM38" i="33"/>
  <c r="BQ38" i="33"/>
  <c r="BN38" i="33"/>
  <c r="CC38" i="33"/>
  <c r="CB38" i="33"/>
  <c r="BU38" i="33"/>
  <c r="AX38" i="33"/>
  <c r="BC38" i="33"/>
  <c r="AK38" i="33"/>
  <c r="AT38" i="33"/>
  <c r="BA38" i="33"/>
  <c r="BE38" i="33"/>
  <c r="AJ38" i="33"/>
  <c r="AP38" i="33"/>
  <c r="BY38" i="33"/>
  <c r="BH38" i="33"/>
  <c r="BL38" i="33"/>
  <c r="AY38" i="33"/>
  <c r="BX38" i="33"/>
  <c r="CD38" i="33"/>
  <c r="BI38" i="33"/>
  <c r="BK38" i="33"/>
  <c r="AS38" i="33"/>
  <c r="CA38" i="33"/>
  <c r="BB38" i="33"/>
  <c r="BD38" i="33"/>
  <c r="AZ38" i="33"/>
  <c r="BR38" i="33"/>
  <c r="AV38" i="33"/>
  <c r="AL38" i="33"/>
  <c r="BJ38" i="33"/>
  <c r="BG38" i="33"/>
  <c r="BM38" i="33"/>
  <c r="BW38" i="33"/>
  <c r="AO38" i="33"/>
  <c r="BT38" i="33"/>
  <c r="AN38" i="33"/>
  <c r="AR38" i="33"/>
  <c r="BZ38" i="33"/>
  <c r="BV38" i="33"/>
  <c r="CL37" i="33"/>
  <c r="CO37" i="33"/>
  <c r="CN37" i="33"/>
  <c r="CP37" i="33"/>
  <c r="CM37" i="33"/>
  <c r="CJ37" i="33"/>
  <c r="CK37" i="33"/>
  <c r="CH37" i="33"/>
  <c r="CI37" i="33"/>
  <c r="CF37" i="33"/>
  <c r="CE37" i="33"/>
  <c r="CG37" i="33"/>
  <c r="CM36" i="33"/>
  <c r="CL36" i="33"/>
  <c r="CK36" i="33"/>
  <c r="CO36" i="33"/>
  <c r="CN36" i="33"/>
  <c r="CC36" i="33"/>
  <c r="CJ36" i="33"/>
  <c r="CI36" i="33"/>
  <c r="CF36" i="33"/>
  <c r="CE36" i="33"/>
  <c r="CH36" i="33"/>
  <c r="CD36" i="33"/>
  <c r="CG36" i="33"/>
  <c r="BF36" i="33"/>
  <c r="AR36" i="33"/>
  <c r="AI36" i="33"/>
  <c r="AH36" i="33"/>
  <c r="BJ36" i="33"/>
  <c r="AT36" i="33"/>
  <c r="AW36" i="33"/>
  <c r="BQ36" i="33"/>
  <c r="BY36" i="33"/>
  <c r="BS36" i="33"/>
  <c r="AY36" i="33"/>
  <c r="CA36" i="33"/>
  <c r="AV36" i="33"/>
  <c r="BM36" i="33"/>
  <c r="BW36" i="33"/>
  <c r="AS36" i="33"/>
  <c r="AZ36" i="33"/>
  <c r="BD36" i="33"/>
  <c r="AX36" i="33"/>
  <c r="BI36" i="33"/>
  <c r="BL36" i="33"/>
  <c r="BK36" i="33"/>
  <c r="BO36" i="33"/>
  <c r="BC36" i="33"/>
  <c r="BH36" i="33"/>
  <c r="AL36" i="33"/>
  <c r="BE36" i="33"/>
  <c r="AJ36" i="33"/>
  <c r="AM36" i="33"/>
  <c r="AK36" i="33"/>
  <c r="AU36" i="33"/>
  <c r="CB36" i="33"/>
  <c r="BT36" i="33"/>
  <c r="AP36" i="33"/>
  <c r="BU36" i="33"/>
  <c r="BA36" i="33"/>
  <c r="BP36" i="33"/>
  <c r="AO36" i="33"/>
  <c r="BB36" i="33"/>
  <c r="BX36" i="33"/>
  <c r="AQ36" i="33"/>
  <c r="BV36" i="33"/>
  <c r="BZ36" i="33"/>
  <c r="BR36" i="33"/>
  <c r="BG36" i="33"/>
  <c r="BN36" i="33"/>
  <c r="AN36" i="33"/>
  <c r="CJ35" i="33"/>
  <c r="CL35" i="33"/>
  <c r="CM35" i="33"/>
  <c r="CK35" i="33"/>
  <c r="CN35" i="33"/>
  <c r="CI34" i="33"/>
  <c r="CJ34" i="33"/>
  <c r="CM34" i="33"/>
  <c r="CL34" i="33"/>
  <c r="CK34" i="33"/>
  <c r="CK33" i="33"/>
  <c r="CI33" i="33"/>
  <c r="CL33" i="33"/>
  <c r="CJ33" i="33"/>
  <c r="CH33" i="33"/>
  <c r="CK32" i="33"/>
  <c r="CH32" i="33"/>
  <c r="CJ32" i="33"/>
  <c r="CG32" i="33"/>
  <c r="CI32" i="33"/>
  <c r="CF31" i="33"/>
  <c r="CI31" i="33"/>
  <c r="CG31" i="33"/>
  <c r="CJ31" i="33"/>
  <c r="CH31" i="33"/>
  <c r="CE30" i="33"/>
  <c r="CF30" i="33"/>
  <c r="CH30" i="33"/>
  <c r="CG30" i="33"/>
  <c r="CI30" i="33"/>
  <c r="CG29" i="33"/>
  <c r="CH29" i="33"/>
  <c r="CD29" i="33"/>
  <c r="CF29" i="33"/>
  <c r="CE29" i="33"/>
  <c r="CE28" i="33"/>
  <c r="CF28" i="33"/>
  <c r="CG28" i="33"/>
  <c r="CD28" i="33"/>
  <c r="CC28" i="33"/>
  <c r="CF27" i="33"/>
  <c r="CC27" i="33"/>
  <c r="CB27" i="33"/>
  <c r="CD27" i="33"/>
  <c r="CE27" i="33"/>
  <c r="CA26" i="33"/>
  <c r="CC26" i="33"/>
  <c r="CE26" i="33"/>
  <c r="CB26" i="33"/>
  <c r="CD26" i="33"/>
  <c r="BS26" i="33"/>
  <c r="BU26" i="33"/>
  <c r="BX26" i="33"/>
  <c r="BV26" i="33"/>
  <c r="BZ26" i="33"/>
  <c r="BY26" i="33"/>
  <c r="BT26" i="33"/>
  <c r="BW26" i="33"/>
  <c r="AE26" i="33"/>
  <c r="AC26" i="33"/>
  <c r="BA26" i="33"/>
  <c r="AI26" i="33"/>
  <c r="BD26" i="33"/>
  <c r="BB26" i="33"/>
  <c r="BI26" i="33"/>
  <c r="BM26" i="33"/>
  <c r="AW26" i="33"/>
  <c r="AF26" i="33"/>
  <c r="BH26" i="33"/>
  <c r="BE26" i="33"/>
  <c r="AU26" i="33"/>
  <c r="AK26" i="33"/>
  <c r="BJ26" i="33"/>
  <c r="AA26" i="33"/>
  <c r="AS26" i="33"/>
  <c r="AT26" i="33"/>
  <c r="X26" i="33"/>
  <c r="AL26" i="33"/>
  <c r="AQ26" i="33"/>
  <c r="AP26" i="33"/>
  <c r="AH26" i="33"/>
  <c r="AZ26" i="33"/>
  <c r="AO26" i="33"/>
  <c r="BQ26" i="33"/>
  <c r="AR26" i="33"/>
  <c r="AJ26" i="33"/>
  <c r="BC26" i="33"/>
  <c r="AM26" i="33"/>
  <c r="Y26" i="33"/>
  <c r="AN26" i="33"/>
  <c r="AB26" i="33"/>
  <c r="AY26" i="33"/>
  <c r="BR26" i="33"/>
  <c r="AV26" i="33"/>
  <c r="BO26" i="33"/>
  <c r="Z26" i="33"/>
  <c r="BG26" i="33"/>
  <c r="AX26" i="33"/>
  <c r="BL26" i="33"/>
  <c r="AD26" i="33"/>
  <c r="BN26" i="33"/>
  <c r="AG26" i="33"/>
  <c r="BF26" i="33"/>
  <c r="BP26" i="33"/>
  <c r="BK26" i="33"/>
  <c r="BZ25" i="33"/>
  <c r="CD25" i="33"/>
  <c r="CB25" i="33"/>
  <c r="CC25" i="33"/>
  <c r="CA25" i="33"/>
  <c r="BY25" i="33"/>
  <c r="BU25" i="33"/>
  <c r="BX25" i="33"/>
  <c r="BW25" i="33"/>
  <c r="BS25" i="33"/>
  <c r="BV25" i="33"/>
  <c r="BT25" i="33"/>
  <c r="BY24" i="33"/>
  <c r="BZ24" i="33"/>
  <c r="CB24" i="33"/>
  <c r="CC24" i="33"/>
  <c r="CA24" i="33"/>
  <c r="BW24" i="33"/>
  <c r="BV24" i="33"/>
  <c r="BS24" i="33"/>
  <c r="BR24" i="33"/>
  <c r="BX24" i="33"/>
  <c r="BT24" i="33"/>
  <c r="BU24" i="33"/>
  <c r="BY23" i="33"/>
  <c r="CB23" i="33"/>
  <c r="BZ23" i="33"/>
  <c r="BX23" i="33"/>
  <c r="CA23" i="33"/>
  <c r="BX22" i="33"/>
  <c r="BW22" i="33"/>
  <c r="BY22" i="33"/>
  <c r="BZ22" i="33"/>
  <c r="CA22" i="33"/>
  <c r="BW21" i="33"/>
  <c r="BX21" i="33"/>
  <c r="BY21" i="33"/>
  <c r="BZ21" i="33"/>
  <c r="BV21" i="33"/>
  <c r="BW20" i="33"/>
  <c r="BY20" i="33"/>
  <c r="BU20" i="33"/>
  <c r="BV20" i="33"/>
  <c r="BX20" i="33"/>
  <c r="BQ20" i="33"/>
  <c r="BO20" i="33"/>
  <c r="BA20" i="33"/>
  <c r="AJ20" i="33"/>
  <c r="BK20" i="33"/>
  <c r="AD20" i="33"/>
  <c r="AT20" i="33"/>
  <c r="T20" i="33"/>
  <c r="AE20" i="33"/>
  <c r="BF20" i="33"/>
  <c r="BJ20" i="33"/>
  <c r="AP20" i="33"/>
  <c r="BB20" i="33"/>
  <c r="BI20" i="33"/>
  <c r="BT19" i="33"/>
  <c r="BX19" i="33"/>
  <c r="BU19" i="33"/>
  <c r="BW19" i="33"/>
  <c r="BV19" i="33"/>
  <c r="BS19" i="33"/>
  <c r="BQ19" i="33"/>
  <c r="BM19" i="33"/>
  <c r="BO19" i="33"/>
  <c r="BP19" i="33"/>
  <c r="BN19" i="33"/>
  <c r="BR19" i="33"/>
  <c r="BK18" i="33"/>
  <c r="BS18" i="33"/>
  <c r="BT18" i="33"/>
  <c r="BV18" i="33"/>
  <c r="BW18" i="33"/>
  <c r="BU18" i="33"/>
  <c r="BL18" i="33"/>
  <c r="BQ18" i="33"/>
  <c r="BP18" i="33"/>
  <c r="BN18" i="33"/>
  <c r="BR18" i="33"/>
  <c r="BO18" i="33"/>
  <c r="BM18" i="33"/>
  <c r="AI18" i="33"/>
  <c r="BI18" i="33"/>
  <c r="S18" i="33"/>
  <c r="P18" i="33"/>
  <c r="AE18" i="33"/>
  <c r="AF18" i="33"/>
  <c r="AY18" i="33"/>
  <c r="AX18" i="33"/>
  <c r="W18" i="33"/>
  <c r="BE18" i="33"/>
  <c r="BC18" i="33"/>
  <c r="BJ18" i="33"/>
  <c r="BA18" i="33"/>
  <c r="T18" i="33"/>
  <c r="V18" i="33"/>
  <c r="Z18" i="33"/>
  <c r="AV18" i="33"/>
  <c r="AT18" i="33"/>
  <c r="AH18" i="33"/>
  <c r="AA18" i="33"/>
  <c r="Q18" i="33"/>
  <c r="AK18" i="33"/>
  <c r="AP18" i="33"/>
  <c r="U18" i="33"/>
  <c r="BF18" i="33"/>
  <c r="AU18" i="33"/>
  <c r="AQ18" i="33"/>
  <c r="AO18" i="33"/>
  <c r="AM18" i="33"/>
  <c r="AL18" i="33"/>
  <c r="BD18" i="33"/>
  <c r="AC18" i="33"/>
  <c r="AD18" i="33"/>
  <c r="AN18" i="33"/>
  <c r="R18" i="33"/>
  <c r="AG18" i="33"/>
  <c r="BG18" i="33"/>
  <c r="Y18" i="33"/>
  <c r="X18" i="33"/>
  <c r="BB18" i="33"/>
  <c r="AS18" i="33"/>
  <c r="AJ18" i="33"/>
  <c r="BH18" i="33"/>
  <c r="AB18" i="33"/>
  <c r="AZ18" i="33"/>
  <c r="AW18" i="33"/>
  <c r="AR18" i="33"/>
  <c r="BK17" i="33"/>
  <c r="BJ17" i="33"/>
  <c r="BV17" i="33"/>
  <c r="BU17" i="33"/>
  <c r="BR17" i="33"/>
  <c r="BS17" i="33"/>
  <c r="BT17" i="33"/>
  <c r="BQ17" i="33"/>
  <c r="BO17" i="33"/>
  <c r="BN17" i="33"/>
  <c r="BP17" i="33"/>
  <c r="BL17" i="33"/>
  <c r="BM17" i="33"/>
  <c r="AO17" i="33"/>
  <c r="AA17" i="33"/>
  <c r="AV17" i="33"/>
  <c r="AT17" i="33"/>
  <c r="Z17" i="33"/>
  <c r="T17" i="33"/>
  <c r="AG17" i="33"/>
  <c r="BE17" i="33"/>
  <c r="AR17" i="33"/>
  <c r="AP17" i="33"/>
  <c r="O17" i="33"/>
  <c r="AX17" i="33"/>
  <c r="S17" i="33"/>
  <c r="AQ17" i="33"/>
  <c r="BF17" i="33"/>
  <c r="AC17" i="33"/>
  <c r="R17" i="33"/>
  <c r="X17" i="33"/>
  <c r="AM17" i="33"/>
  <c r="Q17" i="33"/>
  <c r="AB17" i="33"/>
  <c r="U17" i="33"/>
  <c r="BA17" i="33"/>
  <c r="BI17" i="33"/>
  <c r="AS17" i="33"/>
  <c r="W17" i="33"/>
  <c r="V17" i="33"/>
  <c r="AI17" i="33"/>
  <c r="BH17" i="33"/>
  <c r="BB17" i="33"/>
  <c r="AJ17" i="33"/>
  <c r="AE17" i="33"/>
  <c r="Y17" i="33"/>
  <c r="AL17" i="33"/>
  <c r="BD17" i="33"/>
  <c r="AK17" i="33"/>
  <c r="BC17" i="33"/>
  <c r="AW17" i="33"/>
  <c r="AY17" i="33"/>
  <c r="AD17" i="33"/>
  <c r="P17" i="33"/>
  <c r="AN17" i="33"/>
  <c r="AF17" i="33"/>
  <c r="AZ17" i="33"/>
  <c r="AH17" i="33"/>
  <c r="BG17" i="33"/>
  <c r="AU17" i="33"/>
  <c r="CQ40" i="33"/>
  <c r="CS40" i="33"/>
  <c r="CP40" i="33"/>
  <c r="CO40" i="33"/>
  <c r="CR40" i="33"/>
  <c r="CM40" i="33"/>
  <c r="CN40" i="33"/>
  <c r="CH40" i="33"/>
  <c r="CK40" i="33"/>
  <c r="CJ40" i="33"/>
  <c r="CL40" i="33"/>
  <c r="CI40" i="33"/>
  <c r="CT41" i="33"/>
  <c r="CR41" i="33"/>
  <c r="CS41" i="33"/>
  <c r="CQ41" i="33"/>
  <c r="CP41" i="33"/>
  <c r="CN41" i="33"/>
  <c r="CO41" i="33"/>
  <c r="CK41" i="33"/>
  <c r="CL41" i="33"/>
  <c r="CJ41" i="33"/>
  <c r="CM41" i="33"/>
  <c r="CH41" i="33"/>
  <c r="CI41" i="33"/>
  <c r="BC41" i="33"/>
  <c r="AO41" i="33"/>
  <c r="AP41" i="33"/>
  <c r="AZ41" i="33"/>
  <c r="AU41" i="33"/>
  <c r="BM41" i="33"/>
  <c r="BD41" i="33"/>
  <c r="BF41" i="33"/>
  <c r="BP41" i="33"/>
  <c r="BK41" i="33"/>
  <c r="AY41" i="33"/>
  <c r="AS41" i="33"/>
  <c r="BU41" i="33"/>
  <c r="BT41" i="33"/>
  <c r="BR41" i="33"/>
  <c r="CD41" i="33"/>
  <c r="AT41" i="33"/>
  <c r="AM41" i="33"/>
  <c r="BS41" i="33"/>
  <c r="BQ41" i="33"/>
  <c r="BO41" i="33"/>
  <c r="AW41" i="33"/>
  <c r="BV41" i="33"/>
  <c r="BA41" i="33"/>
  <c r="AX41" i="33"/>
  <c r="BN41" i="33"/>
  <c r="AV41" i="33"/>
  <c r="CC41" i="33"/>
  <c r="CB41" i="33"/>
  <c r="BX41" i="33"/>
  <c r="BW41" i="33"/>
  <c r="AR41" i="33"/>
  <c r="BI41" i="33"/>
  <c r="BH41" i="33"/>
  <c r="CG41" i="33"/>
  <c r="BJ41" i="33"/>
  <c r="BB41" i="33"/>
  <c r="AQ41" i="33"/>
  <c r="CE41" i="33"/>
  <c r="BE41" i="33"/>
  <c r="CA41" i="33"/>
  <c r="BZ41" i="33"/>
  <c r="BY41" i="33"/>
  <c r="BG41" i="33"/>
  <c r="BL41" i="33"/>
  <c r="CF41" i="33"/>
  <c r="AN41" i="33"/>
  <c r="CS42" i="33"/>
  <c r="CT42" i="33"/>
  <c r="CU42" i="33"/>
  <c r="CR42" i="33"/>
  <c r="CQ42" i="33"/>
  <c r="CM42" i="33"/>
  <c r="CP42" i="33"/>
  <c r="CI42" i="33"/>
  <c r="CL42" i="33"/>
  <c r="CO42" i="33"/>
  <c r="CJ42" i="33"/>
  <c r="CN42" i="33"/>
  <c r="CK42" i="33"/>
  <c r="BP42" i="33"/>
  <c r="BO42" i="33"/>
  <c r="BD42" i="33"/>
  <c r="BH42" i="33"/>
  <c r="AV42" i="33"/>
  <c r="BQ42" i="33"/>
  <c r="BJ42" i="33"/>
  <c r="AQ42" i="33"/>
  <c r="BC42" i="33"/>
  <c r="AS42" i="33"/>
  <c r="BM42" i="33"/>
  <c r="CH42" i="33"/>
  <c r="AN42" i="33"/>
  <c r="AX42" i="33"/>
  <c r="AT42" i="33"/>
  <c r="AP42" i="33"/>
  <c r="CG42" i="33"/>
  <c r="BE42" i="33"/>
  <c r="BN42" i="33"/>
  <c r="BV42" i="33"/>
  <c r="BX42" i="33"/>
  <c r="BF42" i="33"/>
  <c r="AO42" i="33"/>
  <c r="CD42" i="33"/>
  <c r="AW42" i="33"/>
  <c r="BW42" i="33"/>
  <c r="BL42" i="33"/>
  <c r="BU42" i="33"/>
  <c r="BI42" i="33"/>
  <c r="CE42" i="33"/>
  <c r="BS42" i="33"/>
  <c r="BY42" i="33"/>
  <c r="BK42" i="33"/>
  <c r="AZ42" i="33"/>
  <c r="BT42" i="33"/>
  <c r="AY42" i="33"/>
  <c r="CB42" i="33"/>
  <c r="CA42" i="33"/>
  <c r="AU42" i="33"/>
  <c r="BR42" i="33"/>
  <c r="BZ42" i="33"/>
  <c r="BB42" i="33"/>
  <c r="BG42" i="33"/>
  <c r="CC42" i="33"/>
  <c r="BA42" i="33"/>
  <c r="CF42" i="33"/>
  <c r="AR42" i="33"/>
  <c r="CV43" i="33"/>
  <c r="CS43" i="33"/>
  <c r="CR43" i="33"/>
  <c r="CT43" i="33"/>
  <c r="CU43" i="33"/>
  <c r="CL43" i="33"/>
  <c r="CQ43" i="33"/>
  <c r="CK43" i="33"/>
  <c r="CN43" i="33"/>
  <c r="CM43" i="33"/>
  <c r="CP43" i="33"/>
  <c r="CO43" i="33"/>
  <c r="CW44" i="33"/>
  <c r="CS44" i="33"/>
  <c r="CU44" i="33"/>
  <c r="CV44" i="33"/>
  <c r="CT44" i="33"/>
  <c r="CQ44" i="33"/>
  <c r="CR44" i="33"/>
  <c r="CO44" i="33"/>
  <c r="CN44" i="33"/>
  <c r="CK44" i="33"/>
  <c r="CL44" i="33"/>
  <c r="CP44" i="33"/>
  <c r="CM44" i="33"/>
  <c r="BE44" i="33"/>
  <c r="BP44" i="33"/>
  <c r="BI44" i="33"/>
  <c r="BZ44" i="33"/>
  <c r="BH44" i="33"/>
  <c r="AV44" i="33"/>
  <c r="BO44" i="33"/>
  <c r="BG44" i="33"/>
  <c r="BY44" i="33"/>
  <c r="AQ44" i="33"/>
  <c r="BD44" i="33"/>
  <c r="BM44" i="33"/>
  <c r="AT44" i="33"/>
  <c r="CA44" i="33"/>
  <c r="CC44" i="33"/>
  <c r="BC44" i="33"/>
  <c r="BV44" i="33"/>
  <c r="BK44" i="33"/>
  <c r="AY44" i="33"/>
  <c r="AX44" i="33"/>
  <c r="CG44" i="33"/>
  <c r="BN44" i="33"/>
  <c r="BU44" i="33"/>
  <c r="BL44" i="33"/>
  <c r="CH44" i="33"/>
  <c r="AR44" i="33"/>
  <c r="BW44" i="33"/>
  <c r="AS44" i="33"/>
  <c r="CB44" i="33"/>
  <c r="BF44" i="33"/>
  <c r="AU44" i="33"/>
  <c r="CE44" i="33"/>
  <c r="BA44" i="33"/>
  <c r="CI44" i="33"/>
  <c r="AP44" i="33"/>
  <c r="BT44" i="33"/>
  <c r="BS44" i="33"/>
  <c r="BQ44" i="33"/>
  <c r="CD44" i="33"/>
  <c r="BR44" i="33"/>
  <c r="CJ44" i="33"/>
  <c r="BX44" i="33"/>
  <c r="CF44" i="33"/>
  <c r="BB44" i="33"/>
  <c r="AZ44" i="33"/>
  <c r="BJ44" i="33"/>
  <c r="AW44" i="33"/>
  <c r="CX45" i="33"/>
  <c r="CT45" i="33"/>
  <c r="CU45" i="33"/>
  <c r="CW45" i="33"/>
  <c r="CV45" i="33"/>
  <c r="CL45" i="33"/>
  <c r="CS45" i="33"/>
  <c r="CR45" i="33"/>
  <c r="CQ45" i="33"/>
  <c r="CM45" i="33"/>
  <c r="CP45" i="33"/>
  <c r="CN45" i="33"/>
  <c r="CO45" i="33"/>
  <c r="BJ45" i="33"/>
  <c r="BQ45" i="33"/>
  <c r="BA45" i="33"/>
  <c r="AU45" i="33"/>
  <c r="BO45" i="33"/>
  <c r="AZ45" i="33"/>
  <c r="CJ45" i="33"/>
  <c r="BN45" i="33"/>
  <c r="BS45" i="33"/>
  <c r="BC45" i="33"/>
  <c r="BP45" i="33"/>
  <c r="BT45" i="33"/>
  <c r="CD45" i="33"/>
  <c r="AR45" i="33"/>
  <c r="AY45" i="33"/>
  <c r="BU45" i="33"/>
  <c r="CA45" i="33"/>
  <c r="AT45" i="33"/>
  <c r="CI45" i="33"/>
  <c r="BY45" i="33"/>
  <c r="BR45" i="33"/>
  <c r="CK45" i="33"/>
  <c r="BF45" i="33"/>
  <c r="CH45" i="33"/>
  <c r="CB45" i="33"/>
  <c r="BI45" i="33"/>
  <c r="BX45" i="33"/>
  <c r="AW45" i="33"/>
  <c r="BK45" i="33"/>
  <c r="BZ45" i="33"/>
  <c r="AQ45" i="33"/>
  <c r="CF45" i="33"/>
  <c r="BG45" i="33"/>
  <c r="CG45" i="33"/>
  <c r="BV45" i="33"/>
  <c r="BH45" i="33"/>
  <c r="AV45" i="33"/>
  <c r="AS45" i="33"/>
  <c r="CE45" i="33"/>
  <c r="CC45" i="33"/>
  <c r="BD45" i="33"/>
  <c r="BM45" i="33"/>
  <c r="AX45" i="33"/>
  <c r="BL45" i="33"/>
  <c r="BB45" i="33"/>
  <c r="BE45" i="33"/>
  <c r="BW45" i="33"/>
  <c r="CY46" i="33"/>
  <c r="CV46" i="33"/>
  <c r="CU46" i="33"/>
  <c r="CW46" i="33"/>
  <c r="CX46" i="33"/>
  <c r="CR46" i="33"/>
  <c r="CS46" i="33"/>
  <c r="CQ46" i="33"/>
  <c r="CN46" i="33"/>
  <c r="CO46" i="33"/>
  <c r="CP46" i="33"/>
  <c r="CT46" i="33"/>
  <c r="CX47" i="33"/>
  <c r="CW47" i="33"/>
  <c r="CY47" i="33"/>
  <c r="CV47" i="33"/>
  <c r="CS47" i="33"/>
  <c r="CU47" i="33"/>
  <c r="CO47" i="33"/>
  <c r="CP47" i="33"/>
  <c r="CT47" i="33"/>
  <c r="CR47" i="33"/>
  <c r="CN47" i="33"/>
  <c r="CQ47" i="33"/>
  <c r="BT47" i="33"/>
  <c r="BL47" i="33"/>
  <c r="BH47" i="33"/>
  <c r="AZ47" i="33"/>
  <c r="BF47" i="33"/>
  <c r="BQ47" i="33"/>
  <c r="BZ47" i="33"/>
  <c r="BN47" i="33"/>
  <c r="BW47" i="33"/>
  <c r="BU47" i="33"/>
  <c r="AX47" i="33"/>
  <c r="CM47" i="33"/>
  <c r="BJ47" i="33"/>
  <c r="CB47" i="33"/>
  <c r="CF47" i="33"/>
  <c r="CE47" i="33"/>
  <c r="BY47" i="33"/>
  <c r="BD47" i="33"/>
  <c r="AU47" i="33"/>
  <c r="BO47" i="33"/>
  <c r="AW47" i="33"/>
  <c r="AS47" i="33"/>
  <c r="CK47" i="33"/>
  <c r="BI47" i="33"/>
  <c r="AY47" i="33"/>
  <c r="AT47" i="33"/>
  <c r="BA47" i="33"/>
  <c r="BK47" i="33"/>
  <c r="CD47" i="33"/>
  <c r="BG47" i="33"/>
  <c r="BV47" i="33"/>
  <c r="CG47" i="33"/>
  <c r="CC47" i="33"/>
  <c r="BS47" i="33"/>
  <c r="CH47" i="33"/>
  <c r="BR47" i="33"/>
  <c r="BP47" i="33"/>
  <c r="AV47" i="33"/>
  <c r="BE47" i="33"/>
  <c r="CL47" i="33"/>
  <c r="CI47" i="33"/>
  <c r="CJ47" i="33"/>
  <c r="BX47" i="33"/>
  <c r="CA47" i="33"/>
  <c r="BC47" i="33"/>
  <c r="BB47" i="33"/>
  <c r="BM47" i="33"/>
  <c r="CW48" i="33"/>
  <c r="CY48" i="33"/>
  <c r="CX48" i="33"/>
  <c r="CQ48" i="33"/>
  <c r="CV48" i="33"/>
  <c r="CS48" i="33"/>
  <c r="CU48" i="33"/>
  <c r="CO48" i="33"/>
  <c r="CT48" i="33"/>
  <c r="CR48" i="33"/>
  <c r="CP48" i="33"/>
  <c r="BJ48" i="33"/>
  <c r="CH48" i="33"/>
  <c r="BA48" i="33"/>
  <c r="BZ48" i="33"/>
  <c r="CK48" i="33"/>
  <c r="BE48" i="33"/>
  <c r="BO48" i="33"/>
  <c r="CI48" i="33"/>
  <c r="BW48" i="33"/>
  <c r="AU48" i="33"/>
  <c r="BM48" i="33"/>
  <c r="AY48" i="33"/>
  <c r="CG48" i="33"/>
  <c r="CA48" i="33"/>
  <c r="BY48" i="33"/>
  <c r="AZ48" i="33"/>
  <c r="BF48" i="33"/>
  <c r="BH48" i="33"/>
  <c r="BG48" i="33"/>
  <c r="BP48" i="33"/>
  <c r="BX48" i="33"/>
  <c r="BV48" i="33"/>
  <c r="CD48" i="33"/>
  <c r="CN48" i="33"/>
  <c r="BI48" i="33"/>
  <c r="CJ48" i="33"/>
  <c r="BL48" i="33"/>
  <c r="BB48" i="33"/>
  <c r="CL48" i="33"/>
  <c r="CC48" i="33"/>
  <c r="BR48" i="33"/>
  <c r="BK48" i="33"/>
  <c r="CE48" i="33"/>
  <c r="BD48" i="33"/>
  <c r="BC48" i="33"/>
  <c r="BT48" i="33"/>
  <c r="AV48" i="33"/>
  <c r="CF48" i="33"/>
  <c r="AT48" i="33"/>
  <c r="CM48" i="33"/>
  <c r="BS48" i="33"/>
  <c r="CB48" i="33"/>
  <c r="AX48" i="33"/>
  <c r="BN48" i="33"/>
  <c r="BQ48" i="33"/>
  <c r="BU48" i="33"/>
  <c r="AW48" i="33"/>
  <c r="CX49" i="33"/>
  <c r="CY49" i="33"/>
  <c r="CR49" i="33"/>
  <c r="CW49" i="33"/>
  <c r="CU49" i="33"/>
  <c r="CT49" i="33"/>
  <c r="CS49" i="33"/>
  <c r="CV49" i="33"/>
  <c r="CQ49" i="33"/>
  <c r="CY50" i="33"/>
  <c r="CV50" i="33"/>
  <c r="CX50" i="33"/>
  <c r="CQ50" i="33"/>
  <c r="CT50" i="33"/>
  <c r="CW50" i="33"/>
  <c r="CS50" i="33"/>
  <c r="CU50" i="33"/>
  <c r="CR50" i="33"/>
  <c r="AV50" i="33"/>
  <c r="CG50" i="33"/>
  <c r="BG50" i="33"/>
  <c r="CE50" i="33"/>
  <c r="CM50" i="33"/>
  <c r="AW50" i="33"/>
  <c r="BE50" i="33"/>
  <c r="BJ50" i="33"/>
  <c r="CA50" i="33"/>
  <c r="AX50" i="33"/>
  <c r="BS50" i="33"/>
  <c r="BH50" i="33"/>
  <c r="BL50" i="33"/>
  <c r="AY50" i="33"/>
  <c r="BD50" i="33"/>
  <c r="AZ50" i="33"/>
  <c r="BV50" i="33"/>
  <c r="BZ50" i="33"/>
  <c r="BK50" i="33"/>
  <c r="BQ50" i="33"/>
  <c r="BT50" i="33"/>
  <c r="BM50" i="33"/>
  <c r="CB50" i="33"/>
  <c r="BA50" i="33"/>
  <c r="BN50" i="33"/>
  <c r="CH50" i="33"/>
  <c r="CN50" i="33"/>
  <c r="CJ50" i="33"/>
  <c r="BO50" i="33"/>
  <c r="BF50" i="33"/>
  <c r="CC50" i="33"/>
  <c r="BP50" i="33"/>
  <c r="BY50" i="33"/>
  <c r="BX50" i="33"/>
  <c r="BC50" i="33"/>
  <c r="CL50" i="33"/>
  <c r="BU50" i="33"/>
  <c r="BR50" i="33"/>
  <c r="BB50" i="33"/>
  <c r="CK50" i="33"/>
  <c r="CP50" i="33"/>
  <c r="BW50" i="33"/>
  <c r="BI50" i="33"/>
  <c r="CF50" i="33"/>
  <c r="CO50" i="33"/>
  <c r="CI50" i="33"/>
  <c r="CD50" i="33"/>
  <c r="CV51" i="33"/>
  <c r="CY51" i="33"/>
  <c r="CW51" i="33"/>
  <c r="CT51" i="33"/>
  <c r="CS51" i="33"/>
  <c r="CU51" i="33"/>
  <c r="CX51" i="33"/>
  <c r="CR51" i="33"/>
  <c r="BE51" i="33"/>
  <c r="BT51" i="33"/>
  <c r="BJ51" i="33"/>
  <c r="BC51" i="33"/>
  <c r="BP51" i="33"/>
  <c r="AY51" i="33"/>
  <c r="BS51" i="33"/>
  <c r="CF51" i="33"/>
  <c r="CB51" i="33"/>
  <c r="CD51" i="33"/>
  <c r="AX51" i="33"/>
  <c r="CQ51" i="33"/>
  <c r="BD51" i="33"/>
  <c r="AW51" i="33"/>
  <c r="BZ51" i="33"/>
  <c r="CN51" i="33"/>
  <c r="CH51" i="33"/>
  <c r="BN51" i="33"/>
  <c r="BB51" i="33"/>
  <c r="CA51" i="33"/>
  <c r="BF51" i="33"/>
  <c r="CM51" i="33"/>
  <c r="BI51" i="33"/>
  <c r="AZ51" i="33"/>
  <c r="BO51" i="33"/>
  <c r="BY51" i="33"/>
  <c r="BR51" i="33"/>
  <c r="CI51" i="33"/>
  <c r="CL51" i="33"/>
  <c r="CO51" i="33"/>
  <c r="BA51" i="33"/>
  <c r="CP51" i="33"/>
  <c r="BL51" i="33"/>
  <c r="BK51" i="33"/>
  <c r="BH51" i="33"/>
  <c r="BM51" i="33"/>
  <c r="BV51" i="33"/>
  <c r="BU51" i="33"/>
  <c r="CK51" i="33"/>
  <c r="BX51" i="33"/>
  <c r="BW51" i="33"/>
  <c r="CG51" i="33"/>
  <c r="CC51" i="33"/>
  <c r="CE51" i="33"/>
  <c r="BG51" i="33"/>
  <c r="CJ51" i="33"/>
  <c r="BQ51" i="33"/>
  <c r="AG39" i="33"/>
  <c r="AF39" i="33"/>
  <c r="C85" i="33"/>
  <c r="AH39" i="33"/>
  <c r="AI39" i="33"/>
  <c r="AJ39" i="33"/>
  <c r="AE39" i="33"/>
  <c r="AI38" i="33"/>
  <c r="AH38" i="33"/>
  <c r="AF38" i="33"/>
  <c r="AE38" i="33"/>
  <c r="AD38" i="33"/>
  <c r="C84" i="33"/>
  <c r="AG38" i="33"/>
  <c r="C82" i="33"/>
  <c r="AC36" i="33"/>
  <c r="AD36" i="33"/>
  <c r="AE36" i="33"/>
  <c r="AB36" i="33"/>
  <c r="AG36" i="33"/>
  <c r="AF36" i="33"/>
  <c r="S26" i="33"/>
  <c r="R26" i="33"/>
  <c r="W26" i="33"/>
  <c r="T26" i="33"/>
  <c r="U26" i="33"/>
  <c r="V26" i="33"/>
  <c r="C72" i="33"/>
  <c r="P20" i="33"/>
  <c r="Q20" i="33"/>
  <c r="L20" i="33"/>
  <c r="AF35" i="33" s="1"/>
  <c r="M20" i="33"/>
  <c r="O20" i="33"/>
  <c r="C64" i="33"/>
  <c r="K18" i="33"/>
  <c r="N18" i="33"/>
  <c r="M18" i="33"/>
  <c r="L18" i="33"/>
  <c r="BI33" i="33" s="1"/>
  <c r="O18" i="33"/>
  <c r="J18" i="33"/>
  <c r="K17" i="33"/>
  <c r="L17" i="33"/>
  <c r="CD32" i="33" s="1"/>
  <c r="M17" i="33"/>
  <c r="C63" i="33"/>
  <c r="N17" i="33"/>
  <c r="J17" i="33"/>
  <c r="I17" i="33"/>
  <c r="AI41" i="33"/>
  <c r="AJ41" i="33"/>
  <c r="AK41" i="33"/>
  <c r="AL41" i="33"/>
  <c r="AG41" i="33"/>
  <c r="AH41" i="33"/>
  <c r="C87" i="33"/>
  <c r="AL42" i="33"/>
  <c r="AJ42" i="33"/>
  <c r="AM42" i="33"/>
  <c r="AK42" i="33"/>
  <c r="C88" i="33"/>
  <c r="AI42" i="33"/>
  <c r="AH42" i="33"/>
  <c r="AN44" i="33"/>
  <c r="AO44" i="33"/>
  <c r="AJ44" i="33"/>
  <c r="C90" i="33"/>
  <c r="AL44" i="33"/>
  <c r="AM44" i="33"/>
  <c r="AK44" i="33"/>
  <c r="AM45" i="33"/>
  <c r="AL45" i="33"/>
  <c r="AN45" i="33"/>
  <c r="AP45" i="33"/>
  <c r="AK45" i="33"/>
  <c r="AO45" i="33"/>
  <c r="C91" i="33"/>
  <c r="AM47" i="33"/>
  <c r="AP47" i="33"/>
  <c r="AN47" i="33"/>
  <c r="AO47" i="33"/>
  <c r="AR47" i="33"/>
  <c r="AQ47" i="33"/>
  <c r="C93" i="33"/>
  <c r="AN48" i="33"/>
  <c r="AR48" i="33"/>
  <c r="AO48" i="33"/>
  <c r="AQ48" i="33"/>
  <c r="C94" i="33"/>
  <c r="AS48" i="33"/>
  <c r="AP48" i="33"/>
  <c r="AQ50" i="33"/>
  <c r="AT50" i="33"/>
  <c r="AR50" i="33"/>
  <c r="AP50" i="33"/>
  <c r="AU50" i="33"/>
  <c r="AS50" i="33"/>
  <c r="C96" i="33"/>
  <c r="AU51" i="33"/>
  <c r="AR51" i="33"/>
  <c r="AT51" i="33"/>
  <c r="AS51" i="33"/>
  <c r="AQ51" i="33"/>
  <c r="AV51" i="33"/>
  <c r="C97" i="33"/>
  <c r="AR14" i="33"/>
  <c r="G14" i="33"/>
  <c r="BQ24" i="33" s="1"/>
  <c r="L14" i="33"/>
  <c r="CC29" i="33" s="1"/>
  <c r="AZ14" i="33"/>
  <c r="R14" i="33"/>
  <c r="S14" i="33"/>
  <c r="AD14" i="33"/>
  <c r="AL14" i="33"/>
  <c r="BA14" i="33"/>
  <c r="AH14" i="33"/>
  <c r="AA14" i="33"/>
  <c r="K14" i="33"/>
  <c r="BB14" i="33"/>
  <c r="AN14" i="33"/>
  <c r="AV14" i="33"/>
  <c r="AK14" i="33"/>
  <c r="Q14" i="33"/>
  <c r="BE14" i="33"/>
  <c r="O14" i="33"/>
  <c r="AB14" i="33"/>
  <c r="M14" i="33"/>
  <c r="AM14" i="33"/>
  <c r="T14" i="33"/>
  <c r="N14" i="33"/>
  <c r="AQ14" i="33"/>
  <c r="AX14" i="33"/>
  <c r="AW14" i="33"/>
  <c r="P14" i="33"/>
  <c r="AT14" i="33"/>
  <c r="AI14" i="33"/>
  <c r="AJ14" i="33"/>
  <c r="AU14" i="33"/>
  <c r="AF14" i="33"/>
  <c r="AP14" i="33"/>
  <c r="U14" i="33"/>
  <c r="V14" i="33"/>
  <c r="X14" i="33"/>
  <c r="BD14" i="33"/>
  <c r="Z14" i="33"/>
  <c r="Y14" i="33"/>
  <c r="AG14" i="33"/>
  <c r="J14" i="33"/>
  <c r="W14" i="33"/>
  <c r="AS14" i="33"/>
  <c r="BC14" i="33"/>
  <c r="AO14" i="33"/>
  <c r="AY14" i="33"/>
  <c r="AE14" i="33"/>
  <c r="AC14" i="33"/>
  <c r="H14" i="33"/>
  <c r="C60" i="33"/>
  <c r="BF14" i="33"/>
  <c r="N16" i="33"/>
  <c r="S16" i="33"/>
  <c r="AI16" i="33"/>
  <c r="X16" i="33"/>
  <c r="M16" i="33"/>
  <c r="U16" i="33"/>
  <c r="L16" i="33"/>
  <c r="CA31" i="33" s="1"/>
  <c r="AQ16" i="33"/>
  <c r="AF16" i="33"/>
  <c r="BE16" i="33"/>
  <c r="J16" i="33"/>
  <c r="AP16" i="33"/>
  <c r="AL16" i="33"/>
  <c r="AW16" i="33"/>
  <c r="AY16" i="33"/>
  <c r="AD16" i="33"/>
  <c r="V16" i="33"/>
  <c r="AH16" i="33"/>
  <c r="T16" i="33"/>
  <c r="BB16" i="33"/>
  <c r="Q16" i="33"/>
  <c r="H16" i="33"/>
  <c r="BH16" i="33"/>
  <c r="G12" i="33"/>
  <c r="L12" i="33"/>
  <c r="BT27" i="33" s="1"/>
  <c r="M12" i="33"/>
  <c r="P12" i="33"/>
  <c r="H12" i="33"/>
  <c r="D12" i="33"/>
  <c r="J12" i="33"/>
  <c r="V12" i="33"/>
  <c r="K12" i="33"/>
  <c r="R12" i="33"/>
  <c r="E12" i="33"/>
  <c r="BN20" i="33" s="1"/>
  <c r="N12" i="33"/>
  <c r="S12" i="33"/>
  <c r="U12" i="33"/>
  <c r="W12" i="33"/>
  <c r="AH12" i="33"/>
  <c r="BC12" i="33"/>
  <c r="AY12" i="33"/>
  <c r="AE12" i="33"/>
  <c r="AG12" i="33"/>
  <c r="AJ12" i="33"/>
  <c r="Z12" i="33"/>
  <c r="X12" i="33"/>
  <c r="BA12" i="33"/>
  <c r="AC12" i="33"/>
  <c r="AZ12" i="33"/>
  <c r="AN12" i="33"/>
  <c r="AS12" i="33"/>
  <c r="Y12" i="33"/>
  <c r="AP12" i="33"/>
  <c r="BD12" i="33"/>
  <c r="AW12" i="33"/>
  <c r="AA12" i="33"/>
  <c r="AU12" i="33"/>
  <c r="AR12" i="33"/>
  <c r="AQ12" i="33"/>
  <c r="AV12" i="33"/>
  <c r="C58" i="33"/>
  <c r="AM12" i="33"/>
  <c r="AK12" i="33"/>
  <c r="BC15" i="33"/>
  <c r="BB15" i="33"/>
  <c r="AR15" i="33"/>
  <c r="BE15" i="33"/>
  <c r="AZ15" i="33"/>
  <c r="AY15" i="33"/>
  <c r="BG15" i="33"/>
  <c r="AO13" i="33"/>
  <c r="F13" i="33"/>
  <c r="BC13" i="33"/>
  <c r="AM13" i="33"/>
  <c r="J13" i="33"/>
  <c r="I13" i="33"/>
  <c r="AG13" i="33"/>
  <c r="S13" i="33"/>
  <c r="AU13" i="33"/>
  <c r="Y13" i="33"/>
  <c r="R13" i="33"/>
  <c r="N13" i="33"/>
  <c r="AV13" i="33"/>
  <c r="V13" i="33"/>
  <c r="X13" i="33"/>
  <c r="G13" i="33"/>
  <c r="AH13" i="33"/>
  <c r="AB13" i="33"/>
  <c r="AY13" i="33"/>
  <c r="T13" i="33"/>
  <c r="BA13" i="33"/>
  <c r="BB13" i="33"/>
  <c r="AQ13" i="33"/>
  <c r="P13" i="33"/>
  <c r="AI13" i="33"/>
  <c r="AE13" i="33"/>
  <c r="AA13" i="33"/>
  <c r="O13" i="33"/>
  <c r="AW13" i="33"/>
  <c r="K13" i="33"/>
  <c r="BD13" i="33"/>
  <c r="AT13" i="33"/>
  <c r="AD13" i="33"/>
  <c r="W13" i="33"/>
  <c r="AP13" i="33"/>
  <c r="M13" i="33"/>
  <c r="U13" i="33"/>
  <c r="H13" i="33"/>
  <c r="AS13" i="33"/>
  <c r="AX13" i="33"/>
  <c r="AL13" i="33"/>
  <c r="L13" i="33"/>
  <c r="BV28" i="33" s="1"/>
  <c r="AF13" i="33"/>
  <c r="AJ13" i="33"/>
  <c r="Q13" i="33"/>
  <c r="AN13" i="33"/>
  <c r="AK13" i="33"/>
  <c r="AC13" i="33"/>
  <c r="AZ13" i="33"/>
  <c r="Z13" i="33"/>
  <c r="AR13" i="33"/>
  <c r="C59" i="33"/>
  <c r="E13" i="33"/>
  <c r="BE13" i="33"/>
  <c r="U24" i="33" l="1"/>
  <c r="AK24" i="33"/>
  <c r="BJ24" i="33"/>
  <c r="AI24" i="33"/>
  <c r="BD24" i="33"/>
  <c r="R24" i="33"/>
  <c r="Q24" i="33"/>
  <c r="X24" i="33"/>
  <c r="AA24" i="33"/>
  <c r="BO24" i="33"/>
  <c r="AG24" i="33"/>
  <c r="W24" i="33"/>
  <c r="BH24" i="33"/>
  <c r="AS24" i="33"/>
  <c r="AY24" i="33"/>
  <c r="Z24" i="33"/>
  <c r="BI24" i="33"/>
  <c r="BG24" i="33"/>
  <c r="T24" i="33"/>
  <c r="S24" i="33"/>
  <c r="AW24" i="33"/>
  <c r="AO24" i="33"/>
  <c r="AM24" i="33"/>
  <c r="AX24" i="33"/>
  <c r="BN24" i="33"/>
  <c r="BP24" i="33"/>
  <c r="AD24" i="33"/>
  <c r="AP24" i="33"/>
  <c r="AF24" i="33"/>
  <c r="BL24" i="33"/>
  <c r="AV24" i="33"/>
  <c r="BA24" i="33"/>
  <c r="AE24" i="33"/>
  <c r="AZ24" i="33"/>
  <c r="BB24" i="33"/>
  <c r="BM24" i="33"/>
  <c r="AB24" i="33"/>
  <c r="AN24" i="33"/>
  <c r="AL24" i="33"/>
  <c r="BE24" i="33"/>
  <c r="P24" i="33"/>
  <c r="C70" i="33"/>
  <c r="AT24" i="33"/>
  <c r="AJ24" i="33"/>
  <c r="Y24" i="33"/>
  <c r="AC24" i="33"/>
  <c r="BK24" i="33"/>
  <c r="AU24" i="33"/>
  <c r="AR24" i="33"/>
  <c r="AQ24" i="33"/>
  <c r="V24" i="33"/>
  <c r="BC24" i="33"/>
  <c r="AH24" i="33"/>
  <c r="BF24" i="33"/>
  <c r="CH48" i="18"/>
  <c r="CH49" i="18" s="1"/>
  <c r="CG48" i="18"/>
  <c r="CG49" i="18" s="1"/>
  <c r="CK19" i="18"/>
  <c r="CK21" i="18" s="1"/>
  <c r="CK12" i="18"/>
  <c r="CL10" i="18"/>
  <c r="CI43" i="18"/>
  <c r="CI44" i="18" s="1"/>
  <c r="CI46" i="18" s="1"/>
  <c r="CI33" i="18"/>
  <c r="CJ25" i="18"/>
  <c r="CJ26" i="18" s="1"/>
  <c r="CJ15" i="18"/>
  <c r="CJ30" i="18" s="1"/>
  <c r="CJ42" i="18"/>
  <c r="CJ38" i="18"/>
  <c r="CJ41" i="18"/>
  <c r="CO43" i="31"/>
  <c r="CO44" i="31" s="1"/>
  <c r="CO46" i="31" s="1"/>
  <c r="CO48" i="31" s="1"/>
  <c r="CM43" i="30"/>
  <c r="CM44" i="30" s="1"/>
  <c r="CM46" i="30" s="1"/>
  <c r="CM48" i="30" s="1"/>
  <c r="CM26" i="30"/>
  <c r="CM27" i="30" s="1"/>
  <c r="CM31" i="30" s="1"/>
  <c r="CM33" i="30" s="1"/>
  <c r="AC29" i="33"/>
  <c r="BN32" i="33"/>
  <c r="BS33" i="33"/>
  <c r="BR29" i="33"/>
  <c r="BR22" i="33"/>
  <c r="AP29" i="33"/>
  <c r="CC32" i="33"/>
  <c r="AM33" i="33"/>
  <c r="X29" i="33"/>
  <c r="BI32" i="33"/>
  <c r="CE33" i="33"/>
  <c r="AC33" i="33"/>
  <c r="BE32" i="33"/>
  <c r="BW33" i="33"/>
  <c r="T27" i="33"/>
  <c r="X27" i="33"/>
  <c r="V29" i="33"/>
  <c r="C78" i="33"/>
  <c r="AA33" i="33"/>
  <c r="BF27" i="33"/>
  <c r="BD27" i="33"/>
  <c r="AV27" i="33"/>
  <c r="AZ27" i="33"/>
  <c r="BC29" i="33"/>
  <c r="AT29" i="33"/>
  <c r="BK29" i="33"/>
  <c r="CA29" i="33"/>
  <c r="CC31" i="33"/>
  <c r="AL32" i="33"/>
  <c r="AH32" i="33"/>
  <c r="AR32" i="33"/>
  <c r="AU33" i="33"/>
  <c r="BU33" i="33"/>
  <c r="AW33" i="33"/>
  <c r="W27" i="33"/>
  <c r="C75" i="33"/>
  <c r="X32" i="33"/>
  <c r="AB33" i="33"/>
  <c r="BC27" i="33"/>
  <c r="AW27" i="33"/>
  <c r="AF27" i="33"/>
  <c r="BH27" i="33"/>
  <c r="AB27" i="33"/>
  <c r="AJ29" i="33"/>
  <c r="AX29" i="33"/>
  <c r="AM29" i="33"/>
  <c r="BT32" i="33"/>
  <c r="AQ32" i="33"/>
  <c r="BB32" i="33"/>
  <c r="BF33" i="33"/>
  <c r="BT33" i="33"/>
  <c r="BC33" i="33"/>
  <c r="CB33" i="33"/>
  <c r="BQ27" i="33"/>
  <c r="AO27" i="33"/>
  <c r="AM27" i="33"/>
  <c r="BI27" i="33"/>
  <c r="CA27" i="33"/>
  <c r="V27" i="33"/>
  <c r="AA32" i="33"/>
  <c r="C79" i="33"/>
  <c r="AA27" i="33"/>
  <c r="Y27" i="33"/>
  <c r="AR27" i="33"/>
  <c r="AL27" i="33"/>
  <c r="BW27" i="33"/>
  <c r="BT29" i="33"/>
  <c r="BN29" i="33"/>
  <c r="BE29" i="33"/>
  <c r="AY32" i="33"/>
  <c r="AV32" i="33"/>
  <c r="BL32" i="33"/>
  <c r="AQ33" i="33"/>
  <c r="BX33" i="33"/>
  <c r="CA28" i="33"/>
  <c r="BY28" i="33"/>
  <c r="BZ28" i="33"/>
  <c r="BX28" i="33"/>
  <c r="BW28" i="33"/>
  <c r="CI35" i="33"/>
  <c r="CD35" i="33"/>
  <c r="BN35" i="33"/>
  <c r="BK35" i="33"/>
  <c r="BM35" i="33"/>
  <c r="AM35" i="33"/>
  <c r="AL35" i="33"/>
  <c r="BT35" i="33"/>
  <c r="AK35" i="33"/>
  <c r="AU35" i="33"/>
  <c r="BU35" i="33"/>
  <c r="AZ35" i="33"/>
  <c r="BO35" i="33"/>
  <c r="BQ35" i="33"/>
  <c r="CE35" i="33"/>
  <c r="CB35" i="33"/>
  <c r="BF35" i="33"/>
  <c r="AJ35" i="33"/>
  <c r="AI35" i="33"/>
  <c r="BL35" i="33"/>
  <c r="AW35" i="33"/>
  <c r="BZ35" i="33"/>
  <c r="AT35" i="33"/>
  <c r="BD35" i="33"/>
  <c r="BA35" i="33"/>
  <c r="BW35" i="33"/>
  <c r="BB35" i="33"/>
  <c r="CH35" i="33"/>
  <c r="BE35" i="33"/>
  <c r="AH35" i="33"/>
  <c r="AS35" i="33"/>
  <c r="BG35" i="33"/>
  <c r="BP35" i="33"/>
  <c r="BV35" i="33"/>
  <c r="AC35" i="33"/>
  <c r="AE35" i="33"/>
  <c r="CC35" i="33"/>
  <c r="BX35" i="33"/>
  <c r="BC35" i="33"/>
  <c r="BR35" i="33"/>
  <c r="AG35" i="33"/>
  <c r="AN35" i="33"/>
  <c r="BJ35" i="33"/>
  <c r="CG35" i="33"/>
  <c r="AY35" i="33"/>
  <c r="AQ35" i="33"/>
  <c r="AV35" i="33"/>
  <c r="AO35" i="33"/>
  <c r="BI35" i="33"/>
  <c r="CA35" i="33"/>
  <c r="AA35" i="33"/>
  <c r="AB35" i="33"/>
  <c r="CF35" i="33"/>
  <c r="BY35" i="33"/>
  <c r="BS35" i="33"/>
  <c r="AR35" i="33"/>
  <c r="AX35" i="33"/>
  <c r="BH35" i="33"/>
  <c r="AP35" i="33"/>
  <c r="AD35" i="33"/>
  <c r="C81" i="33"/>
  <c r="CB28" i="33"/>
  <c r="CB31" i="33"/>
  <c r="CD31" i="33"/>
  <c r="BZ31" i="33"/>
  <c r="BY29" i="33"/>
  <c r="BW29" i="33"/>
  <c r="BO29" i="33"/>
  <c r="AB29" i="33"/>
  <c r="BA29" i="33"/>
  <c r="AY29" i="33"/>
  <c r="BH29" i="33"/>
  <c r="AW29" i="33"/>
  <c r="BB29" i="33"/>
  <c r="BS29" i="33"/>
  <c r="AU29" i="33"/>
  <c r="AI29" i="33"/>
  <c r="AV29" i="33"/>
  <c r="AH29" i="33"/>
  <c r="BX29" i="33"/>
  <c r="CB29" i="33"/>
  <c r="AK29" i="33"/>
  <c r="AF29" i="33"/>
  <c r="BU29" i="33"/>
  <c r="AS29" i="33"/>
  <c r="AO29" i="33"/>
  <c r="BI29" i="33"/>
  <c r="BM29" i="33"/>
  <c r="BQ29" i="33"/>
  <c r="AZ29" i="33"/>
  <c r="BL29" i="33"/>
  <c r="AQ29" i="33"/>
  <c r="CA32" i="33"/>
  <c r="CF32" i="33"/>
  <c r="AM32" i="33"/>
  <c r="BA32" i="33"/>
  <c r="BP32" i="33"/>
  <c r="BO32" i="33"/>
  <c r="AT32" i="33"/>
  <c r="AD32" i="33"/>
  <c r="BJ32" i="33"/>
  <c r="BM32" i="33"/>
  <c r="BV32" i="33"/>
  <c r="AI32" i="33"/>
  <c r="BS32" i="33"/>
  <c r="BQ32" i="33"/>
  <c r="CE32" i="33"/>
  <c r="BZ32" i="33"/>
  <c r="AG32" i="33"/>
  <c r="AN32" i="33"/>
  <c r="BD32" i="33"/>
  <c r="BH32" i="33"/>
  <c r="BW32" i="33"/>
  <c r="BX32" i="33"/>
  <c r="AZ32" i="33"/>
  <c r="AK32" i="33"/>
  <c r="AX32" i="33"/>
  <c r="BR32" i="33"/>
  <c r="AJ32" i="33"/>
  <c r="CG33" i="33"/>
  <c r="CF33" i="33"/>
  <c r="AR33" i="33"/>
  <c r="BE33" i="33"/>
  <c r="BM33" i="33"/>
  <c r="BG33" i="33"/>
  <c r="AG33" i="33"/>
  <c r="BO33" i="33"/>
  <c r="AZ33" i="33"/>
  <c r="AX33" i="33"/>
  <c r="BL33" i="33"/>
  <c r="BA33" i="33"/>
  <c r="BJ33" i="33"/>
  <c r="AT33" i="33"/>
  <c r="CD33" i="33"/>
  <c r="CA33" i="33"/>
  <c r="BD33" i="33"/>
  <c r="BQ33" i="33"/>
  <c r="BY33" i="33"/>
  <c r="AO33" i="33"/>
  <c r="BN33" i="33"/>
  <c r="AV33" i="33"/>
  <c r="BH33" i="33"/>
  <c r="AH33" i="33"/>
  <c r="BR33" i="33"/>
  <c r="AY33" i="33"/>
  <c r="BP33" i="33"/>
  <c r="U27" i="33"/>
  <c r="S27" i="33"/>
  <c r="Y29" i="33"/>
  <c r="Z29" i="33"/>
  <c r="Y32" i="33"/>
  <c r="Z32" i="33"/>
  <c r="AD33" i="33"/>
  <c r="Y33" i="33"/>
  <c r="Z27" i="33"/>
  <c r="AK27" i="33"/>
  <c r="BL27" i="33"/>
  <c r="AJ27" i="33"/>
  <c r="BP27" i="33"/>
  <c r="AU27" i="33"/>
  <c r="AY27" i="33"/>
  <c r="BK27" i="33"/>
  <c r="AR29" i="33"/>
  <c r="BJ29" i="33"/>
  <c r="BG29" i="33"/>
  <c r="AN29" i="33"/>
  <c r="AA29" i="33"/>
  <c r="AG29" i="33"/>
  <c r="BZ29" i="33"/>
  <c r="CE31" i="33"/>
  <c r="AU32" i="33"/>
  <c r="BG32" i="33"/>
  <c r="AO32" i="33"/>
  <c r="AE32" i="33"/>
  <c r="BC32" i="33"/>
  <c r="BK32" i="33"/>
  <c r="CB32" i="33"/>
  <c r="BB33" i="33"/>
  <c r="AL33" i="33"/>
  <c r="AK33" i="33"/>
  <c r="AS33" i="33"/>
  <c r="AJ33" i="33"/>
  <c r="AN33" i="33"/>
  <c r="BZ33" i="33"/>
  <c r="BZ27" i="33"/>
  <c r="BY27" i="33"/>
  <c r="AD27" i="33"/>
  <c r="AI27" i="33"/>
  <c r="AN27" i="33"/>
  <c r="BN27" i="33"/>
  <c r="BE27" i="33"/>
  <c r="BR27" i="33"/>
  <c r="BM27" i="33"/>
  <c r="BV27" i="33"/>
  <c r="BU27" i="33"/>
  <c r="BA27" i="33"/>
  <c r="AS27" i="33"/>
  <c r="BO27" i="33"/>
  <c r="AE27" i="33"/>
  <c r="AT27" i="33"/>
  <c r="AG27" i="33"/>
  <c r="AH27" i="33"/>
  <c r="C73" i="33"/>
  <c r="U29" i="33"/>
  <c r="W29" i="33"/>
  <c r="AC32" i="33"/>
  <c r="AB32" i="33"/>
  <c r="Z33" i="33"/>
  <c r="BJ27" i="33"/>
  <c r="BS27" i="33"/>
  <c r="AX27" i="33"/>
  <c r="AP27" i="33"/>
  <c r="AQ27" i="33"/>
  <c r="AC27" i="33"/>
  <c r="BB27" i="33"/>
  <c r="BG27" i="33"/>
  <c r="BX27" i="33"/>
  <c r="BP29" i="33"/>
  <c r="AL29" i="33"/>
  <c r="BD29" i="33"/>
  <c r="AD29" i="33"/>
  <c r="BF29" i="33"/>
  <c r="AE29" i="33"/>
  <c r="BV29" i="33"/>
  <c r="BY31" i="33"/>
  <c r="BU32" i="33"/>
  <c r="AF32" i="33"/>
  <c r="AS32" i="33"/>
  <c r="AP32" i="33"/>
  <c r="AW32" i="33"/>
  <c r="BF32" i="33"/>
  <c r="BY32" i="33"/>
  <c r="BK33" i="33"/>
  <c r="AI33" i="33"/>
  <c r="AP33" i="33"/>
  <c r="AE33" i="33"/>
  <c r="BV33" i="33"/>
  <c r="AF33" i="33"/>
  <c r="CC33" i="33"/>
  <c r="AQ20" i="33"/>
  <c r="AA20" i="33"/>
  <c r="AN20" i="33"/>
  <c r="AC20" i="33"/>
  <c r="W20" i="33"/>
  <c r="AR20" i="33"/>
  <c r="AM20" i="33"/>
  <c r="BE20" i="33"/>
  <c r="AI20" i="33"/>
  <c r="BC20" i="33"/>
  <c r="AF20" i="33"/>
  <c r="AG20" i="33"/>
  <c r="BR20" i="33"/>
  <c r="BM20" i="33"/>
  <c r="BL20" i="33"/>
  <c r="AS20" i="33"/>
  <c r="AY20" i="33"/>
  <c r="AH20" i="33"/>
  <c r="U20" i="33"/>
  <c r="AU20" i="33"/>
  <c r="AW20" i="33"/>
  <c r="AK20" i="33"/>
  <c r="BD20" i="33"/>
  <c r="X20" i="33"/>
  <c r="AX20" i="33"/>
  <c r="BP20" i="33"/>
  <c r="BT20" i="33"/>
  <c r="C66" i="33"/>
  <c r="N20" i="33"/>
  <c r="S20" i="33"/>
  <c r="AB20" i="33"/>
  <c r="R20" i="33"/>
  <c r="AV20" i="33"/>
  <c r="AO20" i="33"/>
  <c r="BH20" i="33"/>
  <c r="V20" i="33"/>
  <c r="BG20" i="33"/>
  <c r="AZ20" i="33"/>
  <c r="AL20" i="33"/>
  <c r="Z20" i="33"/>
  <c r="Y20" i="33"/>
  <c r="BS20" i="33"/>
  <c r="CN49" i="31"/>
  <c r="CP42" i="31"/>
  <c r="CP38" i="31"/>
  <c r="CP41" i="31"/>
  <c r="CO27" i="31"/>
  <c r="CO31" i="31" s="1"/>
  <c r="CO33" i="31" s="1"/>
  <c r="CQ19" i="31"/>
  <c r="CQ21" i="31" s="1"/>
  <c r="CQ12" i="31"/>
  <c r="CQ37" i="31" s="1"/>
  <c r="CP15" i="31"/>
  <c r="CP30" i="31" s="1"/>
  <c r="CP25" i="31"/>
  <c r="CL49" i="30"/>
  <c r="CN41" i="30"/>
  <c r="CN42" i="30"/>
  <c r="CN38" i="30"/>
  <c r="CO19" i="30"/>
  <c r="CO21" i="30" s="1"/>
  <c r="CO12" i="30"/>
  <c r="CO37" i="30" s="1"/>
  <c r="CP10" i="30"/>
  <c r="CN25" i="30"/>
  <c r="CN26" i="30" s="1"/>
  <c r="CN15" i="30"/>
  <c r="CN30" i="30" s="1"/>
  <c r="BL19" i="33"/>
  <c r="AL19" i="33"/>
  <c r="BD19" i="33"/>
  <c r="S19" i="33"/>
  <c r="AI19" i="33"/>
  <c r="AS19" i="33"/>
  <c r="BB19" i="33"/>
  <c r="BE19" i="33"/>
  <c r="AU19" i="33"/>
  <c r="BK19" i="33"/>
  <c r="BI19" i="33"/>
  <c r="AR19" i="33"/>
  <c r="AH19" i="33"/>
  <c r="AB19" i="33"/>
  <c r="Q19" i="33"/>
  <c r="AW19" i="33"/>
  <c r="U19" i="33"/>
  <c r="R19" i="33"/>
  <c r="AE19" i="33"/>
  <c r="AX19" i="33"/>
  <c r="T19" i="33"/>
  <c r="AK19" i="33"/>
  <c r="BF19" i="33"/>
  <c r="X19" i="33"/>
  <c r="AQ19" i="33"/>
  <c r="W19" i="33"/>
  <c r="BJ19" i="33"/>
  <c r="AA19" i="33"/>
  <c r="Z19" i="33"/>
  <c r="AN19" i="33"/>
  <c r="AT19" i="33"/>
  <c r="AY19" i="33"/>
  <c r="AJ19" i="33"/>
  <c r="BH19" i="33"/>
  <c r="AM19" i="33"/>
  <c r="AG19" i="33"/>
  <c r="N19" i="33"/>
  <c r="BG19" i="33"/>
  <c r="AV19" i="33"/>
  <c r="L19" i="33"/>
  <c r="Y19" i="33"/>
  <c r="AD19" i="33"/>
  <c r="V19" i="33"/>
  <c r="C65" i="33"/>
  <c r="AP19" i="33"/>
  <c r="AZ19" i="33"/>
  <c r="AC19" i="33"/>
  <c r="M19" i="33"/>
  <c r="AF19" i="33"/>
  <c r="O19" i="33"/>
  <c r="P19" i="33"/>
  <c r="K19" i="33"/>
  <c r="AO19" i="33"/>
  <c r="BC19" i="33"/>
  <c r="BA19" i="33"/>
  <c r="BH15" i="33"/>
  <c r="V15" i="33"/>
  <c r="T15" i="33"/>
  <c r="AC15" i="33"/>
  <c r="J15" i="33"/>
  <c r="J53" i="33" s="1"/>
  <c r="AN15" i="33"/>
  <c r="AA15" i="33"/>
  <c r="Y15" i="33"/>
  <c r="AM15" i="33"/>
  <c r="AK15" i="33"/>
  <c r="H15" i="33"/>
  <c r="H53" i="33" s="1"/>
  <c r="BF12" i="33"/>
  <c r="AD12" i="33"/>
  <c r="AT12" i="33"/>
  <c r="AL12" i="33"/>
  <c r="AX12" i="33"/>
  <c r="AO12" i="33"/>
  <c r="BB12" i="33"/>
  <c r="AF12" i="33"/>
  <c r="AB12" i="33"/>
  <c r="AI12" i="33"/>
  <c r="T12" i="33"/>
  <c r="O12" i="33"/>
  <c r="I12" i="33"/>
  <c r="Q12" i="33"/>
  <c r="F12" i="33"/>
  <c r="AO16" i="33"/>
  <c r="AS16" i="33"/>
  <c r="AV16" i="33"/>
  <c r="BG16" i="33"/>
  <c r="BF16" i="33"/>
  <c r="W16" i="33"/>
  <c r="P16" i="33"/>
  <c r="F14" i="33"/>
  <c r="AJ15" i="33"/>
  <c r="K15" i="33"/>
  <c r="L15" i="33"/>
  <c r="AO15" i="33"/>
  <c r="AI15" i="33"/>
  <c r="P15" i="33"/>
  <c r="BF15" i="33"/>
  <c r="BA15" i="33"/>
  <c r="AB15" i="33"/>
  <c r="AH15" i="33"/>
  <c r="AV15" i="33"/>
  <c r="W15" i="33"/>
  <c r="X15" i="33"/>
  <c r="AQ15" i="33"/>
  <c r="C61" i="33"/>
  <c r="AE15" i="33"/>
  <c r="R15" i="33"/>
  <c r="AD15" i="33"/>
  <c r="AS15" i="33"/>
  <c r="BD15" i="33"/>
  <c r="AG15" i="33"/>
  <c r="S15" i="33"/>
  <c r="AX15" i="33"/>
  <c r="I15" i="33"/>
  <c r="G15" i="33"/>
  <c r="M15" i="33"/>
  <c r="AP15" i="33"/>
  <c r="AT15" i="33"/>
  <c r="N15" i="33"/>
  <c r="AF15" i="33"/>
  <c r="U15" i="33"/>
  <c r="AU15" i="33"/>
  <c r="AL15" i="33"/>
  <c r="AW15" i="33"/>
  <c r="Z15" i="33"/>
  <c r="O15" i="33"/>
  <c r="Q15" i="33"/>
  <c r="R16" i="33"/>
  <c r="AR16" i="33"/>
  <c r="AK16" i="33"/>
  <c r="BC16" i="33"/>
  <c r="BA16" i="33"/>
  <c r="AX16" i="33"/>
  <c r="AU16" i="33"/>
  <c r="O16" i="33"/>
  <c r="AB16" i="33"/>
  <c r="AJ16" i="33"/>
  <c r="BO15" i="33"/>
  <c r="BK15" i="33"/>
  <c r="BT15" i="33"/>
  <c r="BN15" i="33"/>
  <c r="BS15" i="33"/>
  <c r="BI15" i="33"/>
  <c r="BR15" i="33"/>
  <c r="BL15" i="33"/>
  <c r="BQ15" i="33"/>
  <c r="C62" i="33"/>
  <c r="Y16" i="33"/>
  <c r="BD16" i="33"/>
  <c r="AM16" i="33"/>
  <c r="AG16" i="33"/>
  <c r="AE16" i="33"/>
  <c r="AZ16" i="33"/>
  <c r="AN16" i="33"/>
  <c r="Z16" i="33"/>
  <c r="AT16" i="33"/>
  <c r="AA16" i="33"/>
  <c r="K16" i="33"/>
  <c r="AC16" i="33"/>
  <c r="BI16" i="33"/>
  <c r="BK16" i="33"/>
  <c r="BQ16" i="33"/>
  <c r="BS16" i="33"/>
  <c r="BU16" i="33"/>
  <c r="BR16" i="33"/>
  <c r="BJ16" i="33"/>
  <c r="BT16" i="33"/>
  <c r="BP16" i="33"/>
  <c r="BM16" i="33"/>
  <c r="BN16" i="33"/>
  <c r="BO16" i="33"/>
  <c r="BL16" i="33"/>
  <c r="CS53" i="33"/>
  <c r="CZ17" i="33"/>
  <c r="CZ18" i="33"/>
  <c r="CZ26" i="33"/>
  <c r="CY53" i="33"/>
  <c r="CV53" i="33"/>
  <c r="CR53" i="33"/>
  <c r="CQ53" i="33"/>
  <c r="CU53" i="33"/>
  <c r="CX53" i="33"/>
  <c r="CW53" i="33"/>
  <c r="CT53" i="33"/>
  <c r="CZ13" i="33"/>
  <c r="E53" i="33"/>
  <c r="D53" i="33"/>
  <c r="I53" i="33" l="1"/>
  <c r="H20" i="29" s="1"/>
  <c r="CZ24" i="33"/>
  <c r="G53" i="33"/>
  <c r="F20" i="29" s="1"/>
  <c r="F32" i="29" s="1"/>
  <c r="CJ27" i="18"/>
  <c r="CJ31" i="18" s="1"/>
  <c r="CJ33" i="18" s="1"/>
  <c r="CI48" i="18"/>
  <c r="CI49" i="18" s="1"/>
  <c r="CJ43" i="18"/>
  <c r="CJ44" i="18" s="1"/>
  <c r="CJ46" i="18" s="1"/>
  <c r="CK15" i="18"/>
  <c r="CK30" i="18" s="1"/>
  <c r="CK25" i="18"/>
  <c r="CK37" i="18"/>
  <c r="CK41" i="18"/>
  <c r="CL19" i="18"/>
  <c r="CL21" i="18" s="1"/>
  <c r="CL12" i="18"/>
  <c r="CM10" i="18"/>
  <c r="CP43" i="31"/>
  <c r="CP44" i="31" s="1"/>
  <c r="CP46" i="31" s="1"/>
  <c r="CP48" i="31" s="1"/>
  <c r="CP26" i="31"/>
  <c r="CP27" i="31" s="1"/>
  <c r="CP31" i="31" s="1"/>
  <c r="CP33" i="31" s="1"/>
  <c r="CN43" i="30"/>
  <c r="CN44" i="30" s="1"/>
  <c r="CN46" i="30" s="1"/>
  <c r="CN48" i="30" s="1"/>
  <c r="BU22" i="33"/>
  <c r="BV22" i="33"/>
  <c r="BP22" i="33"/>
  <c r="BT22" i="33"/>
  <c r="CZ27" i="33"/>
  <c r="BS22" i="33"/>
  <c r="BQ22" i="33"/>
  <c r="CZ29" i="33"/>
  <c r="V21" i="33"/>
  <c r="CZ14" i="33"/>
  <c r="L53" i="33"/>
  <c r="K20" i="29" s="1"/>
  <c r="CH34" i="33"/>
  <c r="CE34" i="33"/>
  <c r="CF34" i="33"/>
  <c r="CG34" i="33"/>
  <c r="CD34" i="33"/>
  <c r="CB34" i="33"/>
  <c r="CC34" i="33"/>
  <c r="AH21" i="33"/>
  <c r="BN21" i="33"/>
  <c r="AX21" i="33"/>
  <c r="U21" i="33"/>
  <c r="AW21" i="33"/>
  <c r="AF21" i="33"/>
  <c r="AZ21" i="33"/>
  <c r="Y21" i="33"/>
  <c r="W21" i="33"/>
  <c r="BC21" i="33"/>
  <c r="BS21" i="33"/>
  <c r="BM21" i="33"/>
  <c r="AG21" i="33"/>
  <c r="BQ21" i="33"/>
  <c r="BI21" i="33"/>
  <c r="R21" i="33"/>
  <c r="BU21" i="33"/>
  <c r="BA21" i="33"/>
  <c r="BJ21" i="33"/>
  <c r="AE21" i="33"/>
  <c r="AK21" i="33"/>
  <c r="O21" i="33"/>
  <c r="AJ21" i="33"/>
  <c r="AD21" i="33"/>
  <c r="AY21" i="33"/>
  <c r="AA21" i="33"/>
  <c r="BD21" i="33"/>
  <c r="T21" i="33"/>
  <c r="BB21" i="33"/>
  <c r="BE21" i="33"/>
  <c r="AV21" i="33"/>
  <c r="CZ20" i="33"/>
  <c r="CO49" i="31"/>
  <c r="CQ15" i="31"/>
  <c r="CQ30" i="31" s="1"/>
  <c r="CQ25" i="31"/>
  <c r="CQ41" i="31"/>
  <c r="CQ42" i="31"/>
  <c r="CQ38" i="31"/>
  <c r="CM49" i="30"/>
  <c r="CP19" i="30"/>
  <c r="CP21" i="30" s="1"/>
  <c r="CP12" i="30"/>
  <c r="CP37" i="30" s="1"/>
  <c r="CQ10" i="30"/>
  <c r="CO38" i="30"/>
  <c r="CO42" i="30"/>
  <c r="CO25" i="30"/>
  <c r="CO26" i="30" s="1"/>
  <c r="CO15" i="30"/>
  <c r="CO30" i="30" s="1"/>
  <c r="CN27" i="30"/>
  <c r="CN31" i="30" s="1"/>
  <c r="CN33" i="30" s="1"/>
  <c r="CO41" i="30"/>
  <c r="CQ20" i="29"/>
  <c r="CP20" i="29"/>
  <c r="CZ19" i="33"/>
  <c r="AV22" i="33"/>
  <c r="AP22" i="33"/>
  <c r="AH22" i="33"/>
  <c r="AY22" i="33"/>
  <c r="V22" i="33"/>
  <c r="AX22" i="33"/>
  <c r="AW22" i="33"/>
  <c r="BD22" i="33"/>
  <c r="AZ22" i="33"/>
  <c r="AB22" i="33"/>
  <c r="BE22" i="33"/>
  <c r="AD22" i="33"/>
  <c r="BO22" i="33"/>
  <c r="AC22" i="33"/>
  <c r="BK22" i="33"/>
  <c r="BN22" i="33"/>
  <c r="AN22" i="33"/>
  <c r="AU22" i="33"/>
  <c r="AK22" i="33"/>
  <c r="AR22" i="33"/>
  <c r="AT22" i="33"/>
  <c r="BM22" i="33"/>
  <c r="W22" i="33"/>
  <c r="BC22" i="33"/>
  <c r="AM22" i="33"/>
  <c r="T22" i="33"/>
  <c r="X22" i="33"/>
  <c r="AQ22" i="33"/>
  <c r="AL22" i="33"/>
  <c r="Y22" i="33"/>
  <c r="Z22" i="33"/>
  <c r="AE22" i="33"/>
  <c r="AJ22" i="33"/>
  <c r="BI22" i="33"/>
  <c r="AA22" i="33"/>
  <c r="U22" i="33"/>
  <c r="AF22" i="33"/>
  <c r="BJ22" i="33"/>
  <c r="BA22" i="33"/>
  <c r="P22" i="33"/>
  <c r="BF22" i="33"/>
  <c r="C68" i="33"/>
  <c r="AO22" i="33"/>
  <c r="S22" i="33"/>
  <c r="BG22" i="33"/>
  <c r="BH22" i="33"/>
  <c r="AS22" i="33"/>
  <c r="R22" i="33"/>
  <c r="O22" i="33"/>
  <c r="BB22" i="33"/>
  <c r="AG22" i="33"/>
  <c r="Q22" i="33"/>
  <c r="AI22" i="33"/>
  <c r="BL22" i="33"/>
  <c r="N22" i="33"/>
  <c r="CZ9" i="42"/>
  <c r="Q9" i="42"/>
  <c r="BM9" i="42"/>
  <c r="W9" i="42"/>
  <c r="BK9" i="42"/>
  <c r="C9" i="42"/>
  <c r="N9" i="42"/>
  <c r="CN9" i="42"/>
  <c r="AH9" i="42"/>
  <c r="F9" i="42"/>
  <c r="BC9" i="42"/>
  <c r="F53" i="33"/>
  <c r="E20" i="29" s="1"/>
  <c r="E32" i="29" s="1"/>
  <c r="X9" i="42"/>
  <c r="Z9" i="42"/>
  <c r="P9" i="42"/>
  <c r="AA9" i="42"/>
  <c r="T9" i="42"/>
  <c r="AG9" i="42"/>
  <c r="BE9" i="42"/>
  <c r="CD9" i="42"/>
  <c r="CM9" i="42"/>
  <c r="BH9" i="42"/>
  <c r="BL9" i="42"/>
  <c r="AF9" i="42"/>
  <c r="AI9" i="42"/>
  <c r="AK9" i="42"/>
  <c r="AJ9" i="42"/>
  <c r="V9" i="42"/>
  <c r="Y9" i="42"/>
  <c r="L9" i="42"/>
  <c r="BN9" i="42"/>
  <c r="BQ9" i="42"/>
  <c r="CL9" i="42"/>
  <c r="CR9" i="42"/>
  <c r="AE9" i="42"/>
  <c r="AB9" i="42"/>
  <c r="I9" i="42"/>
  <c r="K9" i="42"/>
  <c r="M9" i="42"/>
  <c r="AC9" i="42"/>
  <c r="O9" i="42"/>
  <c r="CQ9" i="42"/>
  <c r="CC9" i="42"/>
  <c r="BO9" i="42"/>
  <c r="BB9" i="42"/>
  <c r="CZ12" i="33"/>
  <c r="H9" i="42"/>
  <c r="U9" i="42"/>
  <c r="R9" i="42"/>
  <c r="J9" i="42"/>
  <c r="D9" i="42"/>
  <c r="G9" i="42"/>
  <c r="AD9" i="42"/>
  <c r="S9" i="42"/>
  <c r="E9" i="42"/>
  <c r="CY9" i="42"/>
  <c r="CG9" i="42"/>
  <c r="BV9" i="42"/>
  <c r="CT9" i="42"/>
  <c r="AS9" i="42"/>
  <c r="BG9" i="42"/>
  <c r="CU9" i="42"/>
  <c r="AX9" i="42"/>
  <c r="BA9" i="42"/>
  <c r="AY9" i="42"/>
  <c r="CA9" i="42"/>
  <c r="BX9" i="42"/>
  <c r="AL9" i="42"/>
  <c r="AR9" i="42"/>
  <c r="BD9" i="42"/>
  <c r="AZ9" i="42"/>
  <c r="AV9" i="42"/>
  <c r="BI9" i="42"/>
  <c r="AO9" i="42"/>
  <c r="AU9" i="42"/>
  <c r="BR9" i="42"/>
  <c r="BY9" i="42"/>
  <c r="AP9" i="42"/>
  <c r="BZ9" i="42"/>
  <c r="BS9" i="42"/>
  <c r="CW9" i="42"/>
  <c r="AQ9" i="42"/>
  <c r="BF9" i="42"/>
  <c r="CJ9" i="42"/>
  <c r="AN9" i="42"/>
  <c r="AT9" i="42"/>
  <c r="CF9" i="42"/>
  <c r="CB9" i="42"/>
  <c r="BT9" i="42"/>
  <c r="CO9" i="42"/>
  <c r="BU9" i="42"/>
  <c r="CH9" i="42"/>
  <c r="AM9" i="42"/>
  <c r="CI9" i="42"/>
  <c r="BW9" i="42"/>
  <c r="AW9" i="42"/>
  <c r="CE9" i="42"/>
  <c r="BJ9" i="42"/>
  <c r="CK9" i="42"/>
  <c r="CS9" i="42"/>
  <c r="CP9" i="42"/>
  <c r="BP9" i="42"/>
  <c r="CX9" i="42"/>
  <c r="CV9" i="42"/>
  <c r="K53" i="33"/>
  <c r="J20" i="29" s="1"/>
  <c r="CZ15" i="33"/>
  <c r="CZ16" i="33"/>
  <c r="C10" i="29"/>
  <c r="D10" i="29" s="1"/>
  <c r="C20" i="29"/>
  <c r="C32" i="29" s="1"/>
  <c r="G20" i="29"/>
  <c r="I20" i="29"/>
  <c r="D20" i="29"/>
  <c r="D32" i="29" s="1"/>
  <c r="J61" i="33"/>
  <c r="AM61" i="33"/>
  <c r="W61" i="33"/>
  <c r="H61" i="33"/>
  <c r="K61" i="33"/>
  <c r="AL61" i="33"/>
  <c r="R61" i="33"/>
  <c r="Y61" i="33"/>
  <c r="Z61" i="33"/>
  <c r="AP61" i="33"/>
  <c r="Q61" i="33"/>
  <c r="AD61" i="33"/>
  <c r="G61" i="33"/>
  <c r="AH61" i="33"/>
  <c r="S61" i="33"/>
  <c r="X61" i="33"/>
  <c r="AC61" i="33"/>
  <c r="U61" i="33"/>
  <c r="AK61" i="33"/>
  <c r="V61" i="33"/>
  <c r="AR61" i="33"/>
  <c r="AQ61" i="33"/>
  <c r="O61" i="33"/>
  <c r="T61" i="33"/>
  <c r="AI61" i="33"/>
  <c r="P61" i="33"/>
  <c r="I61" i="33"/>
  <c r="AE61" i="33"/>
  <c r="N61" i="33"/>
  <c r="AN61" i="33"/>
  <c r="AA61" i="33"/>
  <c r="AG61" i="33"/>
  <c r="AT61" i="33"/>
  <c r="AO61" i="33"/>
  <c r="AB61" i="33"/>
  <c r="AS61" i="33"/>
  <c r="M61" i="33"/>
  <c r="AJ61" i="33"/>
  <c r="L61" i="33"/>
  <c r="AF61" i="33"/>
  <c r="AL60" i="33"/>
  <c r="U60" i="33"/>
  <c r="AR60" i="33"/>
  <c r="K60" i="33"/>
  <c r="AC60" i="33"/>
  <c r="N60" i="33"/>
  <c r="AH60" i="33"/>
  <c r="AI60" i="33"/>
  <c r="X60" i="33"/>
  <c r="H60" i="33"/>
  <c r="M60" i="33"/>
  <c r="Y60" i="33"/>
  <c r="AP60" i="33"/>
  <c r="AM60" i="33"/>
  <c r="Q60" i="33"/>
  <c r="AF60" i="33"/>
  <c r="AK60" i="33"/>
  <c r="AB60" i="33"/>
  <c r="AG60" i="33"/>
  <c r="AS60" i="33"/>
  <c r="T60" i="33"/>
  <c r="AJ60" i="33"/>
  <c r="G60" i="33"/>
  <c r="J60" i="33"/>
  <c r="W60" i="33"/>
  <c r="I60" i="33"/>
  <c r="AD60" i="33"/>
  <c r="AA60" i="33"/>
  <c r="L60" i="33"/>
  <c r="AQ60" i="33"/>
  <c r="S60" i="33"/>
  <c r="F60" i="33"/>
  <c r="AN60" i="33"/>
  <c r="V60" i="33"/>
  <c r="Z60" i="33"/>
  <c r="AE60" i="33"/>
  <c r="AO60" i="33"/>
  <c r="R60" i="33"/>
  <c r="O60" i="33"/>
  <c r="P60" i="33"/>
  <c r="U59" i="33"/>
  <c r="AN59" i="33"/>
  <c r="G59" i="33"/>
  <c r="AG59" i="33"/>
  <c r="AD59" i="33"/>
  <c r="F59" i="33"/>
  <c r="AB59" i="33"/>
  <c r="S59" i="33"/>
  <c r="L59" i="33"/>
  <c r="P59" i="33"/>
  <c r="Y59" i="33"/>
  <c r="H59" i="33"/>
  <c r="O59" i="33"/>
  <c r="AE59" i="33"/>
  <c r="AC59" i="33"/>
  <c r="T59" i="33"/>
  <c r="AH59" i="33"/>
  <c r="V59" i="33"/>
  <c r="AQ59" i="33"/>
  <c r="X59" i="33"/>
  <c r="E59" i="33"/>
  <c r="AO59" i="33"/>
  <c r="AR59" i="33"/>
  <c r="AJ59" i="33"/>
  <c r="AK59" i="33"/>
  <c r="W59" i="33"/>
  <c r="R59" i="33"/>
  <c r="K59" i="33"/>
  <c r="Z59" i="33"/>
  <c r="J59" i="33"/>
  <c r="Q59" i="33"/>
  <c r="AI59" i="33"/>
  <c r="AF59" i="33"/>
  <c r="M59" i="33"/>
  <c r="AP59" i="33"/>
  <c r="I59" i="33"/>
  <c r="AA59" i="33"/>
  <c r="AM59" i="33"/>
  <c r="N59" i="33"/>
  <c r="AL59" i="33"/>
  <c r="AI58" i="33"/>
  <c r="Y58" i="33"/>
  <c r="U58" i="33"/>
  <c r="AJ58" i="33"/>
  <c r="Z58" i="33"/>
  <c r="J58" i="33"/>
  <c r="P58" i="33"/>
  <c r="S58" i="33"/>
  <c r="AE58" i="33"/>
  <c r="AO58" i="33"/>
  <c r="AN58" i="33"/>
  <c r="AG58" i="33"/>
  <c r="AC58" i="33"/>
  <c r="V58" i="33"/>
  <c r="R58" i="33"/>
  <c r="D58" i="33"/>
  <c r="G58" i="33"/>
  <c r="AA58" i="33"/>
  <c r="AH58" i="33"/>
  <c r="AL58" i="33"/>
  <c r="M58" i="33"/>
  <c r="L58" i="33"/>
  <c r="K58" i="33"/>
  <c r="T58" i="33"/>
  <c r="AP58" i="33"/>
  <c r="AQ58" i="33"/>
  <c r="AM58" i="33"/>
  <c r="O58" i="33"/>
  <c r="Q58" i="33"/>
  <c r="AK58" i="33"/>
  <c r="AF58" i="33"/>
  <c r="N58" i="33"/>
  <c r="I58" i="33"/>
  <c r="E58" i="33"/>
  <c r="F58" i="33"/>
  <c r="X58" i="33"/>
  <c r="AB58" i="33"/>
  <c r="W58" i="33"/>
  <c r="AD58" i="33"/>
  <c r="H58" i="33"/>
  <c r="CK26" i="18" l="1"/>
  <c r="CK27" i="18" s="1"/>
  <c r="CK31" i="18" s="1"/>
  <c r="CK33" i="18" s="1"/>
  <c r="CJ48" i="18"/>
  <c r="CJ49" i="18" s="1"/>
  <c r="CM19" i="18"/>
  <c r="CM21" i="18" s="1"/>
  <c r="CM12" i="18"/>
  <c r="CN10" i="18"/>
  <c r="CL25" i="18"/>
  <c r="CL26" i="18" s="1"/>
  <c r="CL15" i="18"/>
  <c r="CL30" i="18" s="1"/>
  <c r="CL37" i="18"/>
  <c r="CL41" i="18"/>
  <c r="CK38" i="18"/>
  <c r="CK42" i="18"/>
  <c r="CK43" i="18" s="1"/>
  <c r="CO43" i="30"/>
  <c r="CO44" i="30" s="1"/>
  <c r="CO46" i="30" s="1"/>
  <c r="CO48" i="30" s="1"/>
  <c r="CQ26" i="31"/>
  <c r="CQ27" i="31" s="1"/>
  <c r="CQ31" i="31" s="1"/>
  <c r="CQ33" i="31" s="1"/>
  <c r="CQ43" i="31"/>
  <c r="CQ44" i="31" s="1"/>
  <c r="CQ46" i="31" s="1"/>
  <c r="CQ48" i="31" s="1"/>
  <c r="BP23" i="33"/>
  <c r="BU23" i="33"/>
  <c r="BA23" i="33"/>
  <c r="AT23" i="33"/>
  <c r="AO23" i="33"/>
  <c r="BK23" i="33"/>
  <c r="BO23" i="33"/>
  <c r="AM23" i="33"/>
  <c r="AK23" i="33"/>
  <c r="AF23" i="33"/>
  <c r="BN23" i="33"/>
  <c r="Z23" i="33"/>
  <c r="AZ23" i="33"/>
  <c r="R23" i="33"/>
  <c r="C69" i="33"/>
  <c r="BQ23" i="33"/>
  <c r="BV23" i="33"/>
  <c r="AP23" i="33"/>
  <c r="AA23" i="33"/>
  <c r="BJ23" i="33"/>
  <c r="W23" i="33"/>
  <c r="AV23" i="33"/>
  <c r="AB23" i="33"/>
  <c r="BH23" i="33"/>
  <c r="AS23" i="33"/>
  <c r="BD23" i="33"/>
  <c r="AR23" i="33"/>
  <c r="U23" i="33"/>
  <c r="BC23" i="33"/>
  <c r="S23" i="33"/>
  <c r="T23" i="33"/>
  <c r="BW23" i="33"/>
  <c r="AG23" i="33"/>
  <c r="BM23" i="33"/>
  <c r="Y23" i="33"/>
  <c r="BE23" i="33"/>
  <c r="AH23" i="33"/>
  <c r="AI23" i="33"/>
  <c r="BR23" i="33"/>
  <c r="BI23" i="33"/>
  <c r="AD23" i="33"/>
  <c r="AW23" i="33"/>
  <c r="AQ23" i="33"/>
  <c r="BF23" i="33"/>
  <c r="AJ23" i="33"/>
  <c r="P23" i="33"/>
  <c r="BT23" i="33"/>
  <c r="AU23" i="33"/>
  <c r="BB23" i="33"/>
  <c r="AC23" i="33"/>
  <c r="AE23" i="33"/>
  <c r="AL23" i="33"/>
  <c r="AN23" i="33"/>
  <c r="Q23" i="33"/>
  <c r="BS23" i="33"/>
  <c r="BL23" i="33"/>
  <c r="X23" i="33"/>
  <c r="AY23" i="33"/>
  <c r="BG23" i="33"/>
  <c r="V23" i="33"/>
  <c r="AX23" i="33"/>
  <c r="O23" i="33"/>
  <c r="O53" i="33" s="1"/>
  <c r="N20" i="29" s="1"/>
  <c r="BF21" i="33"/>
  <c r="AQ21" i="33"/>
  <c r="AO21" i="33"/>
  <c r="AC21" i="33"/>
  <c r="BH21" i="33"/>
  <c r="AM21" i="33"/>
  <c r="AS21" i="33"/>
  <c r="BK21" i="33"/>
  <c r="AN21" i="33"/>
  <c r="AP21" i="33"/>
  <c r="AL21" i="33"/>
  <c r="AB21" i="33"/>
  <c r="Z21" i="33"/>
  <c r="N21" i="33"/>
  <c r="N53" i="33" s="1"/>
  <c r="M20" i="29" s="1"/>
  <c r="S21" i="33"/>
  <c r="BY30" i="33"/>
  <c r="BX30" i="33"/>
  <c r="AU30" i="33"/>
  <c r="AV30" i="33"/>
  <c r="BT30" i="33"/>
  <c r="AY30" i="33"/>
  <c r="AM30" i="33"/>
  <c r="AS30" i="33"/>
  <c r="BB30" i="33"/>
  <c r="AW30" i="33"/>
  <c r="AL30" i="33"/>
  <c r="BR30" i="33"/>
  <c r="AT30" i="33"/>
  <c r="AH30" i="33"/>
  <c r="CB30" i="33"/>
  <c r="CD30" i="33"/>
  <c r="BK30" i="33"/>
  <c r="BO30" i="33"/>
  <c r="BC30" i="33"/>
  <c r="AP30" i="33"/>
  <c r="BD30" i="33"/>
  <c r="BS30" i="33"/>
  <c r="BG30" i="33"/>
  <c r="AC30" i="33"/>
  <c r="BH30" i="33"/>
  <c r="BM30" i="33"/>
  <c r="BN30" i="33"/>
  <c r="CC30" i="33"/>
  <c r="AG30" i="33"/>
  <c r="AN30" i="33"/>
  <c r="AX30" i="33"/>
  <c r="AI30" i="33"/>
  <c r="BA30" i="33"/>
  <c r="BP30" i="33"/>
  <c r="X30" i="33"/>
  <c r="Z30" i="33"/>
  <c r="CA30" i="33"/>
  <c r="BF30" i="33"/>
  <c r="BI30" i="33"/>
  <c r="BU30" i="33"/>
  <c r="BJ30" i="33"/>
  <c r="AD30" i="33"/>
  <c r="AB30" i="33"/>
  <c r="C76" i="33"/>
  <c r="BQ30" i="33"/>
  <c r="AK30" i="33"/>
  <c r="BV30" i="33"/>
  <c r="Y30" i="33"/>
  <c r="BE30" i="33"/>
  <c r="AF30" i="33"/>
  <c r="AO30" i="33"/>
  <c r="W30" i="33"/>
  <c r="BZ30" i="33"/>
  <c r="AJ30" i="33"/>
  <c r="AE30" i="33"/>
  <c r="BL30" i="33"/>
  <c r="AA30" i="33"/>
  <c r="BW30" i="33"/>
  <c r="AR30" i="33"/>
  <c r="AZ30" i="33"/>
  <c r="AQ30" i="33"/>
  <c r="V30" i="33"/>
  <c r="AR21" i="33"/>
  <c r="X21" i="33"/>
  <c r="AI21" i="33"/>
  <c r="Q21" i="33"/>
  <c r="BR21" i="33"/>
  <c r="BG21" i="33"/>
  <c r="AU21" i="33"/>
  <c r="BO21" i="33"/>
  <c r="BL21" i="33"/>
  <c r="BT21" i="33"/>
  <c r="M21" i="33"/>
  <c r="M53" i="33" s="1"/>
  <c r="L20" i="29" s="1"/>
  <c r="P21" i="33"/>
  <c r="AT21" i="33"/>
  <c r="C67" i="33"/>
  <c r="BP21" i="33"/>
  <c r="CP49" i="31"/>
  <c r="CO27" i="30"/>
  <c r="CO31" i="30" s="1"/>
  <c r="CO33" i="30" s="1"/>
  <c r="CN49" i="30"/>
  <c r="CP15" i="30"/>
  <c r="CP30" i="30" s="1"/>
  <c r="CP25" i="30"/>
  <c r="CP41" i="30"/>
  <c r="CP38" i="30"/>
  <c r="CP42" i="30"/>
  <c r="CQ19" i="30"/>
  <c r="CQ21" i="30" s="1"/>
  <c r="CQ12" i="30"/>
  <c r="CZ22" i="33"/>
  <c r="BR25" i="33"/>
  <c r="W25" i="33"/>
  <c r="BD25" i="33"/>
  <c r="AO25" i="33"/>
  <c r="BK25" i="33"/>
  <c r="BN25" i="33"/>
  <c r="BL25" i="33"/>
  <c r="AI25" i="33"/>
  <c r="BF25" i="33"/>
  <c r="AF25" i="33"/>
  <c r="AP25" i="33"/>
  <c r="AT25" i="33"/>
  <c r="BG25" i="33"/>
  <c r="AH25" i="33"/>
  <c r="BE25" i="33"/>
  <c r="BQ25" i="33"/>
  <c r="AA25" i="33"/>
  <c r="BA25" i="33"/>
  <c r="AV25" i="33"/>
  <c r="BH25" i="33"/>
  <c r="BO25" i="33"/>
  <c r="AU25" i="33"/>
  <c r="BI25" i="33"/>
  <c r="BB25" i="33"/>
  <c r="BC25" i="33"/>
  <c r="Z25" i="33"/>
  <c r="AR25" i="33"/>
  <c r="AZ25" i="33"/>
  <c r="AE25" i="33"/>
  <c r="AY25" i="33"/>
  <c r="BP25" i="33"/>
  <c r="AX25" i="33"/>
  <c r="BM25" i="33"/>
  <c r="AG25" i="33"/>
  <c r="AD25" i="33"/>
  <c r="AK25" i="33"/>
  <c r="AN25" i="33"/>
  <c r="AW25" i="33"/>
  <c r="X25" i="33"/>
  <c r="S25" i="33"/>
  <c r="C71" i="33"/>
  <c r="U25" i="33"/>
  <c r="AS25" i="33"/>
  <c r="Q25" i="33"/>
  <c r="AJ25" i="33"/>
  <c r="AB25" i="33"/>
  <c r="AQ25" i="33"/>
  <c r="R25" i="33"/>
  <c r="V25" i="33"/>
  <c r="Y25" i="33"/>
  <c r="BJ25" i="33"/>
  <c r="AM25" i="33"/>
  <c r="T25" i="33"/>
  <c r="AC25" i="33"/>
  <c r="AL25" i="33"/>
  <c r="D98" i="33"/>
  <c r="G98" i="33"/>
  <c r="F98" i="33"/>
  <c r="CZ59" i="33"/>
  <c r="CZ60" i="33"/>
  <c r="E98" i="33"/>
  <c r="CZ58" i="33"/>
  <c r="D19" i="29"/>
  <c r="D21" i="29" s="1"/>
  <c r="E10" i="29"/>
  <c r="E19" i="29" s="1"/>
  <c r="C19" i="29"/>
  <c r="C21" i="29" s="1"/>
  <c r="CK44" i="18" l="1"/>
  <c r="CK46" i="18" s="1"/>
  <c r="CL27" i="18"/>
  <c r="CL31" i="18" s="1"/>
  <c r="CL33" i="18" s="1"/>
  <c r="CM15" i="18"/>
  <c r="CM30" i="18" s="1"/>
  <c r="CM25" i="18"/>
  <c r="CL38" i="18"/>
  <c r="CL42" i="18"/>
  <c r="CM37" i="18"/>
  <c r="CM41" i="18"/>
  <c r="CN19" i="18"/>
  <c r="CN21" i="18" s="1"/>
  <c r="CN12" i="18"/>
  <c r="CO10" i="18"/>
  <c r="CP26" i="30"/>
  <c r="CP27" i="30" s="1"/>
  <c r="CP31" i="30" s="1"/>
  <c r="CP33" i="30" s="1"/>
  <c r="CP43" i="30"/>
  <c r="CP44" i="30" s="1"/>
  <c r="CP46" i="30" s="1"/>
  <c r="CP48" i="30" s="1"/>
  <c r="G32" i="29"/>
  <c r="J32" i="29"/>
  <c r="H32" i="29"/>
  <c r="R53" i="33"/>
  <c r="Q20" i="29" s="1"/>
  <c r="S53" i="33"/>
  <c r="R20" i="29" s="1"/>
  <c r="P53" i="33"/>
  <c r="O20" i="29" s="1"/>
  <c r="CZ30" i="33"/>
  <c r="CZ23" i="33"/>
  <c r="CZ21" i="33"/>
  <c r="C11" i="29"/>
  <c r="C12" i="29" s="1"/>
  <c r="CQ49" i="31"/>
  <c r="B51" i="31" s="1"/>
  <c r="CO49" i="30"/>
  <c r="CQ15" i="30"/>
  <c r="CQ30" i="30" s="1"/>
  <c r="CQ25" i="30"/>
  <c r="CQ26" i="30" s="1"/>
  <c r="CQ41" i="30"/>
  <c r="CQ37" i="30"/>
  <c r="CZ25" i="33"/>
  <c r="Q53" i="33"/>
  <c r="P20" i="29" s="1"/>
  <c r="BS28" i="33"/>
  <c r="BR28" i="33"/>
  <c r="BO28" i="33"/>
  <c r="BH28" i="33"/>
  <c r="BF28" i="33"/>
  <c r="BJ28" i="33"/>
  <c r="BQ28" i="33"/>
  <c r="BB28" i="33"/>
  <c r="AR28" i="33"/>
  <c r="BN28" i="33"/>
  <c r="AB28" i="33"/>
  <c r="AF28" i="33"/>
  <c r="AI28" i="33"/>
  <c r="AH28" i="33"/>
  <c r="BM28" i="33"/>
  <c r="AA28" i="33"/>
  <c r="BP28" i="33"/>
  <c r="BT28" i="33"/>
  <c r="AG28" i="33"/>
  <c r="BG28" i="33"/>
  <c r="AQ28" i="33"/>
  <c r="AV28" i="33"/>
  <c r="AJ28" i="33"/>
  <c r="AM28" i="33"/>
  <c r="AS28" i="33"/>
  <c r="AN28" i="33"/>
  <c r="AX28" i="33"/>
  <c r="AD28" i="33"/>
  <c r="BA28" i="33"/>
  <c r="BU28" i="33"/>
  <c r="AP28" i="33"/>
  <c r="BI28" i="33"/>
  <c r="BD28" i="33"/>
  <c r="AU28" i="33"/>
  <c r="AW28" i="33"/>
  <c r="AC28" i="33"/>
  <c r="AE28" i="33"/>
  <c r="BK28" i="33"/>
  <c r="AL28" i="33"/>
  <c r="C74" i="33"/>
  <c r="V28" i="33"/>
  <c r="V53" i="33" s="1"/>
  <c r="U20" i="29" s="1"/>
  <c r="U28" i="33"/>
  <c r="U53" i="33" s="1"/>
  <c r="T20" i="29" s="1"/>
  <c r="AK28" i="33"/>
  <c r="W28" i="33"/>
  <c r="BL28" i="33"/>
  <c r="AY28" i="33"/>
  <c r="AZ28" i="33"/>
  <c r="X28" i="33"/>
  <c r="T28" i="33"/>
  <c r="T53" i="33" s="1"/>
  <c r="S20" i="29" s="1"/>
  <c r="AT28" i="33"/>
  <c r="AO28" i="33"/>
  <c r="BC28" i="33"/>
  <c r="BE28" i="33"/>
  <c r="Z28" i="33"/>
  <c r="Y28" i="33"/>
  <c r="CZ61" i="33"/>
  <c r="E21" i="29"/>
  <c r="F10" i="29"/>
  <c r="F19" i="29" s="1"/>
  <c r="C41" i="29"/>
  <c r="D41" i="29"/>
  <c r="CL43" i="18" l="1"/>
  <c r="CL44" i="18" s="1"/>
  <c r="CL46" i="18" s="1"/>
  <c r="CO19" i="18"/>
  <c r="CO21" i="18" s="1"/>
  <c r="CO12" i="18"/>
  <c r="CP10" i="18"/>
  <c r="CM42" i="18"/>
  <c r="CM43" i="18" s="1"/>
  <c r="CM38" i="18"/>
  <c r="CN25" i="18"/>
  <c r="CN26" i="18" s="1"/>
  <c r="CN27" i="18" s="1"/>
  <c r="CN31" i="18" s="1"/>
  <c r="CN15" i="18"/>
  <c r="CN30" i="18" s="1"/>
  <c r="CN41" i="18"/>
  <c r="CM26" i="18"/>
  <c r="CM27" i="18" s="1"/>
  <c r="CM31" i="18" s="1"/>
  <c r="CM33" i="18" s="1"/>
  <c r="CN37" i="18"/>
  <c r="CK48" i="18"/>
  <c r="CK49" i="18" s="1"/>
  <c r="I32" i="29"/>
  <c r="D11" i="29"/>
  <c r="C25" i="29"/>
  <c r="C26" i="29" s="1"/>
  <c r="C15" i="29"/>
  <c r="C30" i="29" s="1"/>
  <c r="C37" i="29"/>
  <c r="C42" i="29" s="1"/>
  <c r="C43" i="29" s="1"/>
  <c r="CP49" i="30"/>
  <c r="CQ42" i="30"/>
  <c r="CQ38" i="30"/>
  <c r="CQ27" i="30"/>
  <c r="CQ31" i="30" s="1"/>
  <c r="CQ33" i="30" s="1"/>
  <c r="CZ28" i="33"/>
  <c r="BV31" i="33"/>
  <c r="BR31" i="33"/>
  <c r="AV31" i="33"/>
  <c r="AF31" i="33"/>
  <c r="AU31" i="33"/>
  <c r="BA31" i="33"/>
  <c r="AQ31" i="33"/>
  <c r="AZ31" i="33"/>
  <c r="BC31" i="33"/>
  <c r="BP31" i="33"/>
  <c r="BW31" i="33"/>
  <c r="AO31" i="33"/>
  <c r="BX31" i="33"/>
  <c r="AX31" i="33"/>
  <c r="BF31" i="33"/>
  <c r="AY31" i="33"/>
  <c r="BG31" i="33"/>
  <c r="AK31" i="33"/>
  <c r="AR31" i="33"/>
  <c r="BH31" i="33"/>
  <c r="BK31" i="33"/>
  <c r="BM31" i="33"/>
  <c r="BB31" i="33"/>
  <c r="AP31" i="33"/>
  <c r="AG31" i="33"/>
  <c r="AH31" i="33"/>
  <c r="BE31" i="33"/>
  <c r="AS31" i="33"/>
  <c r="AT31" i="33"/>
  <c r="AM31" i="33"/>
  <c r="BQ31" i="33"/>
  <c r="AD31" i="33"/>
  <c r="BT31" i="33"/>
  <c r="AE31" i="33"/>
  <c r="AN31" i="33"/>
  <c r="AC31" i="33"/>
  <c r="BO31" i="33"/>
  <c r="AI31" i="33"/>
  <c r="BU31" i="33"/>
  <c r="W31" i="33"/>
  <c r="Z31" i="33"/>
  <c r="AB31" i="33"/>
  <c r="BL31" i="33"/>
  <c r="BN31" i="33"/>
  <c r="X31" i="33"/>
  <c r="X53" i="33" s="1"/>
  <c r="W20" i="29" s="1"/>
  <c r="AW31" i="33"/>
  <c r="AL31" i="33"/>
  <c r="BI31" i="33"/>
  <c r="AA31" i="33"/>
  <c r="AJ31" i="33"/>
  <c r="BD31" i="33"/>
  <c r="BJ31" i="33"/>
  <c r="Y31" i="33"/>
  <c r="Y53" i="33" s="1"/>
  <c r="X20" i="29" s="1"/>
  <c r="BS31" i="33"/>
  <c r="C77" i="33"/>
  <c r="E41" i="29"/>
  <c r="F21" i="29"/>
  <c r="G10" i="29"/>
  <c r="G19" i="29" s="1"/>
  <c r="AH84" i="33"/>
  <c r="AV72" i="33"/>
  <c r="AK74" i="33"/>
  <c r="T63" i="33"/>
  <c r="BF97" i="33"/>
  <c r="AM78" i="33"/>
  <c r="AK75" i="33"/>
  <c r="AI69" i="33"/>
  <c r="AZ68" i="33"/>
  <c r="AH82" i="33"/>
  <c r="BI76" i="33"/>
  <c r="BE74" i="33"/>
  <c r="BO87" i="33"/>
  <c r="BR90" i="33"/>
  <c r="AB68" i="33"/>
  <c r="AW87" i="33"/>
  <c r="BA82" i="33"/>
  <c r="Z79" i="33"/>
  <c r="AV96" i="33"/>
  <c r="U73" i="33"/>
  <c r="AQ91" i="33"/>
  <c r="T68" i="33"/>
  <c r="L63" i="33"/>
  <c r="AM90" i="33"/>
  <c r="W65" i="33"/>
  <c r="BB90" i="33"/>
  <c r="BT88" i="33"/>
  <c r="AW90" i="33"/>
  <c r="BR97" i="33"/>
  <c r="Q63" i="33"/>
  <c r="BO91" i="33"/>
  <c r="Y65" i="33"/>
  <c r="BA75" i="33"/>
  <c r="AZ94" i="33"/>
  <c r="BH81" i="33"/>
  <c r="BH90" i="33"/>
  <c r="AL62" i="33"/>
  <c r="BL81" i="33"/>
  <c r="W69" i="33"/>
  <c r="AQ68" i="33"/>
  <c r="AC73" i="33"/>
  <c r="AM73" i="33"/>
  <c r="AB71" i="33"/>
  <c r="AN88" i="33"/>
  <c r="BA70" i="33"/>
  <c r="AQ75" i="33"/>
  <c r="AH66" i="33"/>
  <c r="W63" i="33"/>
  <c r="AD67" i="33"/>
  <c r="AT74" i="33"/>
  <c r="BR96" i="33"/>
  <c r="AZ74" i="33"/>
  <c r="N64" i="33"/>
  <c r="BK82" i="33"/>
  <c r="AC65" i="33"/>
  <c r="AU68" i="33"/>
  <c r="R67" i="33"/>
  <c r="AZ67" i="33"/>
  <c r="AV88" i="33"/>
  <c r="BE88" i="33"/>
  <c r="AN75" i="33"/>
  <c r="AN70" i="33"/>
  <c r="AN78" i="33"/>
  <c r="AZ96" i="33"/>
  <c r="AT87" i="33"/>
  <c r="BI96" i="33"/>
  <c r="U62" i="33"/>
  <c r="AX88" i="33"/>
  <c r="BJ88" i="33"/>
  <c r="BU90" i="33"/>
  <c r="AL66" i="33"/>
  <c r="W64" i="33"/>
  <c r="BX96" i="33"/>
  <c r="BC93" i="33"/>
  <c r="AX73" i="33"/>
  <c r="AQ85" i="33"/>
  <c r="U71" i="33"/>
  <c r="AD82" i="33"/>
  <c r="BS91" i="33"/>
  <c r="CA96" i="33"/>
  <c r="AG71" i="33"/>
  <c r="BH75" i="33"/>
  <c r="AP85" i="33"/>
  <c r="AL64" i="33"/>
  <c r="BT93" i="33"/>
  <c r="AJ71" i="33"/>
  <c r="AL88" i="33"/>
  <c r="AS97" i="33"/>
  <c r="AW82" i="33"/>
  <c r="AA75" i="33"/>
  <c r="AM82" i="33"/>
  <c r="N65" i="33"/>
  <c r="AG79" i="33"/>
  <c r="AP93" i="33"/>
  <c r="CB96" i="33"/>
  <c r="S67" i="33"/>
  <c r="AM68" i="33"/>
  <c r="AU72" i="33"/>
  <c r="BA91" i="33"/>
  <c r="BT97" i="33"/>
  <c r="BD93" i="33"/>
  <c r="AD75" i="33"/>
  <c r="BB97" i="33"/>
  <c r="AO91" i="33"/>
  <c r="V63" i="33"/>
  <c r="AU82" i="33"/>
  <c r="BC90" i="33"/>
  <c r="AH85" i="33"/>
  <c r="M66" i="33"/>
  <c r="AI78" i="33"/>
  <c r="AS91" i="33"/>
  <c r="Q69" i="33"/>
  <c r="AO84" i="33"/>
  <c r="AK79" i="33"/>
  <c r="BL88" i="33"/>
  <c r="AT69" i="33"/>
  <c r="T70" i="33"/>
  <c r="AN82" i="33"/>
  <c r="S63" i="33"/>
  <c r="AC75" i="33"/>
  <c r="AX94" i="33"/>
  <c r="AU67" i="33"/>
  <c r="CC97" i="33"/>
  <c r="BD82" i="33"/>
  <c r="BW96" i="33"/>
  <c r="AK70" i="33"/>
  <c r="BK84" i="33"/>
  <c r="AM75" i="33"/>
  <c r="AB72" i="33"/>
  <c r="AJ70" i="33"/>
  <c r="AS79" i="33"/>
  <c r="AI74" i="33"/>
  <c r="P63" i="33"/>
  <c r="AM93" i="33"/>
  <c r="AM88" i="33"/>
  <c r="BQ87" i="33"/>
  <c r="X62" i="33"/>
  <c r="AL74" i="33"/>
  <c r="AL68" i="33"/>
  <c r="AN73" i="33"/>
  <c r="AR73" i="33"/>
  <c r="AU84" i="33"/>
  <c r="AQ64" i="33"/>
  <c r="Y75" i="33"/>
  <c r="BD74" i="33"/>
  <c r="BX97" i="33"/>
  <c r="BO96" i="33"/>
  <c r="M64" i="33"/>
  <c r="BM88" i="33"/>
  <c r="BM90" i="33"/>
  <c r="AV65" i="33"/>
  <c r="AI76" i="33"/>
  <c r="AY71" i="33"/>
  <c r="AE62" i="33"/>
  <c r="U63" i="33"/>
  <c r="BB93" i="33"/>
  <c r="AK64" i="33"/>
  <c r="J63" i="33"/>
  <c r="AR79" i="33"/>
  <c r="AD68" i="33"/>
  <c r="AL76" i="33"/>
  <c r="BS96" i="33"/>
  <c r="BN91" i="33"/>
  <c r="AC78" i="33"/>
  <c r="AS75" i="33"/>
  <c r="AK67" i="33"/>
  <c r="AG76" i="33"/>
  <c r="P64" i="33"/>
  <c r="BA97" i="33"/>
  <c r="AE64" i="33"/>
  <c r="AN62" i="33"/>
  <c r="T64" i="33"/>
  <c r="AX85" i="33"/>
  <c r="AE82" i="33"/>
  <c r="AH68" i="33"/>
  <c r="AY85" i="33"/>
  <c r="AX72" i="33"/>
  <c r="AH63" i="33"/>
  <c r="AI62" i="33"/>
  <c r="AH70" i="33"/>
  <c r="AQ76" i="33"/>
  <c r="AX93" i="33"/>
  <c r="AV97" i="33"/>
  <c r="AH67" i="33"/>
  <c r="Y73" i="33"/>
  <c r="AQ82" i="33"/>
  <c r="BV91" i="33"/>
  <c r="S70" i="33"/>
  <c r="AM64" i="33"/>
  <c r="Z67" i="33"/>
  <c r="BK85" i="33"/>
  <c r="AR62" i="33"/>
  <c r="BJ91" i="33"/>
  <c r="X65" i="33"/>
  <c r="Y71" i="33"/>
  <c r="AG82" i="33"/>
  <c r="BF90" i="33"/>
  <c r="Z75" i="33"/>
  <c r="AW79" i="33"/>
  <c r="AP67" i="33"/>
  <c r="AY68" i="33"/>
  <c r="AT88" i="33"/>
  <c r="V65" i="33"/>
  <c r="X78" i="33"/>
  <c r="BC88" i="33"/>
  <c r="AY79" i="33"/>
  <c r="W68" i="33"/>
  <c r="AP87" i="33"/>
  <c r="BA68" i="33"/>
  <c r="BQ90" i="33"/>
  <c r="BM87" i="33"/>
  <c r="AG74" i="33"/>
  <c r="BJ97" i="33"/>
  <c r="AQ94" i="33"/>
  <c r="AF85" i="33"/>
  <c r="AW67" i="33"/>
  <c r="BZ96" i="33"/>
  <c r="AW69" i="33"/>
  <c r="BL91" i="33"/>
  <c r="N68" i="33"/>
  <c r="BN97" i="33"/>
  <c r="AA76" i="33"/>
  <c r="AM85" i="33"/>
  <c r="AX69" i="33"/>
  <c r="BJ90" i="33"/>
  <c r="BB79" i="33"/>
  <c r="BG78" i="33"/>
  <c r="AG75" i="33"/>
  <c r="AX81" i="33"/>
  <c r="R70" i="33"/>
  <c r="BX93" i="33"/>
  <c r="AM62" i="33"/>
  <c r="AQ69" i="33"/>
  <c r="AM79" i="33"/>
  <c r="AN64" i="33"/>
  <c r="AN84" i="33"/>
  <c r="X74" i="33"/>
  <c r="AF63" i="33"/>
  <c r="AP63" i="33"/>
  <c r="R64" i="33"/>
  <c r="AO64" i="33"/>
  <c r="AU78" i="33"/>
  <c r="AP78" i="33"/>
  <c r="AN85" i="33"/>
  <c r="BI90" i="33"/>
  <c r="AU97" i="33"/>
  <c r="V66" i="33"/>
  <c r="AH72" i="33"/>
  <c r="BM81" i="33"/>
  <c r="AG70" i="33"/>
  <c r="AA78" i="33"/>
  <c r="AY69" i="33"/>
  <c r="BS93" i="33"/>
  <c r="AZ93" i="33"/>
  <c r="AP65" i="33"/>
  <c r="AH64" i="33"/>
  <c r="R62" i="33"/>
  <c r="AX97" i="33"/>
  <c r="AS85" i="33"/>
  <c r="Z65" i="33"/>
  <c r="BD79" i="33"/>
  <c r="AC64" i="33"/>
  <c r="AX70" i="33"/>
  <c r="AM67" i="33"/>
  <c r="AR78" i="33"/>
  <c r="AM91" i="33"/>
  <c r="AR91" i="33"/>
  <c r="M65" i="33"/>
  <c r="AS90" i="33"/>
  <c r="AZ91" i="33"/>
  <c r="BK91" i="33"/>
  <c r="O66" i="33"/>
  <c r="AO81" i="33"/>
  <c r="AM71" i="33"/>
  <c r="AA66" i="33"/>
  <c r="BL97" i="33"/>
  <c r="BL96" i="33"/>
  <c r="AF73" i="33"/>
  <c r="AS84" i="33"/>
  <c r="AV93" i="33"/>
  <c r="AF71" i="33"/>
  <c r="AO68" i="33"/>
  <c r="AW84" i="33"/>
  <c r="AR90" i="33"/>
  <c r="K64" i="33"/>
  <c r="BE85" i="33"/>
  <c r="AJ88" i="33"/>
  <c r="AR68" i="33"/>
  <c r="BO82" i="33"/>
  <c r="X71" i="33"/>
  <c r="AQ74" i="33"/>
  <c r="BU97" i="33"/>
  <c r="AI63" i="33"/>
  <c r="AX78" i="33"/>
  <c r="AH73" i="33"/>
  <c r="V64" i="33"/>
  <c r="AE75" i="33"/>
  <c r="AL65" i="33"/>
  <c r="AK90" i="33"/>
  <c r="BR94" i="33"/>
  <c r="BP90" i="33"/>
  <c r="AS82" i="33"/>
  <c r="BD78" i="33"/>
  <c r="AL71" i="33"/>
  <c r="AJ62" i="33"/>
  <c r="O67" i="33"/>
  <c r="AN71" i="33"/>
  <c r="AE73" i="33"/>
  <c r="N66" i="33"/>
  <c r="AQ96" i="33"/>
  <c r="I62" i="33"/>
  <c r="AX75" i="33"/>
  <c r="BH82" i="33"/>
  <c r="Q70" i="33"/>
  <c r="AX79" i="33"/>
  <c r="AN67" i="33"/>
  <c r="T73" i="33"/>
  <c r="BE81" i="33"/>
  <c r="BV96" i="33"/>
  <c r="AB75" i="33"/>
  <c r="AU96" i="33"/>
  <c r="AC79" i="33"/>
  <c r="AY91" i="33"/>
  <c r="AW96" i="33"/>
  <c r="BF87" i="33"/>
  <c r="AQ72" i="33"/>
  <c r="AD73" i="33"/>
  <c r="AE85" i="33"/>
  <c r="BI97" i="33"/>
  <c r="AT72" i="33"/>
  <c r="AV94" i="33"/>
  <c r="AT66" i="33"/>
  <c r="AR63" i="33"/>
  <c r="AE70" i="33"/>
  <c r="J64" i="33"/>
  <c r="AI72" i="33"/>
  <c r="U75" i="33"/>
  <c r="BD81" i="33"/>
  <c r="AZ81" i="33"/>
  <c r="AN72" i="33"/>
  <c r="BB81" i="33"/>
  <c r="AP96" i="33"/>
  <c r="AD71" i="33"/>
  <c r="BP84" i="33"/>
  <c r="AZ70" i="33"/>
  <c r="P62" i="33"/>
  <c r="T72" i="33"/>
  <c r="BB84" i="33"/>
  <c r="BI94" i="33"/>
  <c r="AD64" i="33"/>
  <c r="T62" i="33"/>
  <c r="BI87" i="33"/>
  <c r="AS73" i="33"/>
  <c r="AW97" i="33"/>
  <c r="BG85" i="33"/>
  <c r="AS68" i="33"/>
  <c r="X75" i="33"/>
  <c r="AV71" i="33"/>
  <c r="AY70" i="33"/>
  <c r="AQ65" i="33"/>
  <c r="AM84" i="33"/>
  <c r="W62" i="33"/>
  <c r="K63" i="33"/>
  <c r="BQ91" i="33"/>
  <c r="AR81" i="33"/>
  <c r="AJ82" i="33"/>
  <c r="BA74" i="33"/>
  <c r="BB85" i="33"/>
  <c r="BA85" i="33"/>
  <c r="Y76" i="33"/>
  <c r="AW66" i="33"/>
  <c r="AS65" i="33"/>
  <c r="AT78" i="33"/>
  <c r="BD91" i="33"/>
  <c r="AW78" i="33"/>
  <c r="AN68" i="33"/>
  <c r="AC76" i="33"/>
  <c r="AB73" i="33"/>
  <c r="AP66" i="33"/>
  <c r="AD78" i="33"/>
  <c r="AV87" i="33"/>
  <c r="R69" i="33"/>
  <c r="AB81" i="33"/>
  <c r="X63" i="33"/>
  <c r="BN85" i="33"/>
  <c r="AM65" i="33"/>
  <c r="AK69" i="33"/>
  <c r="AV85" i="33"/>
  <c r="AF82" i="33"/>
  <c r="AB78" i="33"/>
  <c r="BH85" i="33"/>
  <c r="BO84" i="33"/>
  <c r="T69" i="33"/>
  <c r="N63" i="33"/>
  <c r="BF79" i="33"/>
  <c r="AU87" i="33"/>
  <c r="BP97" i="33"/>
  <c r="AX67" i="33"/>
  <c r="Q66" i="33"/>
  <c r="AB76" i="33"/>
  <c r="AS69" i="33"/>
  <c r="BU91" i="33"/>
  <c r="AM63" i="33"/>
  <c r="M62" i="33"/>
  <c r="BL93" i="33"/>
  <c r="BB72" i="33"/>
  <c r="R63" i="33"/>
  <c r="BD88" i="33"/>
  <c r="AH79" i="33"/>
  <c r="AF76" i="33"/>
  <c r="AE65" i="33"/>
  <c r="P70" i="33"/>
  <c r="Z70" i="33"/>
  <c r="BM84" i="33"/>
  <c r="BT90" i="33"/>
  <c r="BI81" i="33"/>
  <c r="BJ96" i="33"/>
  <c r="AI68" i="33"/>
  <c r="BM93" i="33"/>
  <c r="AT65" i="33"/>
  <c r="BH91" i="33"/>
  <c r="AI66" i="33"/>
  <c r="AR72" i="33"/>
  <c r="AB64" i="33"/>
  <c r="AI70" i="33"/>
  <c r="AT93" i="33"/>
  <c r="BH84" i="33"/>
  <c r="AO75" i="33"/>
  <c r="BJ78" i="33"/>
  <c r="BH94" i="33"/>
  <c r="CD97" i="33"/>
  <c r="AY74" i="33"/>
  <c r="AT97" i="33"/>
  <c r="BG96" i="33"/>
  <c r="AK66" i="33"/>
  <c r="AU65" i="33"/>
  <c r="BD76" i="33"/>
  <c r="AR94" i="33"/>
  <c r="AE74" i="33"/>
  <c r="BQ96" i="33"/>
  <c r="AP82" i="33"/>
  <c r="AE71" i="33"/>
  <c r="AZ76" i="33"/>
  <c r="BE84" i="33"/>
  <c r="BQ85" i="33"/>
  <c r="AR70" i="33"/>
  <c r="AT96" i="33"/>
  <c r="BF88" i="33"/>
  <c r="R66" i="33"/>
  <c r="AN76" i="33"/>
  <c r="AM87" i="33"/>
  <c r="AH78" i="33"/>
  <c r="AL79" i="33"/>
  <c r="O63" i="33"/>
  <c r="BJ81" i="33"/>
  <c r="L64" i="33"/>
  <c r="AO70" i="33"/>
  <c r="AN74" i="33"/>
  <c r="AT81" i="33"/>
  <c r="AS78" i="33"/>
  <c r="AK73" i="33"/>
  <c r="Y63" i="33"/>
  <c r="AB66" i="33"/>
  <c r="AU62" i="33"/>
  <c r="AQ81" i="33"/>
  <c r="AW91" i="33"/>
  <c r="AK62" i="33"/>
  <c r="AJ74" i="33"/>
  <c r="CB97" i="33"/>
  <c r="AH76" i="33"/>
  <c r="BW91" i="33"/>
  <c r="AV82" i="33"/>
  <c r="Q65" i="33"/>
  <c r="AU81" i="33"/>
  <c r="AZ75" i="33"/>
  <c r="BV97" i="33"/>
  <c r="Q62" i="33"/>
  <c r="AB82" i="33"/>
  <c r="AF81" i="33"/>
  <c r="AE76" i="33"/>
  <c r="AF74" i="33"/>
  <c r="AU79" i="33"/>
  <c r="R68" i="33"/>
  <c r="BB71" i="33"/>
  <c r="BN93" i="33"/>
  <c r="AZ90" i="33"/>
  <c r="BE90" i="33"/>
  <c r="AT75" i="33"/>
  <c r="BG93" i="33"/>
  <c r="AF67" i="33"/>
  <c r="AK78" i="33"/>
  <c r="BP93" i="33"/>
  <c r="BU88" i="33"/>
  <c r="AL85" i="33"/>
  <c r="AU91" i="33"/>
  <c r="L65" i="33"/>
  <c r="W76" i="33"/>
  <c r="AW64" i="33"/>
  <c r="AW70" i="33"/>
  <c r="AE81" i="33"/>
  <c r="BC87" i="33"/>
  <c r="Z71" i="33"/>
  <c r="BY93" i="33"/>
  <c r="BF78" i="33"/>
  <c r="L66" i="33"/>
  <c r="BD85" i="33"/>
  <c r="BN88" i="33"/>
  <c r="AU93" i="33"/>
  <c r="AN94" i="33"/>
  <c r="AG63" i="33"/>
  <c r="AF69" i="33"/>
  <c r="W71" i="33"/>
  <c r="BC70" i="33"/>
  <c r="AD76" i="33"/>
  <c r="AR97" i="33"/>
  <c r="AH87" i="33"/>
  <c r="BI91" i="33"/>
  <c r="O69" i="33"/>
  <c r="AB67" i="33"/>
  <c r="AW74" i="33"/>
  <c r="BC82" i="33"/>
  <c r="BT91" i="33"/>
  <c r="AO63" i="33"/>
  <c r="P66" i="33"/>
  <c r="AK87" i="33"/>
  <c r="AT64" i="33"/>
  <c r="R65" i="33"/>
  <c r="BU96" i="33"/>
  <c r="W74" i="33"/>
  <c r="BR85" i="33"/>
  <c r="AO93" i="33"/>
  <c r="T65" i="33"/>
  <c r="BP85" i="33"/>
  <c r="Q67" i="33"/>
  <c r="Y78" i="33"/>
  <c r="AX65" i="33"/>
  <c r="AV69" i="33"/>
  <c r="AA79" i="33"/>
  <c r="AO66" i="33"/>
  <c r="BT87" i="33"/>
  <c r="AL69" i="33"/>
  <c r="AQ90" i="33"/>
  <c r="BM85" i="33"/>
  <c r="AX87" i="33"/>
  <c r="AK84" i="33"/>
  <c r="BE94" i="33"/>
  <c r="T71" i="33"/>
  <c r="AU73" i="33"/>
  <c r="AI71" i="33"/>
  <c r="AD69" i="33"/>
  <c r="AY72" i="33"/>
  <c r="X66" i="33"/>
  <c r="AG84" i="33"/>
  <c r="BC96" i="33"/>
  <c r="BY97" i="33"/>
  <c r="V75" i="33"/>
  <c r="BH97" i="33"/>
  <c r="AG78" i="33"/>
  <c r="BG90" i="33"/>
  <c r="AS81" i="33"/>
  <c r="BG74" i="33"/>
  <c r="BA93" i="33"/>
  <c r="AP91" i="33"/>
  <c r="AX71" i="33"/>
  <c r="AA73" i="33"/>
  <c r="AY75" i="33"/>
  <c r="BG91" i="33"/>
  <c r="AV64" i="33"/>
  <c r="AS93" i="33"/>
  <c r="AH65" i="33"/>
  <c r="BN90" i="33"/>
  <c r="Z69" i="33"/>
  <c r="AG87" i="33"/>
  <c r="W66" i="33"/>
  <c r="AP64" i="33"/>
  <c r="BV94" i="33"/>
  <c r="BZ93" i="33"/>
  <c r="AP74" i="33"/>
  <c r="I63" i="33"/>
  <c r="BI82" i="33"/>
  <c r="BI85" i="33"/>
  <c r="AF75" i="33"/>
  <c r="AW76" i="33"/>
  <c r="AF66" i="33"/>
  <c r="BA96" i="33"/>
  <c r="BL84" i="33"/>
  <c r="BJ84" i="33"/>
  <c r="K65" i="33"/>
  <c r="BI78" i="33"/>
  <c r="N62" i="33"/>
  <c r="BC71" i="33"/>
  <c r="AS76" i="33"/>
  <c r="AL82" i="33"/>
  <c r="AG69" i="33"/>
  <c r="AG62" i="33"/>
  <c r="BK81" i="33"/>
  <c r="AI87" i="33"/>
  <c r="AO85" i="33"/>
  <c r="AI85" i="33"/>
  <c r="BT94" i="33"/>
  <c r="BO97" i="33"/>
  <c r="M67" i="33"/>
  <c r="AO90" i="33"/>
  <c r="AA64" i="33"/>
  <c r="BD71" i="33"/>
  <c r="BW97" i="33"/>
  <c r="AE69" i="33"/>
  <c r="AM66" i="33"/>
  <c r="BX91" i="33"/>
  <c r="BK90" i="33"/>
  <c r="AV75" i="33"/>
  <c r="AG85" i="33"/>
  <c r="AJ78" i="33"/>
  <c r="Z63" i="33"/>
  <c r="AJ84" i="33"/>
  <c r="AW85" i="33"/>
  <c r="BL90" i="33"/>
  <c r="AV90" i="33"/>
  <c r="AI79" i="33"/>
  <c r="AO88" i="33"/>
  <c r="BU94" i="33"/>
  <c r="AF70" i="33"/>
  <c r="CA94" i="33"/>
  <c r="AO82" i="33"/>
  <c r="AO73" i="33"/>
  <c r="BL79" i="33"/>
  <c r="AP75" i="33"/>
  <c r="S68" i="33"/>
  <c r="BC84" i="33"/>
  <c r="AI73" i="33"/>
  <c r="Q68" i="33"/>
  <c r="BJ79" i="33"/>
  <c r="BY96" i="33"/>
  <c r="V76" i="33"/>
  <c r="AJ69" i="33"/>
  <c r="AH81" i="33"/>
  <c r="BE73" i="33"/>
  <c r="AU74" i="33"/>
  <c r="AR93" i="33"/>
  <c r="Y64" i="33"/>
  <c r="BF74" i="33"/>
  <c r="AH88" i="33"/>
  <c r="AY88" i="33"/>
  <c r="S62" i="33"/>
  <c r="AU63" i="33"/>
  <c r="AJ68" i="33"/>
  <c r="BE75" i="33"/>
  <c r="BF93" i="33"/>
  <c r="BR87" i="33"/>
  <c r="AF65" i="33"/>
  <c r="AQ78" i="33"/>
  <c r="AU66" i="33"/>
  <c r="BK88" i="33"/>
  <c r="P68" i="33"/>
  <c r="AU85" i="33"/>
  <c r="AU76" i="33"/>
  <c r="Y69" i="33"/>
  <c r="AP69" i="33"/>
  <c r="M63" i="33"/>
  <c r="W67" i="33"/>
  <c r="J62" i="33"/>
  <c r="AV79" i="33"/>
  <c r="AB69" i="33"/>
  <c r="AD84" i="33"/>
  <c r="AX76" i="33"/>
  <c r="AN90" i="33"/>
  <c r="AJ72" i="33"/>
  <c r="AQ62" i="33"/>
  <c r="H62" i="33"/>
  <c r="BD84" i="33"/>
  <c r="BC81" i="33"/>
  <c r="AY76" i="33"/>
  <c r="AJ64" i="33"/>
  <c r="AP70" i="33"/>
  <c r="AO78" i="33"/>
  <c r="AG73" i="33"/>
  <c r="AH74" i="33"/>
  <c r="AJ79" i="33"/>
  <c r="AI65" i="33"/>
  <c r="BE93" i="33"/>
  <c r="Z64" i="33"/>
  <c r="BS88" i="33"/>
  <c r="BC85" i="33"/>
  <c r="AS62" i="33"/>
  <c r="AI67" i="33"/>
  <c r="AF68" i="33"/>
  <c r="BA84" i="33"/>
  <c r="AD74" i="33"/>
  <c r="AO94" i="33"/>
  <c r="AI82" i="33"/>
  <c r="AC62" i="33"/>
  <c r="BB78" i="33"/>
  <c r="AM72" i="33"/>
  <c r="AW73" i="33"/>
  <c r="BA79" i="33"/>
  <c r="AF79" i="33"/>
  <c r="AZ82" i="33"/>
  <c r="BS90" i="33"/>
  <c r="BC79" i="33"/>
  <c r="BQ93" i="33"/>
  <c r="AY94" i="33"/>
  <c r="BP88" i="33"/>
  <c r="BN94" i="33"/>
  <c r="BR91" i="33"/>
  <c r="AK85" i="33"/>
  <c r="AY81" i="33"/>
  <c r="BE97" i="33"/>
  <c r="BQ88" i="33"/>
  <c r="V71" i="33"/>
  <c r="AV91" i="33"/>
  <c r="BA73" i="33"/>
  <c r="AT85" i="33"/>
  <c r="BC76" i="33"/>
  <c r="AZ73" i="33"/>
  <c r="BP91" i="33"/>
  <c r="AY66" i="33"/>
  <c r="BG75" i="33"/>
  <c r="BD90" i="33"/>
  <c r="AB63" i="33"/>
  <c r="AC66" i="33"/>
  <c r="AA69" i="33"/>
  <c r="X73" i="33"/>
  <c r="AQ87" i="33"/>
  <c r="AL84" i="33"/>
  <c r="BE96" i="33"/>
  <c r="AB70" i="33"/>
  <c r="BG79" i="33"/>
  <c r="AO72" i="33"/>
  <c r="AM70" i="33"/>
  <c r="AP79" i="33"/>
  <c r="BZ97" i="33"/>
  <c r="AG67" i="33"/>
  <c r="BM94" i="33"/>
  <c r="AY90" i="33"/>
  <c r="AW88" i="33"/>
  <c r="AJ75" i="33"/>
  <c r="AE84" i="33"/>
  <c r="Q64" i="33"/>
  <c r="AA63" i="33"/>
  <c r="BL82" i="33"/>
  <c r="BL94" i="33"/>
  <c r="BC91" i="33"/>
  <c r="AT84" i="33"/>
  <c r="AY78" i="33"/>
  <c r="BA71" i="33"/>
  <c r="AS66" i="33"/>
  <c r="P69" i="33"/>
  <c r="AZ79" i="33"/>
  <c r="AU71" i="33"/>
  <c r="AJ73" i="33"/>
  <c r="AF64" i="33"/>
  <c r="BC97" i="33"/>
  <c r="AQ73" i="33"/>
  <c r="BP94" i="33"/>
  <c r="V67" i="33"/>
  <c r="BF96" i="33"/>
  <c r="BM97" i="33"/>
  <c r="AB74" i="33"/>
  <c r="AR84" i="33"/>
  <c r="Z74" i="33"/>
  <c r="Y72" i="33"/>
  <c r="BB73" i="33"/>
  <c r="AT90" i="33"/>
  <c r="BH88" i="33"/>
  <c r="AI64" i="33"/>
  <c r="U72" i="33"/>
  <c r="BF76" i="33"/>
  <c r="AI84" i="33"/>
  <c r="AA74" i="33"/>
  <c r="BA72" i="33"/>
  <c r="AB65" i="33"/>
  <c r="T74" i="33"/>
  <c r="AC81" i="33"/>
  <c r="AZ72" i="33"/>
  <c r="AO62" i="33"/>
  <c r="AL91" i="33"/>
  <c r="BQ84" i="33"/>
  <c r="AP81" i="33"/>
  <c r="BB91" i="33"/>
  <c r="BV90" i="33"/>
  <c r="BG94" i="33"/>
  <c r="AA71" i="33"/>
  <c r="BB70" i="33"/>
  <c r="AD70" i="33"/>
  <c r="AV81" i="33"/>
  <c r="AP76" i="33"/>
  <c r="BA81" i="33"/>
  <c r="AF78" i="33"/>
  <c r="AN87" i="33"/>
  <c r="AU90" i="33"/>
  <c r="BA87" i="33"/>
  <c r="AZ85" i="33"/>
  <c r="K62" i="33"/>
  <c r="AG66" i="33"/>
  <c r="Z78" i="33"/>
  <c r="AE72" i="33"/>
  <c r="AT82" i="33"/>
  <c r="W72" i="33"/>
  <c r="AJ67" i="33"/>
  <c r="AW68" i="33"/>
  <c r="AH71" i="33"/>
  <c r="BB69" i="33"/>
  <c r="Z73" i="33"/>
  <c r="BN84" i="33"/>
  <c r="BI84" i="33"/>
  <c r="BM96" i="33"/>
  <c r="AC72" i="33"/>
  <c r="AV78" i="33"/>
  <c r="AT76" i="33"/>
  <c r="AN69" i="33"/>
  <c r="AU94" i="33"/>
  <c r="AA67" i="33"/>
  <c r="AE66" i="33"/>
  <c r="BD97" i="33"/>
  <c r="BB88" i="33"/>
  <c r="O62" i="33"/>
  <c r="BK97" i="33"/>
  <c r="AR85" i="33"/>
  <c r="BH78" i="33"/>
  <c r="AK88" i="33"/>
  <c r="AU64" i="33"/>
  <c r="BB94" i="33"/>
  <c r="U74" i="33"/>
  <c r="AJ81" i="33"/>
  <c r="AP73" i="33"/>
  <c r="BN87" i="33"/>
  <c r="Y74" i="33"/>
  <c r="AJ85" i="33"/>
  <c r="BE79" i="33"/>
  <c r="BH76" i="33"/>
  <c r="AI81" i="33"/>
  <c r="AK82" i="33"/>
  <c r="BO93" i="33"/>
  <c r="AB62" i="33"/>
  <c r="AG68" i="33"/>
  <c r="AZ84" i="33"/>
  <c r="BJ82" i="33"/>
  <c r="AQ70" i="33"/>
  <c r="AD81" i="33"/>
  <c r="AG72" i="33"/>
  <c r="AQ71" i="33"/>
  <c r="AA65" i="33"/>
  <c r="AQ88" i="33"/>
  <c r="O65" i="33"/>
  <c r="AS70" i="33"/>
  <c r="AG65" i="33"/>
  <c r="BD72" i="33"/>
  <c r="BD75" i="33"/>
  <c r="AP90" i="33"/>
  <c r="AF62" i="33"/>
  <c r="BB74" i="33"/>
  <c r="S73" i="33"/>
  <c r="X70" i="33"/>
  <c r="AD79" i="33"/>
  <c r="AA62" i="33"/>
  <c r="AX66" i="33"/>
  <c r="BJ85" i="33"/>
  <c r="Y66" i="33"/>
  <c r="BG97" i="33"/>
  <c r="L62" i="33"/>
  <c r="BM82" i="33"/>
  <c r="AN66" i="33"/>
  <c r="Y62" i="33"/>
  <c r="AT62" i="33"/>
  <c r="Z62" i="33"/>
  <c r="BF82" i="33"/>
  <c r="BH96" i="33"/>
  <c r="AV67" i="33"/>
  <c r="BG76" i="33"/>
  <c r="Y79" i="33"/>
  <c r="AT68" i="33"/>
  <c r="AS96" i="33"/>
  <c r="AR96" i="33"/>
  <c r="S71" i="33"/>
  <c r="AZ97" i="33"/>
  <c r="BP87" i="33"/>
  <c r="T67" i="33"/>
  <c r="X76" i="33"/>
  <c r="V70" i="33"/>
  <c r="AW94" i="33"/>
  <c r="AV66" i="33"/>
  <c r="AH75" i="33"/>
  <c r="AM74" i="33"/>
  <c r="AV73" i="33"/>
  <c r="AC69" i="33"/>
  <c r="AX91" i="33"/>
  <c r="AY97" i="33"/>
  <c r="AP68" i="33"/>
  <c r="AM69" i="33"/>
  <c r="AY67" i="33"/>
  <c r="BS97" i="33"/>
  <c r="AC74" i="33"/>
  <c r="AT73" i="33"/>
  <c r="BD73" i="33"/>
  <c r="AJ76" i="33"/>
  <c r="S69" i="33"/>
  <c r="AK72" i="33"/>
  <c r="S72" i="33"/>
  <c r="AN93" i="33"/>
  <c r="W75" i="33"/>
  <c r="AH69" i="33"/>
  <c r="AA70" i="33"/>
  <c r="BG81" i="33"/>
  <c r="CC96" i="33"/>
  <c r="BI93" i="33"/>
  <c r="W73" i="33"/>
  <c r="BX94" i="33"/>
  <c r="BH93" i="33"/>
  <c r="AR65" i="33"/>
  <c r="BB87" i="33"/>
  <c r="BO88" i="33"/>
  <c r="BF85" i="33"/>
  <c r="U64" i="33"/>
  <c r="BE91" i="33"/>
  <c r="AS88" i="33"/>
  <c r="V73" i="33"/>
  <c r="BP96" i="33"/>
  <c r="BK79" i="33"/>
  <c r="AP84" i="33"/>
  <c r="AW93" i="33"/>
  <c r="AA81" i="33"/>
  <c r="BK93" i="33"/>
  <c r="AR71" i="33"/>
  <c r="U69" i="33"/>
  <c r="AR75" i="33"/>
  <c r="BC78" i="33"/>
  <c r="AW75" i="33"/>
  <c r="AI88" i="33"/>
  <c r="AM81" i="33"/>
  <c r="AP71" i="33"/>
  <c r="BR88" i="33"/>
  <c r="AS67" i="33"/>
  <c r="BI79" i="33"/>
  <c r="BB82" i="33"/>
  <c r="AE67" i="33"/>
  <c r="AL67" i="33"/>
  <c r="BK87" i="33"/>
  <c r="V69" i="33"/>
  <c r="BY94" i="33"/>
  <c r="AS72" i="33"/>
  <c r="AF72" i="33"/>
  <c r="BW94" i="33"/>
  <c r="AV74" i="33"/>
  <c r="BW90" i="33"/>
  <c r="AS71" i="33"/>
  <c r="AK65" i="33"/>
  <c r="AK76" i="33"/>
  <c r="BV93" i="33"/>
  <c r="AE63" i="33"/>
  <c r="AJ65" i="33"/>
  <c r="AT79" i="33"/>
  <c r="Y70" i="33"/>
  <c r="X72" i="33"/>
  <c r="BT96" i="33"/>
  <c r="V72" i="33"/>
  <c r="AK63" i="33"/>
  <c r="AY93" i="33"/>
  <c r="BQ94" i="33"/>
  <c r="BI88" i="33"/>
  <c r="AC63" i="33"/>
  <c r="AT94" i="33"/>
  <c r="V62" i="33"/>
  <c r="T66" i="33"/>
  <c r="AN63" i="33"/>
  <c r="AO79" i="33"/>
  <c r="V68" i="33"/>
  <c r="BE76" i="33"/>
  <c r="AW65" i="33"/>
  <c r="AL78" i="33"/>
  <c r="W70" i="33"/>
  <c r="AJ90" i="33"/>
  <c r="BF75" i="33"/>
  <c r="X67" i="33"/>
  <c r="AC82" i="33"/>
  <c r="AL72" i="33"/>
  <c r="AD72" i="33"/>
  <c r="AR88" i="33"/>
  <c r="S65" i="33"/>
  <c r="AG81" i="33"/>
  <c r="BS94" i="33"/>
  <c r="AS87" i="33"/>
  <c r="AR66" i="33"/>
  <c r="N67" i="33"/>
  <c r="AD63" i="33"/>
  <c r="Y67" i="33"/>
  <c r="AZ69" i="33"/>
  <c r="CA97" i="33"/>
  <c r="AD65" i="33"/>
  <c r="AL70" i="33"/>
  <c r="BL87" i="33"/>
  <c r="BL85" i="33"/>
  <c r="AQ63" i="33"/>
  <c r="AT71" i="33"/>
  <c r="AV63" i="33"/>
  <c r="BE82" i="33"/>
  <c r="BC94" i="33"/>
  <c r="AL87" i="33"/>
  <c r="BD94" i="33"/>
  <c r="BG84" i="33"/>
  <c r="AK71" i="33"/>
  <c r="AW72" i="33"/>
  <c r="O68" i="33"/>
  <c r="AA72" i="33"/>
  <c r="P65" i="33"/>
  <c r="AK68" i="33"/>
  <c r="Y68" i="33"/>
  <c r="AN81" i="33"/>
  <c r="BA69" i="33"/>
  <c r="AF84" i="33"/>
  <c r="BK96" i="33"/>
  <c r="AC67" i="33"/>
  <c r="AU75" i="33"/>
  <c r="S66" i="33"/>
  <c r="AT91" i="33"/>
  <c r="BO85" i="33"/>
  <c r="BA90" i="33"/>
  <c r="BJ94" i="33"/>
  <c r="AY96" i="33"/>
  <c r="AS74" i="33"/>
  <c r="AV76" i="33"/>
  <c r="BJ93" i="33"/>
  <c r="AD62" i="33"/>
  <c r="AR87" i="33"/>
  <c r="AH62" i="33"/>
  <c r="AT63" i="33"/>
  <c r="U65" i="33"/>
  <c r="BN82" i="33"/>
  <c r="AR74" i="33"/>
  <c r="AS94" i="33"/>
  <c r="AP88" i="33"/>
  <c r="AY84" i="33"/>
  <c r="AL75" i="33"/>
  <c r="AT67" i="33"/>
  <c r="BQ97" i="33"/>
  <c r="BA76" i="33"/>
  <c r="Z72" i="33"/>
  <c r="AX74" i="33"/>
  <c r="AE79" i="33"/>
  <c r="AT70" i="33"/>
  <c r="O64" i="33"/>
  <c r="AN91" i="33"/>
  <c r="AC71" i="33"/>
  <c r="BN96" i="33"/>
  <c r="AQ93" i="33"/>
  <c r="AI75" i="33"/>
  <c r="BD96" i="33"/>
  <c r="AC70" i="33"/>
  <c r="BS87" i="33"/>
  <c r="AD66" i="33"/>
  <c r="AW71" i="33"/>
  <c r="AO76" i="33"/>
  <c r="AU69" i="33"/>
  <c r="AY82" i="33"/>
  <c r="Z68" i="33"/>
  <c r="AK81" i="33"/>
  <c r="U70" i="33"/>
  <c r="Q71" i="33"/>
  <c r="BF81" i="33"/>
  <c r="AG64" i="33"/>
  <c r="U68" i="33"/>
  <c r="AS64" i="33"/>
  <c r="AO74" i="33"/>
  <c r="BE87" i="33"/>
  <c r="BG82" i="33"/>
  <c r="BN81" i="33"/>
  <c r="AS63" i="33"/>
  <c r="X69" i="33"/>
  <c r="AV68" i="33"/>
  <c r="P67" i="33"/>
  <c r="BZ94" i="33"/>
  <c r="AY87" i="33"/>
  <c r="BE72" i="33"/>
  <c r="AK91" i="33"/>
  <c r="BG88" i="33"/>
  <c r="AR82" i="33"/>
  <c r="BC74" i="33"/>
  <c r="AJ66" i="33"/>
  <c r="AU88" i="33"/>
  <c r="S64" i="33"/>
  <c r="BE78" i="33"/>
  <c r="BA78" i="33"/>
  <c r="BB96" i="33"/>
  <c r="AX84" i="33"/>
  <c r="X68" i="33"/>
  <c r="U67" i="33"/>
  <c r="AN65" i="33"/>
  <c r="BD87" i="33"/>
  <c r="BO94" i="33"/>
  <c r="BU93" i="33"/>
  <c r="AN79" i="33"/>
  <c r="BF94" i="33"/>
  <c r="AR69" i="33"/>
  <c r="AO65" i="33"/>
  <c r="AO69" i="33"/>
  <c r="AA68" i="33"/>
  <c r="AZ87" i="33"/>
  <c r="AY73" i="33"/>
  <c r="BG87" i="33"/>
  <c r="AL73" i="33"/>
  <c r="BM91" i="33"/>
  <c r="AU70" i="33"/>
  <c r="BO90" i="33"/>
  <c r="BH79" i="33"/>
  <c r="BR93" i="33"/>
  <c r="AO67" i="33"/>
  <c r="BK78" i="33"/>
  <c r="AM76" i="33"/>
  <c r="BB76" i="33"/>
  <c r="AW81" i="33"/>
  <c r="AB79" i="33"/>
  <c r="AQ67" i="33"/>
  <c r="AR64" i="33"/>
  <c r="BW93" i="33"/>
  <c r="R72" i="33"/>
  <c r="BF73" i="33"/>
  <c r="AP72" i="33"/>
  <c r="AP62" i="33"/>
  <c r="AO71" i="33"/>
  <c r="AP94" i="33"/>
  <c r="AQ97" i="33"/>
  <c r="AZ71" i="33"/>
  <c r="U66" i="33"/>
  <c r="BA88" i="33"/>
  <c r="AR76" i="33"/>
  <c r="Z76" i="33"/>
  <c r="BC72" i="33"/>
  <c r="R71" i="33"/>
  <c r="AX82" i="33"/>
  <c r="Z66" i="33"/>
  <c r="AX90" i="33"/>
  <c r="AL90" i="33"/>
  <c r="BF84" i="33"/>
  <c r="BH87" i="33"/>
  <c r="BA94" i="33"/>
  <c r="AR67" i="33"/>
  <c r="BB75" i="33"/>
  <c r="AQ66" i="33"/>
  <c r="AJ63" i="33"/>
  <c r="AE68" i="33"/>
  <c r="AX68" i="33"/>
  <c r="AL63" i="33"/>
  <c r="V74" i="33"/>
  <c r="AQ79" i="33"/>
  <c r="AQ84" i="33"/>
  <c r="X64" i="33"/>
  <c r="AZ78" i="33"/>
  <c r="AV70" i="33"/>
  <c r="AC68" i="33"/>
  <c r="AX96" i="33"/>
  <c r="AL81" i="33"/>
  <c r="BC73" i="33"/>
  <c r="AZ88" i="33"/>
  <c r="AE78" i="33"/>
  <c r="AV84" i="33"/>
  <c r="AO87" i="33"/>
  <c r="BJ87" i="33"/>
  <c r="BF91" i="33"/>
  <c r="BK94" i="33"/>
  <c r="BC75" i="33"/>
  <c r="AJ87" i="33"/>
  <c r="I98" i="33" l="1"/>
  <c r="CZ71" i="33"/>
  <c r="N98" i="33"/>
  <c r="P98" i="33"/>
  <c r="CZ76" i="33"/>
  <c r="H98" i="33"/>
  <c r="CZ62" i="33"/>
  <c r="CZ65" i="33"/>
  <c r="CZ68" i="33"/>
  <c r="CZ69" i="33"/>
  <c r="CZ63" i="33"/>
  <c r="CZ64" i="33"/>
  <c r="CZ72" i="33"/>
  <c r="K98" i="33"/>
  <c r="CZ66" i="33"/>
  <c r="O98" i="33"/>
  <c r="CZ70" i="33"/>
  <c r="J98" i="33"/>
  <c r="CZ75" i="33"/>
  <c r="L98" i="33"/>
  <c r="R98" i="33"/>
  <c r="CZ67" i="33"/>
  <c r="M98" i="33"/>
  <c r="CZ73" i="33"/>
  <c r="Q98" i="33"/>
  <c r="S98" i="33"/>
  <c r="CM44" i="18"/>
  <c r="CM46" i="18" s="1"/>
  <c r="CP19" i="18"/>
  <c r="CP21" i="18" s="1"/>
  <c r="CP12" i="18"/>
  <c r="CP37" i="18" s="1"/>
  <c r="CQ10" i="18"/>
  <c r="CO15" i="18"/>
  <c r="CO30" i="18" s="1"/>
  <c r="CO25" i="18"/>
  <c r="CO26" i="18" s="1"/>
  <c r="CO27" i="18" s="1"/>
  <c r="CO31" i="18" s="1"/>
  <c r="CN42" i="18"/>
  <c r="CN38" i="18"/>
  <c r="CO41" i="18"/>
  <c r="CN33" i="18"/>
  <c r="CL48" i="18"/>
  <c r="CL49" i="18" s="1"/>
  <c r="CO37" i="18"/>
  <c r="CQ43" i="30"/>
  <c r="CQ44" i="30" s="1"/>
  <c r="CQ46" i="30" s="1"/>
  <c r="CQ48" i="30" s="1"/>
  <c r="C38" i="29"/>
  <c r="C44" i="29"/>
  <c r="C27" i="29"/>
  <c r="C31" i="29" s="1"/>
  <c r="C33" i="29" s="1"/>
  <c r="K32" i="29"/>
  <c r="D12" i="29"/>
  <c r="E11" i="29"/>
  <c r="F11" i="29" s="1"/>
  <c r="H17" i="32"/>
  <c r="CZ74" i="33"/>
  <c r="V98" i="33"/>
  <c r="U98" i="33"/>
  <c r="T98" i="33"/>
  <c r="CZ31" i="33"/>
  <c r="CZ53" i="33" s="1"/>
  <c r="W53" i="33"/>
  <c r="V20" i="29" s="1"/>
  <c r="AN34" i="33"/>
  <c r="AU34" i="33"/>
  <c r="BF34" i="33"/>
  <c r="AQ34" i="33"/>
  <c r="BI34" i="33"/>
  <c r="BS34" i="33"/>
  <c r="AO34" i="33"/>
  <c r="BG34" i="33"/>
  <c r="AJ34" i="33"/>
  <c r="BU34" i="33"/>
  <c r="AL34" i="33"/>
  <c r="AT34" i="33"/>
  <c r="AS34" i="33"/>
  <c r="BD34" i="33"/>
  <c r="AM34" i="33"/>
  <c r="BJ34" i="33"/>
  <c r="AP34" i="33"/>
  <c r="BZ34" i="33"/>
  <c r="AZ34" i="33"/>
  <c r="AR34" i="33"/>
  <c r="BY34" i="33"/>
  <c r="AV34" i="33"/>
  <c r="BR34" i="33"/>
  <c r="CA34" i="33"/>
  <c r="AY34" i="33"/>
  <c r="BO34" i="33"/>
  <c r="AK34" i="33"/>
  <c r="AI34" i="33"/>
  <c r="BE34" i="33"/>
  <c r="AH34" i="33"/>
  <c r="BW34" i="33"/>
  <c r="BM34" i="33"/>
  <c r="BN34" i="33"/>
  <c r="BX34" i="33"/>
  <c r="BC34" i="33"/>
  <c r="BT34" i="33"/>
  <c r="BH34" i="33"/>
  <c r="BK34" i="33"/>
  <c r="BL34" i="33"/>
  <c r="Z34" i="33"/>
  <c r="Z53" i="33" s="1"/>
  <c r="Y20" i="29" s="1"/>
  <c r="AC34" i="33"/>
  <c r="BP34" i="33"/>
  <c r="BA34" i="33"/>
  <c r="C80" i="33"/>
  <c r="AB34" i="33"/>
  <c r="AB53" i="33" s="1"/>
  <c r="AA20" i="29" s="1"/>
  <c r="AW34" i="33"/>
  <c r="AX34" i="33"/>
  <c r="BB34" i="33"/>
  <c r="AA34" i="33"/>
  <c r="AA53" i="33" s="1"/>
  <c r="Z20" i="29" s="1"/>
  <c r="AD34" i="33"/>
  <c r="AF34" i="33"/>
  <c r="AG34" i="33"/>
  <c r="BV34" i="33"/>
  <c r="AE34" i="33"/>
  <c r="BQ34" i="33"/>
  <c r="G21" i="29"/>
  <c r="H10" i="29"/>
  <c r="H19" i="29" s="1"/>
  <c r="F41" i="29"/>
  <c r="AT77" i="33"/>
  <c r="AY77" i="33"/>
  <c r="AR77" i="33"/>
  <c r="AI77" i="33"/>
  <c r="AC77" i="33"/>
  <c r="AJ77" i="33"/>
  <c r="AU77" i="33"/>
  <c r="AF77" i="33"/>
  <c r="BF77" i="33"/>
  <c r="BE77" i="33"/>
  <c r="AO77" i="33"/>
  <c r="BB77" i="33"/>
  <c r="AS77" i="33"/>
  <c r="AE77" i="33"/>
  <c r="AM77" i="33"/>
  <c r="BA77" i="33"/>
  <c r="AV77" i="33"/>
  <c r="AN77" i="33"/>
  <c r="AG77" i="33"/>
  <c r="AX77" i="33"/>
  <c r="Z77" i="33"/>
  <c r="BC77" i="33"/>
  <c r="AD77" i="33"/>
  <c r="AP77" i="33"/>
  <c r="AA77" i="33"/>
  <c r="Y77" i="33"/>
  <c r="AK77" i="33"/>
  <c r="BJ77" i="33"/>
  <c r="BG77" i="33"/>
  <c r="AH77" i="33"/>
  <c r="AB77" i="33"/>
  <c r="AW77" i="33"/>
  <c r="BI77" i="33"/>
  <c r="X77" i="33"/>
  <c r="BH77" i="33"/>
  <c r="AZ77" i="33"/>
  <c r="AQ77" i="33"/>
  <c r="BD77" i="33"/>
  <c r="AL77" i="33"/>
  <c r="W77" i="33"/>
  <c r="G11" i="29" l="1"/>
  <c r="H11" i="29" s="1"/>
  <c r="I11" i="29" s="1"/>
  <c r="J11" i="29" s="1"/>
  <c r="K11" i="29" s="1"/>
  <c r="L11" i="29" s="1"/>
  <c r="M11" i="29" s="1"/>
  <c r="N11" i="29" s="1"/>
  <c r="O11" i="29" s="1"/>
  <c r="P11" i="29" s="1"/>
  <c r="Q11" i="29" s="1"/>
  <c r="R11" i="29" s="1"/>
  <c r="S11" i="29" s="1"/>
  <c r="T11" i="29" s="1"/>
  <c r="U11" i="29" s="1"/>
  <c r="CM48" i="18"/>
  <c r="CM49" i="18" s="1"/>
  <c r="CQ19" i="18"/>
  <c r="CQ21" i="18" s="1"/>
  <c r="CQ12" i="18"/>
  <c r="CQ37" i="18" s="1"/>
  <c r="CO38" i="18"/>
  <c r="CO42" i="18"/>
  <c r="CO43" i="18" s="1"/>
  <c r="CO44" i="18" s="1"/>
  <c r="CN43" i="18"/>
  <c r="CN44" i="18" s="1"/>
  <c r="CN46" i="18" s="1"/>
  <c r="CP25" i="18"/>
  <c r="CP26" i="18" s="1"/>
  <c r="CP15" i="18"/>
  <c r="CP30" i="18" s="1"/>
  <c r="CO33" i="18"/>
  <c r="CP42" i="18"/>
  <c r="CP38" i="18"/>
  <c r="CP41" i="18"/>
  <c r="C46" i="29"/>
  <c r="C48" i="29" s="1"/>
  <c r="L32" i="29"/>
  <c r="F12" i="29"/>
  <c r="F25" i="29" s="1"/>
  <c r="F26" i="29" s="1"/>
  <c r="E12" i="29"/>
  <c r="E15" i="29" s="1"/>
  <c r="E30" i="29" s="1"/>
  <c r="D37" i="29"/>
  <c r="D15" i="29"/>
  <c r="D30" i="29" s="1"/>
  <c r="D25" i="29"/>
  <c r="D26" i="29" s="1"/>
  <c r="CQ49" i="30"/>
  <c r="B51" i="30" s="1"/>
  <c r="G17" i="32" s="1"/>
  <c r="X98" i="33"/>
  <c r="W98" i="33"/>
  <c r="CZ77" i="33"/>
  <c r="CZ98" i="33" s="1"/>
  <c r="Y98" i="33"/>
  <c r="BK37" i="33"/>
  <c r="AX37" i="33"/>
  <c r="AY37" i="33"/>
  <c r="BE37" i="33"/>
  <c r="BP37" i="33"/>
  <c r="BL37" i="33"/>
  <c r="AN37" i="33"/>
  <c r="AS37" i="33"/>
  <c r="BZ37" i="33"/>
  <c r="AP37" i="33"/>
  <c r="AJ37" i="33"/>
  <c r="BT37" i="33"/>
  <c r="AW37" i="33"/>
  <c r="AK37" i="33"/>
  <c r="CC37" i="33"/>
  <c r="AV37" i="33"/>
  <c r="BM37" i="33"/>
  <c r="BI37" i="33"/>
  <c r="BY37" i="33"/>
  <c r="AU37" i="33"/>
  <c r="AT37" i="33"/>
  <c r="BH37" i="33"/>
  <c r="BG37" i="33"/>
  <c r="AM37" i="33"/>
  <c r="BX37" i="33"/>
  <c r="BO37" i="33"/>
  <c r="AI37" i="33"/>
  <c r="BN37" i="33"/>
  <c r="BW37" i="33"/>
  <c r="AZ37" i="33"/>
  <c r="BS37" i="33"/>
  <c r="BR37" i="33"/>
  <c r="BJ37" i="33"/>
  <c r="BC37" i="33"/>
  <c r="AQ37" i="33"/>
  <c r="AR37" i="33"/>
  <c r="CA37" i="33"/>
  <c r="CB37" i="33"/>
  <c r="AH37" i="33"/>
  <c r="AD37" i="33"/>
  <c r="AD53" i="33" s="1"/>
  <c r="AC20" i="29" s="1"/>
  <c r="C83" i="33"/>
  <c r="BU37" i="33"/>
  <c r="AG37" i="33"/>
  <c r="AL37" i="33"/>
  <c r="BD37" i="33"/>
  <c r="BV37" i="33"/>
  <c r="AF37" i="33"/>
  <c r="AE37" i="33"/>
  <c r="AE53" i="33" s="1"/>
  <c r="AD20" i="29" s="1"/>
  <c r="CD37" i="33"/>
  <c r="BF37" i="33"/>
  <c r="BQ37" i="33"/>
  <c r="AO37" i="33"/>
  <c r="AC37" i="33"/>
  <c r="AC53" i="33" s="1"/>
  <c r="AB20" i="29" s="1"/>
  <c r="BB37" i="33"/>
  <c r="BA37" i="33"/>
  <c r="G41" i="29"/>
  <c r="H21" i="29"/>
  <c r="I10" i="29"/>
  <c r="I19" i="29" s="1"/>
  <c r="AO80" i="33"/>
  <c r="AS80" i="33"/>
  <c r="AD80" i="33"/>
  <c r="AE80" i="33"/>
  <c r="AB80" i="33"/>
  <c r="AL80" i="33"/>
  <c r="Z80" i="33"/>
  <c r="BM80" i="33"/>
  <c r="BL80" i="33"/>
  <c r="AJ80" i="33"/>
  <c r="BI80" i="33"/>
  <c r="AN80" i="33"/>
  <c r="AP80" i="33"/>
  <c r="BC80" i="33"/>
  <c r="AT80" i="33"/>
  <c r="AH80" i="33"/>
  <c r="BB80" i="33"/>
  <c r="AQ80" i="33"/>
  <c r="AM80" i="33"/>
  <c r="AC80" i="33"/>
  <c r="AV80" i="33"/>
  <c r="BH80" i="33"/>
  <c r="BE80" i="33"/>
  <c r="AR80" i="33"/>
  <c r="BF80" i="33"/>
  <c r="AI80" i="33"/>
  <c r="BK80" i="33"/>
  <c r="BD80" i="33"/>
  <c r="AX80" i="33"/>
  <c r="AA80" i="33"/>
  <c r="AU80" i="33"/>
  <c r="AF80" i="33"/>
  <c r="AK80" i="33"/>
  <c r="AW80" i="33"/>
  <c r="BJ80" i="33"/>
  <c r="AZ80" i="33"/>
  <c r="AG80" i="33"/>
  <c r="AY80" i="33"/>
  <c r="BA80" i="33"/>
  <c r="BG80" i="33"/>
  <c r="H12" i="29" l="1"/>
  <c r="G12" i="29"/>
  <c r="G15" i="29" s="1"/>
  <c r="G30" i="29" s="1"/>
  <c r="CP27" i="18"/>
  <c r="CP31" i="18" s="1"/>
  <c r="CP33" i="18" s="1"/>
  <c r="CN48" i="18"/>
  <c r="CN49" i="18" s="1"/>
  <c r="CO46" i="18"/>
  <c r="CQ41" i="18"/>
  <c r="CP43" i="18"/>
  <c r="CP44" i="18" s="1"/>
  <c r="CP46" i="18" s="1"/>
  <c r="CQ42" i="18"/>
  <c r="CQ38" i="18"/>
  <c r="CQ25" i="18"/>
  <c r="CQ15" i="18"/>
  <c r="CQ30" i="18" s="1"/>
  <c r="C49" i="29"/>
  <c r="M32" i="29"/>
  <c r="F27" i="29"/>
  <c r="F31" i="29" s="1"/>
  <c r="F15" i="29"/>
  <c r="F30" i="29" s="1"/>
  <c r="E25" i="29"/>
  <c r="E26" i="29" s="1"/>
  <c r="E37" i="29"/>
  <c r="E42" i="29" s="1"/>
  <c r="E43" i="29" s="1"/>
  <c r="F37" i="29"/>
  <c r="F38" i="29" s="1"/>
  <c r="V11" i="29"/>
  <c r="W11" i="29" s="1"/>
  <c r="X11" i="29" s="1"/>
  <c r="D27" i="29"/>
  <c r="D31" i="29" s="1"/>
  <c r="D33" i="29" s="1"/>
  <c r="D38" i="29"/>
  <c r="D42" i="29"/>
  <c r="D43" i="29" s="1"/>
  <c r="Z98" i="33"/>
  <c r="AA98" i="33"/>
  <c r="AB98" i="33"/>
  <c r="BG40" i="33"/>
  <c r="CB40" i="33"/>
  <c r="BD40" i="33"/>
  <c r="BV40" i="33"/>
  <c r="BO40" i="33"/>
  <c r="BE40" i="33"/>
  <c r="BK40" i="33"/>
  <c r="CD40" i="33"/>
  <c r="CA40" i="33"/>
  <c r="AP40" i="33"/>
  <c r="AL40" i="33"/>
  <c r="AZ40" i="33"/>
  <c r="CG40" i="33"/>
  <c r="BY40" i="33"/>
  <c r="AM40" i="33"/>
  <c r="BU40" i="33"/>
  <c r="AU40" i="33"/>
  <c r="AO40" i="33"/>
  <c r="AR40" i="33"/>
  <c r="AN40" i="33"/>
  <c r="BZ40" i="33"/>
  <c r="BN40" i="33"/>
  <c r="AV40" i="33"/>
  <c r="BW40" i="33"/>
  <c r="BX40" i="33"/>
  <c r="BR40" i="33"/>
  <c r="BL40" i="33"/>
  <c r="AS40" i="33"/>
  <c r="BC40" i="33"/>
  <c r="AT40" i="33"/>
  <c r="AH40" i="33"/>
  <c r="AH53" i="33" s="1"/>
  <c r="AG20" i="29" s="1"/>
  <c r="AK40" i="33"/>
  <c r="CC40" i="33"/>
  <c r="BF40" i="33"/>
  <c r="AF40" i="33"/>
  <c r="AF53" i="33" s="1"/>
  <c r="AE20" i="29" s="1"/>
  <c r="BP40" i="33"/>
  <c r="AW40" i="33"/>
  <c r="BQ40" i="33"/>
  <c r="AY40" i="33"/>
  <c r="C86" i="33"/>
  <c r="BH40" i="33"/>
  <c r="BA40" i="33"/>
  <c r="BJ40" i="33"/>
  <c r="BB40" i="33"/>
  <c r="CF40" i="33"/>
  <c r="AQ40" i="33"/>
  <c r="AI40" i="33"/>
  <c r="AJ40" i="33"/>
  <c r="BI40" i="33"/>
  <c r="BS40" i="33"/>
  <c r="CE40" i="33"/>
  <c r="BT40" i="33"/>
  <c r="BM40" i="33"/>
  <c r="AX40" i="33"/>
  <c r="AG40" i="33"/>
  <c r="AG53" i="33" s="1"/>
  <c r="AF20" i="29" s="1"/>
  <c r="H15" i="29"/>
  <c r="H30" i="29" s="1"/>
  <c r="H25" i="29"/>
  <c r="H26" i="29" s="1"/>
  <c r="I21" i="29"/>
  <c r="J10" i="29"/>
  <c r="J19" i="29" s="1"/>
  <c r="I12" i="29"/>
  <c r="H41" i="29"/>
  <c r="BI83" i="33"/>
  <c r="AK83" i="33"/>
  <c r="BN83" i="33"/>
  <c r="BB83" i="33"/>
  <c r="BM83" i="33"/>
  <c r="AH83" i="33"/>
  <c r="BO83" i="33"/>
  <c r="AD83" i="33"/>
  <c r="BD83" i="33"/>
  <c r="BA83" i="33"/>
  <c r="AO83" i="33"/>
  <c r="BL83" i="33"/>
  <c r="AS83" i="33"/>
  <c r="AP83" i="33"/>
  <c r="BE83" i="33"/>
  <c r="AL83" i="33"/>
  <c r="BJ83" i="33"/>
  <c r="AE83" i="33"/>
  <c r="AW83" i="33"/>
  <c r="AU83" i="33"/>
  <c r="AF83" i="33"/>
  <c r="BC83" i="33"/>
  <c r="AJ83" i="33"/>
  <c r="AV83" i="33"/>
  <c r="BG83" i="33"/>
  <c r="AG83" i="33"/>
  <c r="BH83" i="33"/>
  <c r="AI83" i="33"/>
  <c r="BK83" i="33"/>
  <c r="AR83" i="33"/>
  <c r="AQ83" i="33"/>
  <c r="AT83" i="33"/>
  <c r="AZ83" i="33"/>
  <c r="BP83" i="33"/>
  <c r="AN83" i="33"/>
  <c r="AC83" i="33"/>
  <c r="AY83" i="33"/>
  <c r="AX83" i="33"/>
  <c r="AM83" i="33"/>
  <c r="BF83" i="33"/>
  <c r="H37" i="29" l="1"/>
  <c r="G37" i="29"/>
  <c r="G38" i="29" s="1"/>
  <c r="G25" i="29"/>
  <c r="G26" i="29" s="1"/>
  <c r="G27" i="29" s="1"/>
  <c r="G31" i="29" s="1"/>
  <c r="G33" i="29" s="1"/>
  <c r="CP48" i="18"/>
  <c r="CP49" i="18" s="1"/>
  <c r="CO48" i="18"/>
  <c r="CO49" i="18" s="1"/>
  <c r="CQ26" i="18"/>
  <c r="CQ27" i="18" s="1"/>
  <c r="CQ31" i="18" s="1"/>
  <c r="CQ33" i="18" s="1"/>
  <c r="CQ43" i="18"/>
  <c r="CQ44" i="18" s="1"/>
  <c r="CQ46" i="18" s="1"/>
  <c r="E38" i="29"/>
  <c r="E27" i="29"/>
  <c r="E31" i="29" s="1"/>
  <c r="E33" i="29" s="1"/>
  <c r="E44" i="29"/>
  <c r="D44" i="29"/>
  <c r="D46" i="29" s="1"/>
  <c r="N32" i="29"/>
  <c r="F33" i="29"/>
  <c r="F42" i="29"/>
  <c r="F43" i="29" s="1"/>
  <c r="Y11" i="29"/>
  <c r="Z11" i="29" s="1"/>
  <c r="AA11" i="29" s="1"/>
  <c r="AD98" i="33"/>
  <c r="AC98" i="33"/>
  <c r="AE98" i="33"/>
  <c r="BZ43" i="33"/>
  <c r="CA43" i="33"/>
  <c r="CF43" i="33"/>
  <c r="AY43" i="33"/>
  <c r="BK43" i="33"/>
  <c r="BO43" i="33"/>
  <c r="AS43" i="33"/>
  <c r="BC43" i="33"/>
  <c r="BN43" i="33"/>
  <c r="AX43" i="33"/>
  <c r="BF43" i="33"/>
  <c r="BL43" i="33"/>
  <c r="CB43" i="33"/>
  <c r="BA43" i="33"/>
  <c r="AO43" i="33"/>
  <c r="BW43" i="33"/>
  <c r="BP43" i="33"/>
  <c r="CI43" i="33"/>
  <c r="AZ43" i="33"/>
  <c r="BS43" i="33"/>
  <c r="BD43" i="33"/>
  <c r="BE43" i="33"/>
  <c r="BR43" i="33"/>
  <c r="BV43" i="33"/>
  <c r="CC43" i="33"/>
  <c r="BU43" i="33"/>
  <c r="BI43" i="33"/>
  <c r="AP43" i="33"/>
  <c r="BX43" i="33"/>
  <c r="AN43" i="33"/>
  <c r="AK43" i="33"/>
  <c r="AK53" i="33" s="1"/>
  <c r="AJ20" i="29" s="1"/>
  <c r="AR43" i="33"/>
  <c r="BH43" i="33"/>
  <c r="BG43" i="33"/>
  <c r="AJ43" i="33"/>
  <c r="AJ53" i="33" s="1"/>
  <c r="AI20" i="29" s="1"/>
  <c r="CJ43" i="33"/>
  <c r="AW43" i="33"/>
  <c r="BJ43" i="33"/>
  <c r="BB43" i="33"/>
  <c r="CD43" i="33"/>
  <c r="CE43" i="33"/>
  <c r="CG43" i="33"/>
  <c r="BQ43" i="33"/>
  <c r="BM43" i="33"/>
  <c r="AV43" i="33"/>
  <c r="AL43" i="33"/>
  <c r="AI43" i="33"/>
  <c r="AI53" i="33" s="1"/>
  <c r="AH20" i="29" s="1"/>
  <c r="BT43" i="33"/>
  <c r="BY43" i="33"/>
  <c r="AQ43" i="33"/>
  <c r="C89" i="33"/>
  <c r="AT43" i="33"/>
  <c r="AU43" i="33"/>
  <c r="CH43" i="33"/>
  <c r="AM43" i="33"/>
  <c r="I15" i="29"/>
  <c r="I30" i="29" s="1"/>
  <c r="I25" i="29"/>
  <c r="I37" i="29"/>
  <c r="H27" i="29"/>
  <c r="H31" i="29" s="1"/>
  <c r="H33" i="29" s="1"/>
  <c r="J21" i="29"/>
  <c r="K10" i="29"/>
  <c r="K19" i="29" s="1"/>
  <c r="J12" i="29"/>
  <c r="J37" i="29" s="1"/>
  <c r="I41" i="29"/>
  <c r="H42" i="29"/>
  <c r="H43" i="29" s="1"/>
  <c r="H38" i="29"/>
  <c r="BL86" i="33"/>
  <c r="AJ86" i="33"/>
  <c r="BO86" i="33"/>
  <c r="BS86" i="33"/>
  <c r="AT86" i="33"/>
  <c r="AP86" i="33"/>
  <c r="AH86" i="33"/>
  <c r="BI86" i="33"/>
  <c r="AF86" i="33"/>
  <c r="BE86" i="33"/>
  <c r="AI86" i="33"/>
  <c r="BK86" i="33"/>
  <c r="BC86" i="33"/>
  <c r="BN86" i="33"/>
  <c r="BM86" i="33"/>
  <c r="AV86" i="33"/>
  <c r="AO86" i="33"/>
  <c r="BQ86" i="33"/>
  <c r="BA86" i="33"/>
  <c r="AQ86" i="33"/>
  <c r="BJ86" i="33"/>
  <c r="BB86" i="33"/>
  <c r="BF86" i="33"/>
  <c r="BP86" i="33"/>
  <c r="BG86" i="33"/>
  <c r="AM86" i="33"/>
  <c r="AS86" i="33"/>
  <c r="BH86" i="33"/>
  <c r="AZ86" i="33"/>
  <c r="AG86" i="33"/>
  <c r="AW86" i="33"/>
  <c r="AK86" i="33"/>
  <c r="AN86" i="33"/>
  <c r="BD86" i="33"/>
  <c r="BR86" i="33"/>
  <c r="AX86" i="33"/>
  <c r="AR86" i="33"/>
  <c r="AU86" i="33"/>
  <c r="AY86" i="33"/>
  <c r="AL86" i="33"/>
  <c r="G42" i="29" l="1"/>
  <c r="G43" i="29" s="1"/>
  <c r="CQ48" i="18"/>
  <c r="CQ49" i="18" s="1"/>
  <c r="E46" i="29"/>
  <c r="E48" i="29" s="1"/>
  <c r="E49" i="29" s="1"/>
  <c r="I26" i="29"/>
  <c r="I27" i="29" s="1"/>
  <c r="I31" i="29" s="1"/>
  <c r="I33" i="29" s="1"/>
  <c r="D48" i="29"/>
  <c r="D49" i="29" s="1"/>
  <c r="F44" i="29"/>
  <c r="F46" i="29" s="1"/>
  <c r="O32" i="29"/>
  <c r="AB11" i="29"/>
  <c r="AC11" i="29" s="1"/>
  <c r="AD11" i="29" s="1"/>
  <c r="AF98" i="33"/>
  <c r="AH98" i="33"/>
  <c r="AG98" i="33"/>
  <c r="BJ46" i="33"/>
  <c r="CG46" i="33"/>
  <c r="BZ46" i="33"/>
  <c r="BN46" i="33"/>
  <c r="CJ46" i="33"/>
  <c r="BL46" i="33"/>
  <c r="BE46" i="33"/>
  <c r="BI46" i="33"/>
  <c r="BO46" i="33"/>
  <c r="BD46" i="33"/>
  <c r="BF46" i="33"/>
  <c r="CM46" i="33"/>
  <c r="BY46" i="33"/>
  <c r="BR46" i="33"/>
  <c r="BK46" i="33"/>
  <c r="CI46" i="33"/>
  <c r="BV46" i="33"/>
  <c r="BT46" i="33"/>
  <c r="AW46" i="33"/>
  <c r="AX46" i="33"/>
  <c r="AY46" i="33"/>
  <c r="BQ46" i="33"/>
  <c r="BC46" i="33"/>
  <c r="AV46" i="33"/>
  <c r="CE46" i="33"/>
  <c r="AU46" i="33"/>
  <c r="CH46" i="33"/>
  <c r="BS46" i="33"/>
  <c r="CB46" i="33"/>
  <c r="AP46" i="33"/>
  <c r="CC46" i="33"/>
  <c r="BA46" i="33"/>
  <c r="BG46" i="33"/>
  <c r="AM46" i="33"/>
  <c r="AM53" i="33" s="1"/>
  <c r="AL20" i="29" s="1"/>
  <c r="BW46" i="33"/>
  <c r="AT46" i="33"/>
  <c r="BX46" i="33"/>
  <c r="C92" i="33"/>
  <c r="AN46" i="33"/>
  <c r="AN53" i="33" s="1"/>
  <c r="AM20" i="29" s="1"/>
  <c r="BU46" i="33"/>
  <c r="BB46" i="33"/>
  <c r="AZ46" i="33"/>
  <c r="AS46" i="33"/>
  <c r="BM46" i="33"/>
  <c r="BH46" i="33"/>
  <c r="AQ46" i="33"/>
  <c r="AO46" i="33"/>
  <c r="CF46" i="33"/>
  <c r="CD46" i="33"/>
  <c r="CL46" i="33"/>
  <c r="AL46" i="33"/>
  <c r="AL53" i="33" s="1"/>
  <c r="AK20" i="29" s="1"/>
  <c r="AR46" i="33"/>
  <c r="CK46" i="33"/>
  <c r="BP46" i="33"/>
  <c r="CA46" i="33"/>
  <c r="H44" i="29"/>
  <c r="H46" i="29" s="1"/>
  <c r="H48" i="29" s="1"/>
  <c r="J41" i="29"/>
  <c r="J38" i="29"/>
  <c r="J42" i="29"/>
  <c r="J25" i="29"/>
  <c r="J26" i="29" s="1"/>
  <c r="J15" i="29"/>
  <c r="J30" i="29" s="1"/>
  <c r="I42" i="29"/>
  <c r="I43" i="29" s="1"/>
  <c r="I38" i="29"/>
  <c r="K21" i="29"/>
  <c r="L10" i="29"/>
  <c r="L19" i="29" s="1"/>
  <c r="K12" i="29"/>
  <c r="K37" i="29" s="1"/>
  <c r="BG89" i="33"/>
  <c r="AI89" i="33"/>
  <c r="BB89" i="33"/>
  <c r="BE89" i="33"/>
  <c r="AJ89" i="33"/>
  <c r="BI89" i="33"/>
  <c r="BF89" i="33"/>
  <c r="BJ89" i="33"/>
  <c r="AQ89" i="33"/>
  <c r="BC89" i="33"/>
  <c r="AV89" i="33"/>
  <c r="AO89" i="33"/>
  <c r="AL89" i="33"/>
  <c r="AK89" i="33"/>
  <c r="AW89" i="33"/>
  <c r="AN89" i="33"/>
  <c r="BO89" i="33"/>
  <c r="AP89" i="33"/>
  <c r="BR89" i="33"/>
  <c r="BL89" i="33"/>
  <c r="BN89" i="33"/>
  <c r="AM89" i="33"/>
  <c r="AU89" i="33"/>
  <c r="AT89" i="33"/>
  <c r="BA89" i="33"/>
  <c r="AR89" i="33"/>
  <c r="AZ89" i="33"/>
  <c r="BD89" i="33"/>
  <c r="BM89" i="33"/>
  <c r="BU89" i="33"/>
  <c r="AX89" i="33"/>
  <c r="BP89" i="33"/>
  <c r="BS89" i="33"/>
  <c r="AY89" i="33"/>
  <c r="BK89" i="33"/>
  <c r="AS89" i="33"/>
  <c r="BH89" i="33"/>
  <c r="BQ89" i="33"/>
  <c r="BT89" i="33"/>
  <c r="BV89" i="33"/>
  <c r="G44" i="29" l="1"/>
  <c r="G46" i="29" s="1"/>
  <c r="G48" i="29" s="1"/>
  <c r="G49" i="29" s="1"/>
  <c r="B51" i="18"/>
  <c r="E17" i="32" s="1"/>
  <c r="J43" i="29"/>
  <c r="J44" i="29" s="1"/>
  <c r="J46" i="29" s="1"/>
  <c r="J48" i="29" s="1"/>
  <c r="F48" i="29"/>
  <c r="F49" i="29" s="1"/>
  <c r="I44" i="29"/>
  <c r="I46" i="29" s="1"/>
  <c r="I48" i="29" s="1"/>
  <c r="P32" i="29"/>
  <c r="AE11" i="29"/>
  <c r="AF11" i="29" s="1"/>
  <c r="AG11" i="29" s="1"/>
  <c r="AJ98" i="33"/>
  <c r="AI98" i="33"/>
  <c r="AK98" i="33"/>
  <c r="BT49" i="33"/>
  <c r="BT53" i="33" s="1"/>
  <c r="BD49" i="33"/>
  <c r="BD53" i="33" s="1"/>
  <c r="BC20" i="29" s="1"/>
  <c r="BA49" i="33"/>
  <c r="BA53" i="33" s="1"/>
  <c r="AZ20" i="29" s="1"/>
  <c r="CL49" i="33"/>
  <c r="CL53" i="33" s="1"/>
  <c r="BS49" i="33"/>
  <c r="BS53" i="33" s="1"/>
  <c r="BC49" i="33"/>
  <c r="BC53" i="33" s="1"/>
  <c r="BB20" i="29" s="1"/>
  <c r="CN49" i="33"/>
  <c r="CN53" i="33" s="1"/>
  <c r="CJ49" i="33"/>
  <c r="CJ53" i="33" s="1"/>
  <c r="AV49" i="33"/>
  <c r="AV53" i="33" s="1"/>
  <c r="AU20" i="29" s="1"/>
  <c r="BF49" i="33"/>
  <c r="BF53" i="33" s="1"/>
  <c r="BE20" i="29" s="1"/>
  <c r="BL49" i="33"/>
  <c r="BL53" i="33" s="1"/>
  <c r="CC49" i="33"/>
  <c r="CC53" i="33" s="1"/>
  <c r="CK49" i="33"/>
  <c r="CK53" i="33" s="1"/>
  <c r="CA49" i="33"/>
  <c r="CA53" i="33" s="1"/>
  <c r="BU49" i="33"/>
  <c r="BU53" i="33" s="1"/>
  <c r="BN49" i="33"/>
  <c r="BN53" i="33" s="1"/>
  <c r="BG49" i="33"/>
  <c r="BG53" i="33" s="1"/>
  <c r="BF20" i="29" s="1"/>
  <c r="AO49" i="33"/>
  <c r="AO53" i="33" s="1"/>
  <c r="AN20" i="29" s="1"/>
  <c r="C95" i="33"/>
  <c r="AU49" i="33"/>
  <c r="AU53" i="33" s="1"/>
  <c r="AT20" i="29" s="1"/>
  <c r="BI49" i="33"/>
  <c r="BI53" i="33" s="1"/>
  <c r="BH20" i="29" s="1"/>
  <c r="CD49" i="33"/>
  <c r="CD53" i="33" s="1"/>
  <c r="BE49" i="33"/>
  <c r="BE53" i="33" s="1"/>
  <c r="BD20" i="29" s="1"/>
  <c r="AQ49" i="33"/>
  <c r="AQ53" i="33" s="1"/>
  <c r="AP20" i="29" s="1"/>
  <c r="BJ49" i="33"/>
  <c r="BJ53" i="33" s="1"/>
  <c r="BI20" i="29" s="1"/>
  <c r="BZ49" i="33"/>
  <c r="BZ53" i="33" s="1"/>
  <c r="AZ49" i="33"/>
  <c r="AZ53" i="33" s="1"/>
  <c r="AY20" i="29" s="1"/>
  <c r="CB49" i="33"/>
  <c r="CB53" i="33" s="1"/>
  <c r="CG49" i="33"/>
  <c r="CG53" i="33" s="1"/>
  <c r="AR49" i="33"/>
  <c r="AR53" i="33" s="1"/>
  <c r="AQ20" i="29" s="1"/>
  <c r="CP49" i="33"/>
  <c r="CP53" i="33" s="1"/>
  <c r="AW49" i="33"/>
  <c r="AW53" i="33" s="1"/>
  <c r="AV20" i="29" s="1"/>
  <c r="BK49" i="33"/>
  <c r="BK53" i="33" s="1"/>
  <c r="BJ20" i="29" s="1"/>
  <c r="BR49" i="33"/>
  <c r="BR53" i="33" s="1"/>
  <c r="BM49" i="33"/>
  <c r="BM53" i="33" s="1"/>
  <c r="CE49" i="33"/>
  <c r="CE53" i="33" s="1"/>
  <c r="BV49" i="33"/>
  <c r="BV53" i="33" s="1"/>
  <c r="BO49" i="33"/>
  <c r="BO53" i="33" s="1"/>
  <c r="CI49" i="33"/>
  <c r="CI53" i="33" s="1"/>
  <c r="AX49" i="33"/>
  <c r="AX53" i="33" s="1"/>
  <c r="AW20" i="29" s="1"/>
  <c r="CH49" i="33"/>
  <c r="CH53" i="33" s="1"/>
  <c r="AS49" i="33"/>
  <c r="AS53" i="33" s="1"/>
  <c r="AR20" i="29" s="1"/>
  <c r="BX49" i="33"/>
  <c r="BX53" i="33" s="1"/>
  <c r="BH49" i="33"/>
  <c r="BH53" i="33" s="1"/>
  <c r="BG20" i="29" s="1"/>
  <c r="BW49" i="33"/>
  <c r="BW53" i="33" s="1"/>
  <c r="CM49" i="33"/>
  <c r="CM53" i="33" s="1"/>
  <c r="BY49" i="33"/>
  <c r="BY53" i="33" s="1"/>
  <c r="BP49" i="33"/>
  <c r="BP53" i="33" s="1"/>
  <c r="AP49" i="33"/>
  <c r="AP53" i="33" s="1"/>
  <c r="AO20" i="29" s="1"/>
  <c r="BB49" i="33"/>
  <c r="BB53" i="33" s="1"/>
  <c r="BA20" i="29" s="1"/>
  <c r="CF49" i="33"/>
  <c r="CF53" i="33" s="1"/>
  <c r="BQ49" i="33"/>
  <c r="BQ53" i="33" s="1"/>
  <c r="CO49" i="33"/>
  <c r="CO53" i="33" s="1"/>
  <c r="AY49" i="33"/>
  <c r="AY53" i="33" s="1"/>
  <c r="AX20" i="29" s="1"/>
  <c r="AT49" i="33"/>
  <c r="AT53" i="33" s="1"/>
  <c r="AS20" i="29" s="1"/>
  <c r="K41" i="29"/>
  <c r="H49" i="29"/>
  <c r="J27" i="29"/>
  <c r="J31" i="29" s="1"/>
  <c r="J33" i="29" s="1"/>
  <c r="K25" i="29"/>
  <c r="K26" i="29" s="1"/>
  <c r="K15" i="29"/>
  <c r="K30" i="29" s="1"/>
  <c r="L21" i="29"/>
  <c r="M10" i="29"/>
  <c r="M19" i="29" s="1"/>
  <c r="L12" i="29"/>
  <c r="K42" i="29"/>
  <c r="K38" i="29"/>
  <c r="BT92" i="33"/>
  <c r="AQ92" i="33"/>
  <c r="BU92" i="33"/>
  <c r="AT92" i="33"/>
  <c r="BQ92" i="33"/>
  <c r="BD92" i="33"/>
  <c r="AU92" i="33"/>
  <c r="BG92" i="33"/>
  <c r="AN92" i="33"/>
  <c r="BM92" i="33"/>
  <c r="AZ92" i="33"/>
  <c r="AM92" i="33"/>
  <c r="BR92" i="33"/>
  <c r="BF92" i="33"/>
  <c r="AL92" i="33"/>
  <c r="AY92" i="33"/>
  <c r="BY92" i="33"/>
  <c r="BS92" i="33"/>
  <c r="AX92" i="33"/>
  <c r="BO92" i="33"/>
  <c r="BL92" i="33"/>
  <c r="BI92" i="33"/>
  <c r="BC92" i="33"/>
  <c r="AR92" i="33"/>
  <c r="BB92" i="33"/>
  <c r="BW92" i="33"/>
  <c r="BH92" i="33"/>
  <c r="AO92" i="33"/>
  <c r="BJ92" i="33"/>
  <c r="BA92" i="33"/>
  <c r="BE92" i="33"/>
  <c r="AP92" i="33"/>
  <c r="BV92" i="33"/>
  <c r="AW92" i="33"/>
  <c r="BX92" i="33"/>
  <c r="BP92" i="33"/>
  <c r="AV92" i="33"/>
  <c r="BN92" i="33"/>
  <c r="AS92" i="33"/>
  <c r="BK92" i="33"/>
  <c r="BP20" i="29" l="1"/>
  <c r="BQ20" i="29"/>
  <c r="BR20" i="29"/>
  <c r="K43" i="29"/>
  <c r="K44" i="29" s="1"/>
  <c r="K46" i="29" s="1"/>
  <c r="K48" i="29" s="1"/>
  <c r="Q32" i="29"/>
  <c r="BN20" i="29"/>
  <c r="BO20" i="29"/>
  <c r="BM20" i="29"/>
  <c r="BL20" i="29"/>
  <c r="BK20" i="29"/>
  <c r="AH11" i="29"/>
  <c r="AI11" i="29" s="1"/>
  <c r="AJ11" i="29" s="1"/>
  <c r="CE20" i="29"/>
  <c r="CN20" i="29"/>
  <c r="CG20" i="29"/>
  <c r="CF20" i="29"/>
  <c r="CI20" i="29"/>
  <c r="CK20" i="29"/>
  <c r="CH20" i="29"/>
  <c r="CM20" i="29"/>
  <c r="CO20" i="29"/>
  <c r="CL20" i="29"/>
  <c r="CJ20" i="29"/>
  <c r="CB20" i="29"/>
  <c r="BX20" i="29"/>
  <c r="BW20" i="29"/>
  <c r="CD20" i="29"/>
  <c r="BY20" i="29"/>
  <c r="CC20" i="29"/>
  <c r="BZ20" i="29"/>
  <c r="CA20" i="29"/>
  <c r="BT20" i="29"/>
  <c r="BV20" i="29"/>
  <c r="BU20" i="29"/>
  <c r="BS20" i="29"/>
  <c r="AM98" i="33"/>
  <c r="AL98" i="33"/>
  <c r="AN98" i="33"/>
  <c r="J49" i="29"/>
  <c r="L41" i="29"/>
  <c r="K27" i="29"/>
  <c r="K31" i="29" s="1"/>
  <c r="K33" i="29" s="1"/>
  <c r="I49" i="29"/>
  <c r="M21" i="29"/>
  <c r="N10" i="29"/>
  <c r="N19" i="29" s="1"/>
  <c r="M12" i="29"/>
  <c r="M37" i="29" s="1"/>
  <c r="L25" i="29"/>
  <c r="L26" i="29" s="1"/>
  <c r="L15" i="29"/>
  <c r="L30" i="29" s="1"/>
  <c r="L37" i="29"/>
  <c r="AT95" i="33"/>
  <c r="BM95" i="33"/>
  <c r="BA95" i="33"/>
  <c r="AX95" i="33"/>
  <c r="AZ95" i="33"/>
  <c r="AR95" i="33"/>
  <c r="BO95" i="33"/>
  <c r="AO95" i="33"/>
  <c r="BY95" i="33"/>
  <c r="BJ95" i="33"/>
  <c r="AP95" i="33"/>
  <c r="BK95" i="33"/>
  <c r="CB95" i="33"/>
  <c r="BR95" i="33"/>
  <c r="BN95" i="33"/>
  <c r="AU95" i="33"/>
  <c r="BP95" i="33"/>
  <c r="AQ95" i="33"/>
  <c r="BG95" i="33"/>
  <c r="AW95" i="33"/>
  <c r="CA95" i="33"/>
  <c r="AV95" i="33"/>
  <c r="BL95" i="33"/>
  <c r="AY95" i="33"/>
  <c r="BV95" i="33"/>
  <c r="BE95" i="33"/>
  <c r="BX95" i="33"/>
  <c r="BF95" i="33"/>
  <c r="BU95" i="33"/>
  <c r="BI95" i="33"/>
  <c r="AS95" i="33"/>
  <c r="BC95" i="33"/>
  <c r="BZ95" i="33"/>
  <c r="BQ95" i="33"/>
  <c r="BH95" i="33"/>
  <c r="BT95" i="33"/>
  <c r="BS95" i="33"/>
  <c r="BB95" i="33"/>
  <c r="BD95" i="33"/>
  <c r="BW95" i="33"/>
  <c r="R32" i="29" l="1"/>
  <c r="AK11" i="29"/>
  <c r="AL11" i="29" s="1"/>
  <c r="AM11" i="29" s="1"/>
  <c r="BB98" i="33"/>
  <c r="AS98" i="33"/>
  <c r="AP98" i="33"/>
  <c r="BI98" i="33"/>
  <c r="AX98" i="33"/>
  <c r="AO98" i="33"/>
  <c r="BE98" i="33"/>
  <c r="BF98" i="33"/>
  <c r="BJ98" i="33"/>
  <c r="BC98" i="33"/>
  <c r="AR98" i="33"/>
  <c r="BG98" i="33"/>
  <c r="AZ98" i="33"/>
  <c r="AQ98" i="33"/>
  <c r="BH98" i="33"/>
  <c r="AV98" i="33"/>
  <c r="BK98" i="33"/>
  <c r="AT98" i="33"/>
  <c r="AY98" i="33"/>
  <c r="AU98" i="33"/>
  <c r="BA98" i="33"/>
  <c r="AW98" i="33"/>
  <c r="BD98" i="33"/>
  <c r="M42" i="29"/>
  <c r="M38" i="29"/>
  <c r="K49" i="29"/>
  <c r="N21" i="29"/>
  <c r="O10" i="29"/>
  <c r="O19" i="29" s="1"/>
  <c r="N12" i="29"/>
  <c r="N37" i="29" s="1"/>
  <c r="L42" i="29"/>
  <c r="L43" i="29" s="1"/>
  <c r="L38" i="29"/>
  <c r="M41" i="29"/>
  <c r="L27" i="29"/>
  <c r="L31" i="29" s="1"/>
  <c r="L33" i="29" s="1"/>
  <c r="M25" i="29"/>
  <c r="M26" i="29" s="1"/>
  <c r="M15" i="29"/>
  <c r="M30" i="29" s="1"/>
  <c r="M43" i="29" l="1"/>
  <c r="M44" i="29" s="1"/>
  <c r="M46" i="29" s="1"/>
  <c r="M48" i="29" s="1"/>
  <c r="L44" i="29"/>
  <c r="L46" i="29" s="1"/>
  <c r="L48" i="29" s="1"/>
  <c r="S32" i="29"/>
  <c r="AN11" i="29"/>
  <c r="AO11" i="29" s="1"/>
  <c r="AP11" i="29" s="1"/>
  <c r="AQ11" i="29" s="1"/>
  <c r="AR11" i="29" s="1"/>
  <c r="AS11" i="29" s="1"/>
  <c r="AT11" i="29" s="1"/>
  <c r="AU11" i="29" s="1"/>
  <c r="AV11" i="29" s="1"/>
  <c r="AW11" i="29" s="1"/>
  <c r="AX11" i="29" s="1"/>
  <c r="AY11" i="29" s="1"/>
  <c r="AZ11" i="29" s="1"/>
  <c r="BA11" i="29" s="1"/>
  <c r="BB11" i="29" s="1"/>
  <c r="BC11" i="29" s="1"/>
  <c r="BD11" i="29" s="1"/>
  <c r="BE11" i="29" s="1"/>
  <c r="BF11" i="29" s="1"/>
  <c r="BG11" i="29" s="1"/>
  <c r="BH11" i="29" s="1"/>
  <c r="BI11" i="29" s="1"/>
  <c r="BJ11" i="29" s="1"/>
  <c r="BK11" i="29" s="1"/>
  <c r="BL11" i="29" s="1"/>
  <c r="BM11" i="29" s="1"/>
  <c r="BN11" i="29" s="1"/>
  <c r="BO11" i="29" s="1"/>
  <c r="BP11" i="29" s="1"/>
  <c r="BQ11" i="29" s="1"/>
  <c r="BR11" i="29" s="1"/>
  <c r="BS11" i="29" s="1"/>
  <c r="BT11" i="29" s="1"/>
  <c r="BU11" i="29" s="1"/>
  <c r="BV11" i="29" s="1"/>
  <c r="BW11" i="29" s="1"/>
  <c r="BX11" i="29" s="1"/>
  <c r="BY11" i="29" s="1"/>
  <c r="BZ11" i="29" s="1"/>
  <c r="CA11" i="29" s="1"/>
  <c r="CB11" i="29" s="1"/>
  <c r="CC11" i="29" s="1"/>
  <c r="CD11" i="29" s="1"/>
  <c r="CE11" i="29" s="1"/>
  <c r="CF11" i="29" s="1"/>
  <c r="CG11" i="29" s="1"/>
  <c r="CH11" i="29" s="1"/>
  <c r="CI11" i="29" s="1"/>
  <c r="CJ11" i="29" s="1"/>
  <c r="CK11" i="29" s="1"/>
  <c r="CL11" i="29" s="1"/>
  <c r="CM11" i="29" s="1"/>
  <c r="CN11" i="29" s="1"/>
  <c r="CO11" i="29" s="1"/>
  <c r="CP11" i="29" s="1"/>
  <c r="CQ11" i="29" s="1"/>
  <c r="M27" i="29"/>
  <c r="M31" i="29" s="1"/>
  <c r="M33" i="29" s="1"/>
  <c r="N25" i="29"/>
  <c r="N15" i="29"/>
  <c r="N30" i="29" s="1"/>
  <c r="O21" i="29"/>
  <c r="P10" i="29"/>
  <c r="P19" i="29" s="1"/>
  <c r="O12" i="29"/>
  <c r="N42" i="29"/>
  <c r="N38" i="29"/>
  <c r="N41" i="29"/>
  <c r="N43" i="29" l="1"/>
  <c r="N44" i="29" s="1"/>
  <c r="N46" i="29" s="1"/>
  <c r="N48" i="29" s="1"/>
  <c r="N26" i="29"/>
  <c r="N27" i="29" s="1"/>
  <c r="N31" i="29" s="1"/>
  <c r="N33" i="29" s="1"/>
  <c r="T32" i="29"/>
  <c r="M49" i="29"/>
  <c r="O25" i="29"/>
  <c r="O26" i="29" s="1"/>
  <c r="O15" i="29"/>
  <c r="O30" i="29" s="1"/>
  <c r="L49" i="29"/>
  <c r="P21" i="29"/>
  <c r="Q10" i="29"/>
  <c r="Q19" i="29" s="1"/>
  <c r="P12" i="29"/>
  <c r="O37" i="29"/>
  <c r="O41" i="29"/>
  <c r="U32" i="29" l="1"/>
  <c r="O27" i="29"/>
  <c r="O31" i="29" s="1"/>
  <c r="O33" i="29" s="1"/>
  <c r="N49" i="29"/>
  <c r="P25" i="29"/>
  <c r="P15" i="29"/>
  <c r="P30" i="29" s="1"/>
  <c r="P41" i="29"/>
  <c r="O42" i="29"/>
  <c r="O43" i="29" s="1"/>
  <c r="O38" i="29"/>
  <c r="Q21" i="29"/>
  <c r="R10" i="29"/>
  <c r="R19" i="29" s="1"/>
  <c r="Q12" i="29"/>
  <c r="P37" i="29"/>
  <c r="P26" i="29" l="1"/>
  <c r="P27" i="29" s="1"/>
  <c r="P31" i="29" s="1"/>
  <c r="P33" i="29" s="1"/>
  <c r="V32" i="29"/>
  <c r="Q25" i="29"/>
  <c r="Q26" i="29" s="1"/>
  <c r="Q15" i="29"/>
  <c r="Q30" i="29" s="1"/>
  <c r="R21" i="29"/>
  <c r="S10" i="29"/>
  <c r="S19" i="29" s="1"/>
  <c r="R12" i="29"/>
  <c r="R37" i="29" s="1"/>
  <c r="Q41" i="29"/>
  <c r="O44" i="29"/>
  <c r="O46" i="29" s="1"/>
  <c r="O48" i="29" s="1"/>
  <c r="P42" i="29"/>
  <c r="P43" i="29" s="1"/>
  <c r="P38" i="29"/>
  <c r="Q37" i="29"/>
  <c r="W32" i="29" l="1"/>
  <c r="Q27" i="29"/>
  <c r="Q31" i="29" s="1"/>
  <c r="Q33" i="29" s="1"/>
  <c r="P44" i="29"/>
  <c r="P46" i="29" s="1"/>
  <c r="P48" i="29" s="1"/>
  <c r="R25" i="29"/>
  <c r="R15" i="29"/>
  <c r="R30" i="29" s="1"/>
  <c r="S21" i="29"/>
  <c r="T10" i="29"/>
  <c r="T19" i="29" s="1"/>
  <c r="S12" i="29"/>
  <c r="S37" i="29" s="1"/>
  <c r="R41" i="29"/>
  <c r="R38" i="29"/>
  <c r="R42" i="29"/>
  <c r="Q38" i="29"/>
  <c r="Q42" i="29"/>
  <c r="Q43" i="29" s="1"/>
  <c r="O49" i="29"/>
  <c r="R43" i="29" l="1"/>
  <c r="R44" i="29" s="1"/>
  <c r="R46" i="29" s="1"/>
  <c r="R48" i="29" s="1"/>
  <c r="R26" i="29"/>
  <c r="R27" i="29" s="1"/>
  <c r="R31" i="29" s="1"/>
  <c r="R33" i="29" s="1"/>
  <c r="X32" i="29"/>
  <c r="S42" i="29"/>
  <c r="S38" i="29"/>
  <c r="P49" i="29"/>
  <c r="T21" i="29"/>
  <c r="U10" i="29"/>
  <c r="U19" i="29" s="1"/>
  <c r="T12" i="29"/>
  <c r="T37" i="29" s="1"/>
  <c r="Q44" i="29"/>
  <c r="Q46" i="29" s="1"/>
  <c r="Q48" i="29" s="1"/>
  <c r="S41" i="29"/>
  <c r="S25" i="29"/>
  <c r="S15" i="29"/>
  <c r="S30" i="29" s="1"/>
  <c r="S43" i="29" l="1"/>
  <c r="S44" i="29" s="1"/>
  <c r="S46" i="29" s="1"/>
  <c r="S48" i="29" s="1"/>
  <c r="S26" i="29"/>
  <c r="S27" i="29" s="1"/>
  <c r="S31" i="29" s="1"/>
  <c r="S33" i="29" s="1"/>
  <c r="Y32" i="29"/>
  <c r="Q49" i="29"/>
  <c r="R49" i="29"/>
  <c r="U21" i="29"/>
  <c r="V10" i="29"/>
  <c r="V19" i="29" s="1"/>
  <c r="U12" i="29"/>
  <c r="U37" i="29" s="1"/>
  <c r="T41" i="29"/>
  <c r="T38" i="29"/>
  <c r="T42" i="29"/>
  <c r="T15" i="29"/>
  <c r="T30" i="29" s="1"/>
  <c r="T25" i="29"/>
  <c r="T26" i="29" s="1"/>
  <c r="T43" i="29" l="1"/>
  <c r="T44" i="29" s="1"/>
  <c r="T46" i="29" s="1"/>
  <c r="T48" i="29" s="1"/>
  <c r="Z32" i="29"/>
  <c r="S49" i="29"/>
  <c r="T27" i="29"/>
  <c r="T31" i="29" s="1"/>
  <c r="T33" i="29" s="1"/>
  <c r="U25" i="29"/>
  <c r="U15" i="29"/>
  <c r="U30" i="29" s="1"/>
  <c r="V21" i="29"/>
  <c r="W10" i="29"/>
  <c r="W19" i="29" s="1"/>
  <c r="V12" i="29"/>
  <c r="U41" i="29"/>
  <c r="U42" i="29"/>
  <c r="U38" i="29"/>
  <c r="U43" i="29" l="1"/>
  <c r="U44" i="29" s="1"/>
  <c r="U46" i="29" s="1"/>
  <c r="U48" i="29" s="1"/>
  <c r="U26" i="29"/>
  <c r="U27" i="29" s="1"/>
  <c r="U31" i="29" s="1"/>
  <c r="U33" i="29" s="1"/>
  <c r="AA32" i="29"/>
  <c r="T49" i="29"/>
  <c r="V25" i="29"/>
  <c r="V15" i="29"/>
  <c r="V30" i="29" s="1"/>
  <c r="W21" i="29"/>
  <c r="X10" i="29"/>
  <c r="X19" i="29" s="1"/>
  <c r="W12" i="29"/>
  <c r="W37" i="29" s="1"/>
  <c r="V37" i="29"/>
  <c r="V41" i="29"/>
  <c r="V26" i="29" l="1"/>
  <c r="V27" i="29" s="1"/>
  <c r="V31" i="29" s="1"/>
  <c r="V33" i="29" s="1"/>
  <c r="AB32" i="29"/>
  <c r="U49" i="29"/>
  <c r="V38" i="29"/>
  <c r="V42" i="29"/>
  <c r="V43" i="29" s="1"/>
  <c r="W42" i="29"/>
  <c r="W38" i="29"/>
  <c r="W25" i="29"/>
  <c r="W26" i="29" s="1"/>
  <c r="W15" i="29"/>
  <c r="W30" i="29" s="1"/>
  <c r="X21" i="29"/>
  <c r="Y10" i="29"/>
  <c r="Y19" i="29" s="1"/>
  <c r="X12" i="29"/>
  <c r="W41" i="29"/>
  <c r="W43" i="29" l="1"/>
  <c r="W44" i="29" s="1"/>
  <c r="W46" i="29" s="1"/>
  <c r="W48" i="29" s="1"/>
  <c r="AC32" i="29"/>
  <c r="X41" i="29"/>
  <c r="X25" i="29"/>
  <c r="X26" i="29" s="1"/>
  <c r="X15" i="29"/>
  <c r="X30" i="29" s="1"/>
  <c r="X37" i="29"/>
  <c r="V44" i="29"/>
  <c r="V46" i="29" s="1"/>
  <c r="V48" i="29" s="1"/>
  <c r="W27" i="29"/>
  <c r="W31" i="29" s="1"/>
  <c r="W33" i="29" s="1"/>
  <c r="Y21" i="29"/>
  <c r="Z10" i="29"/>
  <c r="Z19" i="29" s="1"/>
  <c r="Y12" i="29"/>
  <c r="Y37" i="29" s="1"/>
  <c r="AD32" i="29" l="1"/>
  <c r="W49" i="29"/>
  <c r="V49" i="29"/>
  <c r="X42" i="29"/>
  <c r="X43" i="29" s="1"/>
  <c r="X38" i="29"/>
  <c r="Y42" i="29"/>
  <c r="Y38" i="29"/>
  <c r="Y25" i="29"/>
  <c r="Y26" i="29" s="1"/>
  <c r="Y15" i="29"/>
  <c r="Y30" i="29" s="1"/>
  <c r="X27" i="29"/>
  <c r="X31" i="29" s="1"/>
  <c r="X33" i="29" s="1"/>
  <c r="Z21" i="29"/>
  <c r="AA10" i="29"/>
  <c r="AA19" i="29" s="1"/>
  <c r="Z12" i="29"/>
  <c r="Y41" i="29"/>
  <c r="Y43" i="29" l="1"/>
  <c r="Y44" i="29" s="1"/>
  <c r="Y46" i="29" s="1"/>
  <c r="Y48" i="29" s="1"/>
  <c r="X44" i="29"/>
  <c r="X46" i="29" s="1"/>
  <c r="X48" i="29" s="1"/>
  <c r="AE32" i="29"/>
  <c r="Y27" i="29"/>
  <c r="Y31" i="29" s="1"/>
  <c r="Y33" i="29" s="1"/>
  <c r="AA21" i="29"/>
  <c r="AB10" i="29"/>
  <c r="AB19" i="29" s="1"/>
  <c r="AA12" i="29"/>
  <c r="AA37" i="29" s="1"/>
  <c r="Z25" i="29"/>
  <c r="Z15" i="29"/>
  <c r="Z30" i="29" s="1"/>
  <c r="Z41" i="29"/>
  <c r="Z37" i="29"/>
  <c r="Z26" i="29" l="1"/>
  <c r="Z27" i="29" s="1"/>
  <c r="Z31" i="29" s="1"/>
  <c r="Z33" i="29" s="1"/>
  <c r="AF32" i="29"/>
  <c r="Y49" i="29"/>
  <c r="Z42" i="29"/>
  <c r="Z43" i="29" s="1"/>
  <c r="Z38" i="29"/>
  <c r="AA42" i="29"/>
  <c r="AA38" i="29"/>
  <c r="X49" i="29"/>
  <c r="AA25" i="29"/>
  <c r="AA26" i="29" s="1"/>
  <c r="AA15" i="29"/>
  <c r="AA30" i="29" s="1"/>
  <c r="AB21" i="29"/>
  <c r="AC10" i="29"/>
  <c r="AC19" i="29" s="1"/>
  <c r="AB12" i="29"/>
  <c r="AB37" i="29" s="1"/>
  <c r="AA41" i="29"/>
  <c r="AA43" i="29" l="1"/>
  <c r="AA44" i="29" s="1"/>
  <c r="AA46" i="29" s="1"/>
  <c r="AA48" i="29" s="1"/>
  <c r="Z44" i="29"/>
  <c r="Z46" i="29" s="1"/>
  <c r="Z48" i="29" s="1"/>
  <c r="AG32" i="29"/>
  <c r="AA27" i="29"/>
  <c r="AA31" i="29" s="1"/>
  <c r="AA33" i="29" s="1"/>
  <c r="AB41" i="29"/>
  <c r="AB42" i="29"/>
  <c r="AB38" i="29"/>
  <c r="AB25" i="29"/>
  <c r="AB26" i="29" s="1"/>
  <c r="AB15" i="29"/>
  <c r="AB30" i="29" s="1"/>
  <c r="AC21" i="29"/>
  <c r="AD10" i="29"/>
  <c r="AD19" i="29" s="1"/>
  <c r="AC12" i="29"/>
  <c r="AB43" i="29" l="1"/>
  <c r="AB44" i="29" s="1"/>
  <c r="AB46" i="29" s="1"/>
  <c r="AB48" i="29" s="1"/>
  <c r="AH32" i="29"/>
  <c r="AA49" i="29"/>
  <c r="AC25" i="29"/>
  <c r="AC15" i="29"/>
  <c r="AC30" i="29" s="1"/>
  <c r="AD21" i="29"/>
  <c r="AE10" i="29"/>
  <c r="AE19" i="29" s="1"/>
  <c r="AD12" i="29"/>
  <c r="AC37" i="29"/>
  <c r="AC41" i="29"/>
  <c r="AB27" i="29"/>
  <c r="AB31" i="29" s="1"/>
  <c r="AB33" i="29" s="1"/>
  <c r="Z49" i="29"/>
  <c r="AC26" i="29" l="1"/>
  <c r="AC27" i="29" s="1"/>
  <c r="AC31" i="29" s="1"/>
  <c r="AC33" i="29" s="1"/>
  <c r="AI32" i="29"/>
  <c r="AB49" i="29"/>
  <c r="AE21" i="29"/>
  <c r="AF10" i="29"/>
  <c r="AF19" i="29" s="1"/>
  <c r="AE12" i="29"/>
  <c r="AD41" i="29"/>
  <c r="AC42" i="29"/>
  <c r="AC43" i="29" s="1"/>
  <c r="AC38" i="29"/>
  <c r="AD25" i="29"/>
  <c r="AD26" i="29" s="1"/>
  <c r="AD15" i="29"/>
  <c r="AD30" i="29" s="1"/>
  <c r="AD37" i="29"/>
  <c r="AC44" i="29" l="1"/>
  <c r="AC46" i="29" s="1"/>
  <c r="AC48" i="29" s="1"/>
  <c r="AJ32" i="29"/>
  <c r="AD27" i="29"/>
  <c r="AD31" i="29" s="1"/>
  <c r="AD33" i="29" s="1"/>
  <c r="AE25" i="29"/>
  <c r="AE15" i="29"/>
  <c r="AE30" i="29" s="1"/>
  <c r="AF21" i="29"/>
  <c r="AG10" i="29"/>
  <c r="AG19" i="29" s="1"/>
  <c r="AF12" i="29"/>
  <c r="AF37" i="29" s="1"/>
  <c r="AE37" i="29"/>
  <c r="AE41" i="29"/>
  <c r="AD38" i="29"/>
  <c r="AD42" i="29"/>
  <c r="AD43" i="29" s="1"/>
  <c r="AE26" i="29" l="1"/>
  <c r="AE27" i="29" s="1"/>
  <c r="AE31" i="29" s="1"/>
  <c r="AE33" i="29" s="1"/>
  <c r="AD44" i="29"/>
  <c r="AD46" i="29" s="1"/>
  <c r="AD48" i="29" s="1"/>
  <c r="AK32" i="29"/>
  <c r="AF41" i="29"/>
  <c r="AE42" i="29"/>
  <c r="AE43" i="29" s="1"/>
  <c r="AE38" i="29"/>
  <c r="AC49" i="29"/>
  <c r="AF25" i="29"/>
  <c r="AF26" i="29" s="1"/>
  <c r="AF15" i="29"/>
  <c r="AF30" i="29" s="1"/>
  <c r="AG21" i="29"/>
  <c r="AH10" i="29"/>
  <c r="AH19" i="29" s="1"/>
  <c r="AG12" i="29"/>
  <c r="AG37" i="29" s="1"/>
  <c r="AF42" i="29"/>
  <c r="AF38" i="29"/>
  <c r="AF43" i="29" l="1"/>
  <c r="AF44" i="29" s="1"/>
  <c r="AF46" i="29" s="1"/>
  <c r="AF48" i="29" s="1"/>
  <c r="AL32" i="29"/>
  <c r="AG41" i="29"/>
  <c r="AE44" i="29"/>
  <c r="AE46" i="29" s="1"/>
  <c r="AE48" i="29" s="1"/>
  <c r="AF27" i="29"/>
  <c r="AF31" i="29" s="1"/>
  <c r="AF33" i="29" s="1"/>
  <c r="AG25" i="29"/>
  <c r="AG15" i="29"/>
  <c r="AG30" i="29" s="1"/>
  <c r="AH21" i="29"/>
  <c r="AI10" i="29"/>
  <c r="AI19" i="29" s="1"/>
  <c r="AH12" i="29"/>
  <c r="AG42" i="29"/>
  <c r="AG38" i="29"/>
  <c r="AD49" i="29"/>
  <c r="AG43" i="29" l="1"/>
  <c r="AG44" i="29" s="1"/>
  <c r="AG46" i="29" s="1"/>
  <c r="AG48" i="29" s="1"/>
  <c r="AG26" i="29"/>
  <c r="AG27" i="29" s="1"/>
  <c r="AG31" i="29" s="1"/>
  <c r="AG33" i="29" s="1"/>
  <c r="AM32" i="29"/>
  <c r="AF49" i="29"/>
  <c r="AH15" i="29"/>
  <c r="AH30" i="29" s="1"/>
  <c r="AH25" i="29"/>
  <c r="AH26" i="29" s="1"/>
  <c r="AH37" i="29"/>
  <c r="AI21" i="29"/>
  <c r="AJ10" i="29"/>
  <c r="AJ19" i="29" s="1"/>
  <c r="AI12" i="29"/>
  <c r="AH41" i="29"/>
  <c r="AE49" i="29"/>
  <c r="AN32" i="29" l="1"/>
  <c r="AH27" i="29"/>
  <c r="AH31" i="29" s="1"/>
  <c r="AH33" i="29" s="1"/>
  <c r="AI15" i="29"/>
  <c r="AI30" i="29" s="1"/>
  <c r="AI25" i="29"/>
  <c r="AH42" i="29"/>
  <c r="AH43" i="29" s="1"/>
  <c r="AH38" i="29"/>
  <c r="AG49" i="29"/>
  <c r="AJ21" i="29"/>
  <c r="AK10" i="29"/>
  <c r="AK19" i="29" s="1"/>
  <c r="AJ12" i="29"/>
  <c r="AI37" i="29"/>
  <c r="AI41" i="29"/>
  <c r="AI26" i="29" l="1"/>
  <c r="AI27" i="29" s="1"/>
  <c r="AI31" i="29" s="1"/>
  <c r="AI33" i="29" s="1"/>
  <c r="AH44" i="29"/>
  <c r="AH46" i="29" s="1"/>
  <c r="AH48" i="29" s="1"/>
  <c r="AO32" i="29"/>
  <c r="AI42" i="29"/>
  <c r="AI43" i="29" s="1"/>
  <c r="AI38" i="29"/>
  <c r="AJ25" i="29"/>
  <c r="AJ26" i="29" s="1"/>
  <c r="AJ15" i="29"/>
  <c r="AJ30" i="29" s="1"/>
  <c r="AJ37" i="29"/>
  <c r="AK21" i="29"/>
  <c r="AL10" i="29"/>
  <c r="AL19" i="29" s="1"/>
  <c r="AK12" i="29"/>
  <c r="AK37" i="29" s="1"/>
  <c r="AJ41" i="29"/>
  <c r="AI44" i="29" l="1"/>
  <c r="AI46" i="29" s="1"/>
  <c r="AI48" i="29" s="1"/>
  <c r="AP32" i="29"/>
  <c r="AJ27" i="29"/>
  <c r="AJ31" i="29" s="1"/>
  <c r="AJ33" i="29" s="1"/>
  <c r="AH49" i="29"/>
  <c r="AK42" i="29"/>
  <c r="AK38" i="29"/>
  <c r="AK25" i="29"/>
  <c r="AK26" i="29" s="1"/>
  <c r="AK15" i="29"/>
  <c r="AK30" i="29" s="1"/>
  <c r="AJ42" i="29"/>
  <c r="AJ43" i="29" s="1"/>
  <c r="AJ38" i="29"/>
  <c r="AL21" i="29"/>
  <c r="AM10" i="29"/>
  <c r="AM19" i="29" s="1"/>
  <c r="AL12" i="29"/>
  <c r="AK41" i="29"/>
  <c r="AK43" i="29" l="1"/>
  <c r="AK44" i="29" s="1"/>
  <c r="AK46" i="29" s="1"/>
  <c r="AK48" i="29" s="1"/>
  <c r="AQ32" i="29"/>
  <c r="AJ44" i="29"/>
  <c r="AJ46" i="29" s="1"/>
  <c r="AJ48" i="29" s="1"/>
  <c r="AL41" i="29"/>
  <c r="AK27" i="29"/>
  <c r="AK31" i="29" s="1"/>
  <c r="AK33" i="29" s="1"/>
  <c r="AL25" i="29"/>
  <c r="AL15" i="29"/>
  <c r="AL30" i="29" s="1"/>
  <c r="AM21" i="29"/>
  <c r="AN10" i="29"/>
  <c r="AN19" i="29" s="1"/>
  <c r="AM12" i="29"/>
  <c r="AM37" i="29" s="1"/>
  <c r="AI49" i="29"/>
  <c r="AL37" i="29"/>
  <c r="AL26" i="29" l="1"/>
  <c r="AL27" i="29" s="1"/>
  <c r="AL31" i="29" s="1"/>
  <c r="AL33" i="29" s="1"/>
  <c r="AR32" i="29"/>
  <c r="AM42" i="29"/>
  <c r="AM38" i="29"/>
  <c r="AK49" i="29"/>
  <c r="AJ49" i="29"/>
  <c r="AL42" i="29"/>
  <c r="AL43" i="29" s="1"/>
  <c r="AL38" i="29"/>
  <c r="AN21" i="29"/>
  <c r="AO10" i="29"/>
  <c r="AO19" i="29" s="1"/>
  <c r="AN12" i="29"/>
  <c r="AN37" i="29" s="1"/>
  <c r="AM25" i="29"/>
  <c r="AM26" i="29" s="1"/>
  <c r="AM15" i="29"/>
  <c r="AM30" i="29" s="1"/>
  <c r="AM41" i="29"/>
  <c r="AM43" i="29" l="1"/>
  <c r="AM44" i="29" s="1"/>
  <c r="AM46" i="29" s="1"/>
  <c r="AM48" i="29" s="1"/>
  <c r="AL44" i="29"/>
  <c r="AL46" i="29" s="1"/>
  <c r="AL48" i="29" s="1"/>
  <c r="AS32" i="29"/>
  <c r="AM27" i="29"/>
  <c r="AM31" i="29" s="1"/>
  <c r="AM33" i="29" s="1"/>
  <c r="AN41" i="29"/>
  <c r="AN25" i="29"/>
  <c r="AN26" i="29" s="1"/>
  <c r="AN15" i="29"/>
  <c r="AN30" i="29" s="1"/>
  <c r="AO21" i="29"/>
  <c r="AP10" i="29"/>
  <c r="AP19" i="29" s="1"/>
  <c r="AO12" i="29"/>
  <c r="AN42" i="29"/>
  <c r="AN38" i="29"/>
  <c r="AN43" i="29" l="1"/>
  <c r="AN44" i="29" s="1"/>
  <c r="AN46" i="29" s="1"/>
  <c r="AN48" i="29" s="1"/>
  <c r="AT32" i="29"/>
  <c r="AN27" i="29"/>
  <c r="AN31" i="29" s="1"/>
  <c r="AN33" i="29" s="1"/>
  <c r="AM49" i="29"/>
  <c r="AP21" i="29"/>
  <c r="AQ10" i="29"/>
  <c r="AQ19" i="29" s="1"/>
  <c r="AP12" i="29"/>
  <c r="AP37" i="29" s="1"/>
  <c r="AO41" i="29"/>
  <c r="AL49" i="29"/>
  <c r="AO15" i="29"/>
  <c r="AO30" i="29" s="1"/>
  <c r="AO25" i="29"/>
  <c r="AO26" i="29" s="1"/>
  <c r="AO37" i="29"/>
  <c r="AU32" i="29" l="1"/>
  <c r="AO27" i="29"/>
  <c r="AO31" i="29" s="1"/>
  <c r="AO33" i="29" s="1"/>
  <c r="AN49" i="29"/>
  <c r="AP41" i="29"/>
  <c r="AP25" i="29"/>
  <c r="AP15" i="29"/>
  <c r="AP30" i="29" s="1"/>
  <c r="AQ21" i="29"/>
  <c r="AR10" i="29"/>
  <c r="AR19" i="29" s="1"/>
  <c r="AQ12" i="29"/>
  <c r="AQ37" i="29" s="1"/>
  <c r="AP42" i="29"/>
  <c r="AP38" i="29"/>
  <c r="AO42" i="29"/>
  <c r="AO43" i="29" s="1"/>
  <c r="AO38" i="29"/>
  <c r="AP43" i="29" l="1"/>
  <c r="AP44" i="29" s="1"/>
  <c r="AP46" i="29" s="1"/>
  <c r="AP48" i="29" s="1"/>
  <c r="AP26" i="29"/>
  <c r="AP27" i="29" s="1"/>
  <c r="AP31" i="29" s="1"/>
  <c r="AP33" i="29" s="1"/>
  <c r="AV32" i="29"/>
  <c r="AR21" i="29"/>
  <c r="AS10" i="29"/>
  <c r="AS19" i="29" s="1"/>
  <c r="AR12" i="29"/>
  <c r="AR37" i="29" s="1"/>
  <c r="AQ42" i="29"/>
  <c r="AQ38" i="29"/>
  <c r="AO44" i="29"/>
  <c r="AO46" i="29" s="1"/>
  <c r="AO48" i="29" s="1"/>
  <c r="AQ25" i="29"/>
  <c r="AQ26" i="29" s="1"/>
  <c r="AQ15" i="29"/>
  <c r="AQ30" i="29" s="1"/>
  <c r="AQ41" i="29"/>
  <c r="AQ43" i="29" l="1"/>
  <c r="AQ44" i="29" s="1"/>
  <c r="AQ46" i="29" s="1"/>
  <c r="AQ48" i="29" s="1"/>
  <c r="AW32" i="29"/>
  <c r="AO49" i="29"/>
  <c r="AP49" i="29"/>
  <c r="AQ27" i="29"/>
  <c r="AQ31" i="29" s="1"/>
  <c r="AQ33" i="29" s="1"/>
  <c r="AS21" i="29"/>
  <c r="AT10" i="29"/>
  <c r="AT19" i="29" s="1"/>
  <c r="AS12" i="29"/>
  <c r="AS37" i="29" s="1"/>
  <c r="AR41" i="29"/>
  <c r="AR38" i="29"/>
  <c r="AR42" i="29"/>
  <c r="AR25" i="29"/>
  <c r="AR15" i="29"/>
  <c r="AR30" i="29" s="1"/>
  <c r="AR43" i="29" l="1"/>
  <c r="AR44" i="29" s="1"/>
  <c r="AR46" i="29" s="1"/>
  <c r="AR48" i="29" s="1"/>
  <c r="AR26" i="29"/>
  <c r="AR27" i="29" s="1"/>
  <c r="AR31" i="29" s="1"/>
  <c r="AR33" i="29" s="1"/>
  <c r="AY9" i="29"/>
  <c r="AX32" i="29"/>
  <c r="AQ49" i="29"/>
  <c r="AS38" i="29"/>
  <c r="AS42" i="29"/>
  <c r="AT21" i="29"/>
  <c r="AU10" i="29"/>
  <c r="AU19" i="29" s="1"/>
  <c r="AT12" i="29"/>
  <c r="AT37" i="29" s="1"/>
  <c r="AS41" i="29"/>
  <c r="AS25" i="29"/>
  <c r="AS26" i="29" s="1"/>
  <c r="AS15" i="29"/>
  <c r="AS30" i="29" s="1"/>
  <c r="AS43" i="29" l="1"/>
  <c r="AS44" i="29" s="1"/>
  <c r="AS46" i="29" s="1"/>
  <c r="AS48" i="29" s="1"/>
  <c r="AZ9" i="29"/>
  <c r="AY32" i="29"/>
  <c r="AS27" i="29"/>
  <c r="AS31" i="29" s="1"/>
  <c r="AS33" i="29" s="1"/>
  <c r="AR49" i="29"/>
  <c r="AT38" i="29"/>
  <c r="AT42" i="29"/>
  <c r="AT41" i="29"/>
  <c r="AT25" i="29"/>
  <c r="AT26" i="29" s="1"/>
  <c r="AT15" i="29"/>
  <c r="AT30" i="29" s="1"/>
  <c r="AU21" i="29"/>
  <c r="AV10" i="29"/>
  <c r="AV19" i="29" s="1"/>
  <c r="AU12" i="29"/>
  <c r="AT43" i="29" l="1"/>
  <c r="AT44" i="29" s="1"/>
  <c r="AT46" i="29" s="1"/>
  <c r="AT48" i="29" s="1"/>
  <c r="AZ32" i="29"/>
  <c r="AS49" i="29"/>
  <c r="AT27" i="29"/>
  <c r="AT31" i="29" s="1"/>
  <c r="AT33" i="29" s="1"/>
  <c r="AU25" i="29"/>
  <c r="AU15" i="29"/>
  <c r="AU30" i="29" s="1"/>
  <c r="AU37" i="29"/>
  <c r="AV21" i="29"/>
  <c r="AW10" i="29"/>
  <c r="AW19" i="29" s="1"/>
  <c r="AV12" i="29"/>
  <c r="AU41" i="29"/>
  <c r="BA9" i="29" l="1"/>
  <c r="AU26" i="29"/>
  <c r="AU27" i="29" s="1"/>
  <c r="AU31" i="29" s="1"/>
  <c r="AU33" i="29" s="1"/>
  <c r="BB9" i="29"/>
  <c r="BA32" i="29"/>
  <c r="AT49" i="29"/>
  <c r="AV25" i="29"/>
  <c r="AV26" i="29" s="1"/>
  <c r="AV15" i="29"/>
  <c r="AV30" i="29" s="1"/>
  <c r="AW21" i="29"/>
  <c r="AX10" i="29"/>
  <c r="AX19" i="29" s="1"/>
  <c r="AW12" i="29"/>
  <c r="AU38" i="29"/>
  <c r="AU42" i="29"/>
  <c r="AU43" i="29" s="1"/>
  <c r="AV37" i="29"/>
  <c r="AV41" i="29"/>
  <c r="AU44" i="29" l="1"/>
  <c r="AU46" i="29" s="1"/>
  <c r="AU48" i="29" s="1"/>
  <c r="BB32" i="29"/>
  <c r="AV27" i="29"/>
  <c r="AV31" i="29" s="1"/>
  <c r="AV33" i="29" s="1"/>
  <c r="AW25" i="29"/>
  <c r="AW15" i="29"/>
  <c r="AW30" i="29" s="1"/>
  <c r="AW37" i="29"/>
  <c r="AV38" i="29"/>
  <c r="AV42" i="29"/>
  <c r="AV43" i="29" s="1"/>
  <c r="AX21" i="29"/>
  <c r="AY10" i="29"/>
  <c r="AY19" i="29" s="1"/>
  <c r="AX12" i="29"/>
  <c r="AX37" i="29" s="1"/>
  <c r="AW41" i="29"/>
  <c r="BC9" i="29" l="1"/>
  <c r="AW26" i="29"/>
  <c r="AW27" i="29" s="1"/>
  <c r="AW31" i="29" s="1"/>
  <c r="AW33" i="29" s="1"/>
  <c r="BC32" i="29"/>
  <c r="AX42" i="29"/>
  <c r="AX38" i="29"/>
  <c r="AX41" i="29"/>
  <c r="AW42" i="29"/>
  <c r="AW43" i="29" s="1"/>
  <c r="AW38" i="29"/>
  <c r="AU49" i="29"/>
  <c r="AV44" i="29"/>
  <c r="AV46" i="29" s="1"/>
  <c r="AV48" i="29" s="1"/>
  <c r="AX25" i="29"/>
  <c r="AX15" i="29"/>
  <c r="AX30" i="29" s="1"/>
  <c r="AY21" i="29"/>
  <c r="AZ10" i="29"/>
  <c r="AZ19" i="29" s="1"/>
  <c r="AY12" i="29"/>
  <c r="AY37" i="29" s="1"/>
  <c r="BD9" i="29" l="1"/>
  <c r="AX43" i="29"/>
  <c r="AX44" i="29" s="1"/>
  <c r="AX46" i="29" s="1"/>
  <c r="AX48" i="29" s="1"/>
  <c r="AX26" i="29"/>
  <c r="AX27" i="29" s="1"/>
  <c r="AX31" i="29" s="1"/>
  <c r="AX33" i="29" s="1"/>
  <c r="BD32" i="29"/>
  <c r="AV49" i="29"/>
  <c r="AZ21" i="29"/>
  <c r="BA10" i="29"/>
  <c r="BA19" i="29" s="1"/>
  <c r="AZ12" i="29"/>
  <c r="AZ37" i="29" s="1"/>
  <c r="AY38" i="29"/>
  <c r="AY42" i="29"/>
  <c r="AY25" i="29"/>
  <c r="AY15" i="29"/>
  <c r="AY30" i="29" s="1"/>
  <c r="AW44" i="29"/>
  <c r="AW46" i="29" s="1"/>
  <c r="AW48" i="29" s="1"/>
  <c r="AY41" i="29"/>
  <c r="BE9" i="29" l="1"/>
  <c r="AY43" i="29"/>
  <c r="AY44" i="29" s="1"/>
  <c r="AY46" i="29" s="1"/>
  <c r="AY48" i="29" s="1"/>
  <c r="AY26" i="29"/>
  <c r="AY27" i="29" s="1"/>
  <c r="AY31" i="29" s="1"/>
  <c r="AY33" i="29" s="1"/>
  <c r="BE32" i="29"/>
  <c r="AW49" i="29"/>
  <c r="BA21" i="29"/>
  <c r="BB10" i="29"/>
  <c r="BB19" i="29" s="1"/>
  <c r="BA12" i="29"/>
  <c r="BA37" i="29" s="1"/>
  <c r="AX49" i="29"/>
  <c r="AZ41" i="29"/>
  <c r="AZ42" i="29"/>
  <c r="AZ38" i="29"/>
  <c r="AZ25" i="29"/>
  <c r="AZ26" i="29" s="1"/>
  <c r="AZ15" i="29"/>
  <c r="AZ30" i="29" s="1"/>
  <c r="BF9" i="29" l="1"/>
  <c r="AZ43" i="29"/>
  <c r="AZ44" i="29" s="1"/>
  <c r="AZ46" i="29" s="1"/>
  <c r="AZ48" i="29" s="1"/>
  <c r="BF32" i="29"/>
  <c r="AZ27" i="29"/>
  <c r="AZ31" i="29" s="1"/>
  <c r="AZ33" i="29" s="1"/>
  <c r="AY49" i="29"/>
  <c r="BA41" i="29"/>
  <c r="BA38" i="29"/>
  <c r="BA42" i="29"/>
  <c r="BA25" i="29"/>
  <c r="BA15" i="29"/>
  <c r="BA30" i="29" s="1"/>
  <c r="BB21" i="29"/>
  <c r="BC10" i="29"/>
  <c r="BC19" i="29" s="1"/>
  <c r="BB12" i="29"/>
  <c r="BG9" i="29" l="1"/>
  <c r="BA43" i="29"/>
  <c r="BA44" i="29" s="1"/>
  <c r="BA46" i="29" s="1"/>
  <c r="BA48" i="29" s="1"/>
  <c r="BA26" i="29"/>
  <c r="BA27" i="29" s="1"/>
  <c r="BA31" i="29" s="1"/>
  <c r="BA33" i="29" s="1"/>
  <c r="BG32" i="29"/>
  <c r="AZ49" i="29"/>
  <c r="BC21" i="29"/>
  <c r="BD10" i="29"/>
  <c r="BD19" i="29" s="1"/>
  <c r="BC12" i="29"/>
  <c r="BC37" i="29" s="1"/>
  <c r="BB41" i="29"/>
  <c r="BB25" i="29"/>
  <c r="BB15" i="29"/>
  <c r="BB30" i="29" s="1"/>
  <c r="BB37" i="29"/>
  <c r="BH9" i="29" l="1"/>
  <c r="BB26" i="29"/>
  <c r="BB27" i="29" s="1"/>
  <c r="BB31" i="29" s="1"/>
  <c r="BB33" i="29" s="1"/>
  <c r="BH32" i="29"/>
  <c r="BC42" i="29"/>
  <c r="BC38" i="29"/>
  <c r="BC41" i="29"/>
  <c r="BB38" i="29"/>
  <c r="BB42" i="29"/>
  <c r="BB43" i="29" s="1"/>
  <c r="BA49" i="29"/>
  <c r="BC15" i="29"/>
  <c r="BC30" i="29" s="1"/>
  <c r="BC25" i="29"/>
  <c r="BC26" i="29" s="1"/>
  <c r="BD21" i="29"/>
  <c r="BE10" i="29"/>
  <c r="BE19" i="29" s="1"/>
  <c r="BD12" i="29"/>
  <c r="BD37" i="29" s="1"/>
  <c r="BI9" i="29" l="1"/>
  <c r="BC43" i="29"/>
  <c r="BC44" i="29" s="1"/>
  <c r="BC46" i="29" s="1"/>
  <c r="BC48" i="29" s="1"/>
  <c r="BJ9" i="29"/>
  <c r="BI32" i="29"/>
  <c r="BD41" i="29"/>
  <c r="BC27" i="29"/>
  <c r="BC31" i="29" s="1"/>
  <c r="BC33" i="29" s="1"/>
  <c r="BB44" i="29"/>
  <c r="BB46" i="29" s="1"/>
  <c r="BB48" i="29" s="1"/>
  <c r="BD42" i="29"/>
  <c r="BD38" i="29"/>
  <c r="BD25" i="29"/>
  <c r="BD26" i="29" s="1"/>
  <c r="BD15" i="29"/>
  <c r="BD30" i="29" s="1"/>
  <c r="BE21" i="29"/>
  <c r="BF10" i="29"/>
  <c r="BF19" i="29" s="1"/>
  <c r="BE12" i="29"/>
  <c r="BD43" i="29" l="1"/>
  <c r="BD44" i="29" s="1"/>
  <c r="BD46" i="29" s="1"/>
  <c r="BD48" i="29" s="1"/>
  <c r="BJ32" i="29"/>
  <c r="BB49" i="29"/>
  <c r="BC49" i="29"/>
  <c r="BE25" i="29"/>
  <c r="BE26" i="29" s="1"/>
  <c r="BE15" i="29"/>
  <c r="BE30" i="29" s="1"/>
  <c r="BE37" i="29"/>
  <c r="BF21" i="29"/>
  <c r="BG10" i="29"/>
  <c r="BG19" i="29" s="1"/>
  <c r="BF12" i="29"/>
  <c r="BD27" i="29"/>
  <c r="BD31" i="29" s="1"/>
  <c r="BD33" i="29" s="1"/>
  <c r="BE41" i="29"/>
  <c r="BK9" i="29" l="1"/>
  <c r="BL9" i="29"/>
  <c r="BK32" i="29"/>
  <c r="BD49" i="29"/>
  <c r="BE27" i="29"/>
  <c r="BE31" i="29" s="1"/>
  <c r="BE33" i="29" s="1"/>
  <c r="BF25" i="29"/>
  <c r="BF26" i="29" s="1"/>
  <c r="BF15" i="29"/>
  <c r="BF30" i="29" s="1"/>
  <c r="BG21" i="29"/>
  <c r="BH10" i="29"/>
  <c r="BH19" i="29" s="1"/>
  <c r="BG12" i="29"/>
  <c r="BG37" i="29" s="1"/>
  <c r="BF41" i="29"/>
  <c r="BE38" i="29"/>
  <c r="BE42" i="29"/>
  <c r="BE43" i="29" s="1"/>
  <c r="BF37" i="29"/>
  <c r="BE44" i="29" l="1"/>
  <c r="BE46" i="29" s="1"/>
  <c r="BE48" i="29" s="1"/>
  <c r="BL32" i="29"/>
  <c r="BF27" i="29"/>
  <c r="BF31" i="29" s="1"/>
  <c r="BF33" i="29" s="1"/>
  <c r="BF42" i="29"/>
  <c r="BF43" i="29" s="1"/>
  <c r="BF38" i="29"/>
  <c r="BG42" i="29"/>
  <c r="BG38" i="29"/>
  <c r="BG25" i="29"/>
  <c r="BG26" i="29" s="1"/>
  <c r="BG15" i="29"/>
  <c r="BG30" i="29" s="1"/>
  <c r="BH21" i="29"/>
  <c r="BI10" i="29"/>
  <c r="BI19" i="29" s="1"/>
  <c r="BH12" i="29"/>
  <c r="BG41" i="29"/>
  <c r="BM9" i="29" l="1"/>
  <c r="BG43" i="29"/>
  <c r="BG44" i="29" s="1"/>
  <c r="BG46" i="29" s="1"/>
  <c r="BG48" i="29" s="1"/>
  <c r="BF44" i="29"/>
  <c r="BF46" i="29" s="1"/>
  <c r="BF48" i="29" s="1"/>
  <c r="BM32" i="29"/>
  <c r="BG27" i="29"/>
  <c r="BG31" i="29" s="1"/>
  <c r="BG33" i="29" s="1"/>
  <c r="BH25" i="29"/>
  <c r="BH15" i="29"/>
  <c r="BH30" i="29" s="1"/>
  <c r="BI21" i="29"/>
  <c r="BJ10" i="29"/>
  <c r="BJ19" i="29" s="1"/>
  <c r="BI12" i="29"/>
  <c r="BI37" i="29" s="1"/>
  <c r="BE49" i="29"/>
  <c r="BH41" i="29"/>
  <c r="BH37" i="29"/>
  <c r="BN9" i="29" l="1"/>
  <c r="BH26" i="29"/>
  <c r="BH27" i="29" s="1"/>
  <c r="BH31" i="29" s="1"/>
  <c r="BH33" i="29" s="1"/>
  <c r="BO9" i="29"/>
  <c r="BN32" i="29"/>
  <c r="BG49" i="29"/>
  <c r="BI42" i="29"/>
  <c r="BI38" i="29"/>
  <c r="BF49" i="29"/>
  <c r="BJ21" i="29"/>
  <c r="BK10" i="29"/>
  <c r="BK19" i="29" s="1"/>
  <c r="BJ12" i="29"/>
  <c r="BJ37" i="29" s="1"/>
  <c r="BI41" i="29"/>
  <c r="BH42" i="29"/>
  <c r="BH43" i="29" s="1"/>
  <c r="BH38" i="29"/>
  <c r="BI15" i="29"/>
  <c r="BI30" i="29" s="1"/>
  <c r="BI25" i="29"/>
  <c r="BI43" i="29" l="1"/>
  <c r="BI44" i="29" s="1"/>
  <c r="BI46" i="29" s="1"/>
  <c r="BI48" i="29" s="1"/>
  <c r="BI26" i="29"/>
  <c r="BI27" i="29" s="1"/>
  <c r="BI31" i="29" s="1"/>
  <c r="BI33" i="29" s="1"/>
  <c r="BH44" i="29"/>
  <c r="BH46" i="29" s="1"/>
  <c r="BH48" i="29" s="1"/>
  <c r="BP9" i="29"/>
  <c r="BO32" i="29"/>
  <c r="BJ42" i="29"/>
  <c r="BJ38" i="29"/>
  <c r="BK21" i="29"/>
  <c r="BL10" i="29"/>
  <c r="BL19" i="29" s="1"/>
  <c r="BK12" i="29"/>
  <c r="BK37" i="29" s="1"/>
  <c r="BJ41" i="29"/>
  <c r="BJ25" i="29"/>
  <c r="BJ26" i="29" s="1"/>
  <c r="BJ15" i="29"/>
  <c r="BJ30" i="29" s="1"/>
  <c r="BP32" i="29" l="1"/>
  <c r="BJ43" i="29"/>
  <c r="BJ44" i="29" s="1"/>
  <c r="BJ46" i="29" s="1"/>
  <c r="BJ48" i="29" s="1"/>
  <c r="BQ9" i="29"/>
  <c r="BJ27" i="29"/>
  <c r="BJ31" i="29" s="1"/>
  <c r="BJ33" i="29" s="1"/>
  <c r="BK41" i="29"/>
  <c r="BK42" i="29"/>
  <c r="BK38" i="29"/>
  <c r="BH49" i="29"/>
  <c r="BK25" i="29"/>
  <c r="BK26" i="29" s="1"/>
  <c r="BK15" i="29"/>
  <c r="BK30" i="29" s="1"/>
  <c r="BL21" i="29"/>
  <c r="BM10" i="29"/>
  <c r="BM19" i="29" s="1"/>
  <c r="BL12" i="29"/>
  <c r="BL37" i="29" s="1"/>
  <c r="BI49" i="29"/>
  <c r="BQ32" i="29" l="1"/>
  <c r="BK43" i="29"/>
  <c r="BK44" i="29" s="1"/>
  <c r="BK46" i="29" s="1"/>
  <c r="BK48" i="29" s="1"/>
  <c r="BR9" i="29"/>
  <c r="BJ49" i="29"/>
  <c r="BL41" i="29"/>
  <c r="BL42" i="29"/>
  <c r="BL38" i="29"/>
  <c r="BK27" i="29"/>
  <c r="BK31" i="29" s="1"/>
  <c r="BK33" i="29" s="1"/>
  <c r="BL25" i="29"/>
  <c r="BL26" i="29" s="1"/>
  <c r="BL15" i="29"/>
  <c r="BL30" i="29" s="1"/>
  <c r="BM21" i="29"/>
  <c r="BN10" i="29"/>
  <c r="BN19" i="29" s="1"/>
  <c r="BM12" i="29"/>
  <c r="BR32" i="29" l="1"/>
  <c r="BL43" i="29"/>
  <c r="BL44" i="29" s="1"/>
  <c r="BL46" i="29" s="1"/>
  <c r="BL48" i="29" s="1"/>
  <c r="BL27" i="29"/>
  <c r="BL31" i="29" s="1"/>
  <c r="BL33" i="29" s="1"/>
  <c r="BK49" i="29"/>
  <c r="BM15" i="29"/>
  <c r="BM30" i="29" s="1"/>
  <c r="BM25" i="29"/>
  <c r="BM26" i="29" s="1"/>
  <c r="BM37" i="29"/>
  <c r="BN21" i="29"/>
  <c r="BO10" i="29"/>
  <c r="BO19" i="29" s="1"/>
  <c r="BN12" i="29"/>
  <c r="BM41" i="29"/>
  <c r="BS9" i="29" l="1"/>
  <c r="BT9" i="29"/>
  <c r="BS32" i="29"/>
  <c r="BL49" i="29"/>
  <c r="BM27" i="29"/>
  <c r="BM31" i="29" s="1"/>
  <c r="BM33" i="29" s="1"/>
  <c r="BN41" i="29"/>
  <c r="BM42" i="29"/>
  <c r="BM43" i="29" s="1"/>
  <c r="BM38" i="29"/>
  <c r="BN25" i="29"/>
  <c r="BN15" i="29"/>
  <c r="BN30" i="29" s="1"/>
  <c r="BN37" i="29"/>
  <c r="BO21" i="29"/>
  <c r="BP10" i="29"/>
  <c r="BP19" i="29" s="1"/>
  <c r="BO12" i="29"/>
  <c r="BO37" i="29" s="1"/>
  <c r="BT32" i="29" l="1"/>
  <c r="BN26" i="29"/>
  <c r="BN27" i="29" s="1"/>
  <c r="BN31" i="29" s="1"/>
  <c r="BN33" i="29" s="1"/>
  <c r="BM44" i="29"/>
  <c r="BM46" i="29" s="1"/>
  <c r="BM48" i="29" s="1"/>
  <c r="BO42" i="29"/>
  <c r="BO38" i="29"/>
  <c r="BP21" i="29"/>
  <c r="BQ10" i="29"/>
  <c r="BQ19" i="29" s="1"/>
  <c r="BP12" i="29"/>
  <c r="BP37" i="29" s="1"/>
  <c r="BO41" i="29"/>
  <c r="BN42" i="29"/>
  <c r="BN43" i="29" s="1"/>
  <c r="BN38" i="29"/>
  <c r="BO15" i="29"/>
  <c r="BO30" i="29" s="1"/>
  <c r="BO25" i="29"/>
  <c r="BO26" i="29" s="1"/>
  <c r="BU9" i="29" l="1"/>
  <c r="BU32" i="29"/>
  <c r="BO43" i="29"/>
  <c r="BO44" i="29" s="1"/>
  <c r="BO46" i="29" s="1"/>
  <c r="BO48" i="29" s="1"/>
  <c r="BO27" i="29"/>
  <c r="BO31" i="29" s="1"/>
  <c r="BO33" i="29" s="1"/>
  <c r="BN44" i="29"/>
  <c r="BN46" i="29" s="1"/>
  <c r="BN48" i="29" s="1"/>
  <c r="BM49" i="29"/>
  <c r="BP42" i="29"/>
  <c r="BP38" i="29"/>
  <c r="BQ21" i="29"/>
  <c r="BR10" i="29"/>
  <c r="BQ12" i="29"/>
  <c r="BQ37" i="29" s="1"/>
  <c r="BP41" i="29"/>
  <c r="BP25" i="29"/>
  <c r="BP15" i="29"/>
  <c r="BP30" i="29" s="1"/>
  <c r="BV9" i="29" l="1"/>
  <c r="BP43" i="29"/>
  <c r="BP44" i="29" s="1"/>
  <c r="BP46" i="29" s="1"/>
  <c r="BP48" i="29" s="1"/>
  <c r="BW9" i="29"/>
  <c r="BV32" i="29"/>
  <c r="BP26" i="29"/>
  <c r="BP27" i="29" s="1"/>
  <c r="BP31" i="29" s="1"/>
  <c r="BP33" i="29" s="1"/>
  <c r="BR19" i="29"/>
  <c r="BR21" i="29" s="1"/>
  <c r="BS10" i="29"/>
  <c r="BO49" i="29"/>
  <c r="BQ42" i="29"/>
  <c r="BQ38" i="29"/>
  <c r="BN49" i="29"/>
  <c r="BQ25" i="29"/>
  <c r="BQ26" i="29" s="1"/>
  <c r="BQ15" i="29"/>
  <c r="BQ30" i="29" s="1"/>
  <c r="BR12" i="29"/>
  <c r="BQ41" i="29"/>
  <c r="BQ43" i="29" l="1"/>
  <c r="BQ44" i="29" s="1"/>
  <c r="BQ46" i="29" s="1"/>
  <c r="BQ48" i="29" s="1"/>
  <c r="BW32" i="29"/>
  <c r="BR37" i="29"/>
  <c r="BR38" i="29" s="1"/>
  <c r="BS19" i="29"/>
  <c r="BS21" i="29" s="1"/>
  <c r="BT10" i="29"/>
  <c r="BS12" i="29"/>
  <c r="BS37" i="29" s="1"/>
  <c r="BQ27" i="29"/>
  <c r="BQ31" i="29" s="1"/>
  <c r="BQ33" i="29" s="1"/>
  <c r="BP49" i="29"/>
  <c r="BR41" i="29"/>
  <c r="BR15" i="29"/>
  <c r="BR30" i="29" s="1"/>
  <c r="BR25" i="29"/>
  <c r="BX9" i="29" l="1"/>
  <c r="BY9" i="29"/>
  <c r="BX32" i="29"/>
  <c r="BR26" i="29"/>
  <c r="BR27" i="29" s="1"/>
  <c r="BR31" i="29" s="1"/>
  <c r="BR33" i="29" s="1"/>
  <c r="BR42" i="29"/>
  <c r="BS41" i="29"/>
  <c r="BS42" i="29"/>
  <c r="BS38" i="29"/>
  <c r="BT19" i="29"/>
  <c r="BT21" i="29" s="1"/>
  <c r="BU10" i="29"/>
  <c r="BT12" i="29"/>
  <c r="BS15" i="29"/>
  <c r="BS30" i="29" s="1"/>
  <c r="BS25" i="29"/>
  <c r="BQ49" i="29"/>
  <c r="BS43" i="29" l="1"/>
  <c r="BS44" i="29" s="1"/>
  <c r="BS46" i="29" s="1"/>
  <c r="BS48" i="29" s="1"/>
  <c r="BR43" i="29"/>
  <c r="BR44" i="29" s="1"/>
  <c r="BR46" i="29" s="1"/>
  <c r="BZ9" i="29"/>
  <c r="BY32" i="29"/>
  <c r="BS26" i="29"/>
  <c r="BS27" i="29" s="1"/>
  <c r="BS31" i="29" s="1"/>
  <c r="BS33" i="29" s="1"/>
  <c r="BU19" i="29"/>
  <c r="BU21" i="29" s="1"/>
  <c r="BV10" i="29"/>
  <c r="BW10" i="29" s="1"/>
  <c r="BU12" i="29"/>
  <c r="BU37" i="29" s="1"/>
  <c r="BT15" i="29"/>
  <c r="BT30" i="29" s="1"/>
  <c r="BT25" i="29"/>
  <c r="BT26" i="29" s="1"/>
  <c r="BT41" i="29"/>
  <c r="BT37" i="29"/>
  <c r="BR48" i="29" l="1"/>
  <c r="BR49" i="29" s="1"/>
  <c r="BZ32" i="29"/>
  <c r="BW19" i="29"/>
  <c r="BW21" i="29" s="1"/>
  <c r="BX10" i="29"/>
  <c r="BS49" i="29"/>
  <c r="BT27" i="29"/>
  <c r="BT31" i="29" s="1"/>
  <c r="BT33" i="29" s="1"/>
  <c r="BU15" i="29"/>
  <c r="BU30" i="29" s="1"/>
  <c r="BU25" i="29"/>
  <c r="BU26" i="29" s="1"/>
  <c r="BV19" i="29"/>
  <c r="BV21" i="29" s="1"/>
  <c r="BU38" i="29"/>
  <c r="BU42" i="29"/>
  <c r="BU41" i="29"/>
  <c r="BT38" i="29"/>
  <c r="BT42" i="29"/>
  <c r="BT43" i="29" s="1"/>
  <c r="CA9" i="29" l="1"/>
  <c r="BU43" i="29"/>
  <c r="BU44" i="29" s="1"/>
  <c r="BU46" i="29" s="1"/>
  <c r="BU48" i="29" s="1"/>
  <c r="CA32" i="29"/>
  <c r="BW41" i="29"/>
  <c r="BX19" i="29"/>
  <c r="BX21" i="29" s="1"/>
  <c r="BY10" i="29"/>
  <c r="BT44" i="29"/>
  <c r="BT46" i="29" s="1"/>
  <c r="BT48" i="29" s="1"/>
  <c r="BV41" i="29"/>
  <c r="BU27" i="29"/>
  <c r="BU31" i="29" s="1"/>
  <c r="BU33" i="29" s="1"/>
  <c r="CB9" i="29" l="1"/>
  <c r="CB32" i="29"/>
  <c r="BY19" i="29"/>
  <c r="BY21" i="29" s="1"/>
  <c r="BZ10" i="29"/>
  <c r="BX41" i="29"/>
  <c r="BU49" i="29"/>
  <c r="BT49" i="29"/>
  <c r="CC9" i="29" l="1"/>
  <c r="CC32" i="29"/>
  <c r="BY41" i="29"/>
  <c r="BZ19" i="29"/>
  <c r="BZ21" i="29" s="1"/>
  <c r="CA10" i="29"/>
  <c r="CD9" i="29" l="1"/>
  <c r="CD32" i="29"/>
  <c r="CA19" i="29"/>
  <c r="CA21" i="29" s="1"/>
  <c r="CB10" i="29"/>
  <c r="BZ41" i="29"/>
  <c r="CE9" i="29" l="1"/>
  <c r="CE32" i="29"/>
  <c r="CB19" i="29"/>
  <c r="CB21" i="29" s="1"/>
  <c r="CC10" i="29"/>
  <c r="CA41" i="29"/>
  <c r="CF9" i="29" l="1"/>
  <c r="CG9" i="29"/>
  <c r="CF32" i="29"/>
  <c r="CC19" i="29"/>
  <c r="CC21" i="29" s="1"/>
  <c r="CD10" i="29"/>
  <c r="CE10" i="29" s="1"/>
  <c r="CB41" i="29"/>
  <c r="CG32" i="29" l="1"/>
  <c r="CF10" i="29"/>
  <c r="CE12" i="29"/>
  <c r="CE19" i="29"/>
  <c r="CE21" i="29" s="1"/>
  <c r="CC41" i="29"/>
  <c r="CD19" i="29"/>
  <c r="CD21" i="29" s="1"/>
  <c r="CD12" i="29"/>
  <c r="CH9" i="29" l="1"/>
  <c r="CH32" i="29"/>
  <c r="CE37" i="29"/>
  <c r="CE38" i="29" s="1"/>
  <c r="CG10" i="29"/>
  <c r="CF12" i="29"/>
  <c r="CF37" i="29" s="1"/>
  <c r="CE41" i="29"/>
  <c r="CE25" i="29"/>
  <c r="CE15" i="29"/>
  <c r="CE30" i="29" s="1"/>
  <c r="CF19" i="29"/>
  <c r="CF21" i="29" s="1"/>
  <c r="CD15" i="29"/>
  <c r="CD30" i="29" s="1"/>
  <c r="CD25" i="29"/>
  <c r="CD26" i="29" s="1"/>
  <c r="CD41" i="29"/>
  <c r="CI9" i="29" l="1"/>
  <c r="CJ9" i="29"/>
  <c r="CI32" i="29"/>
  <c r="CE26" i="29"/>
  <c r="CE27" i="29" s="1"/>
  <c r="CE31" i="29" s="1"/>
  <c r="CE33" i="29" s="1"/>
  <c r="CE42" i="29"/>
  <c r="CH10" i="29"/>
  <c r="CG12" i="29"/>
  <c r="CG37" i="29" s="1"/>
  <c r="CG19" i="29"/>
  <c r="CG21" i="29" s="1"/>
  <c r="CF38" i="29"/>
  <c r="CF42" i="29"/>
  <c r="CF41" i="29"/>
  <c r="CF25" i="29"/>
  <c r="CF26" i="29" s="1"/>
  <c r="CF15" i="29"/>
  <c r="CF30" i="29" s="1"/>
  <c r="CD27" i="29"/>
  <c r="CD31" i="29" s="1"/>
  <c r="CD33" i="29" s="1"/>
  <c r="CF43" i="29" l="1"/>
  <c r="CF44" i="29" s="1"/>
  <c r="CF46" i="29" s="1"/>
  <c r="CF48" i="29" s="1"/>
  <c r="BV12" i="29"/>
  <c r="BV15" i="29" s="1"/>
  <c r="BV30" i="29" s="1"/>
  <c r="CE43" i="29"/>
  <c r="CE44" i="29" s="1"/>
  <c r="CE46" i="29" s="1"/>
  <c r="CJ32" i="29"/>
  <c r="CH12" i="29"/>
  <c r="CI10" i="29"/>
  <c r="CG38" i="29"/>
  <c r="CG42" i="29"/>
  <c r="CG41" i="29"/>
  <c r="CF27" i="29"/>
  <c r="CF31" i="29" s="1"/>
  <c r="CF33" i="29" s="1"/>
  <c r="CG25" i="29"/>
  <c r="CG26" i="29" s="1"/>
  <c r="CG15" i="29"/>
  <c r="CG30" i="29" s="1"/>
  <c r="CH19" i="29"/>
  <c r="CH21" i="29" s="1"/>
  <c r="CK9" i="29" l="1"/>
  <c r="BW12" i="29"/>
  <c r="BW37" i="29" s="1"/>
  <c r="BW38" i="29" s="1"/>
  <c r="BV37" i="29"/>
  <c r="BV42" i="29" s="1"/>
  <c r="BV25" i="29"/>
  <c r="BV26" i="29" s="1"/>
  <c r="BV27" i="29" s="1"/>
  <c r="BV31" i="29" s="1"/>
  <c r="BV33" i="29" s="1"/>
  <c r="CE48" i="29"/>
  <c r="CE49" i="29" s="1"/>
  <c r="CG43" i="29"/>
  <c r="CG44" i="29" s="1"/>
  <c r="CG46" i="29" s="1"/>
  <c r="CG48" i="29" s="1"/>
  <c r="CK32" i="29"/>
  <c r="CJ10" i="29"/>
  <c r="CI12" i="29"/>
  <c r="CI37" i="29" s="1"/>
  <c r="CF49" i="29"/>
  <c r="CH41" i="29"/>
  <c r="CG27" i="29"/>
  <c r="CG31" i="29" s="1"/>
  <c r="CG33" i="29" s="1"/>
  <c r="CH15" i="29"/>
  <c r="CH30" i="29" s="1"/>
  <c r="CH25" i="29"/>
  <c r="CH37" i="29"/>
  <c r="CI19" i="29"/>
  <c r="CI21" i="29" s="1"/>
  <c r="BW15" i="29" l="1"/>
  <c r="BW30" i="29" s="1"/>
  <c r="BW25" i="29"/>
  <c r="BW26" i="29" s="1"/>
  <c r="CL9" i="29"/>
  <c r="BW42" i="29"/>
  <c r="BW43" i="29" s="1"/>
  <c r="BV38" i="29"/>
  <c r="BX12" i="29"/>
  <c r="BX15" i="29" s="1"/>
  <c r="BX30" i="29" s="1"/>
  <c r="BV43" i="29"/>
  <c r="BV44" i="29" s="1"/>
  <c r="CM9" i="29"/>
  <c r="CL32" i="29"/>
  <c r="CH26" i="29"/>
  <c r="CH27" i="29" s="1"/>
  <c r="CH31" i="29" s="1"/>
  <c r="CH33" i="29" s="1"/>
  <c r="CK10" i="29"/>
  <c r="CJ12" i="29"/>
  <c r="CJ37" i="29" s="1"/>
  <c r="CG49" i="29"/>
  <c r="CI41" i="29"/>
  <c r="CH42" i="29"/>
  <c r="CH43" i="29" s="1"/>
  <c r="CH38" i="29"/>
  <c r="CI15" i="29"/>
  <c r="CI30" i="29" s="1"/>
  <c r="CI25" i="29"/>
  <c r="CI42" i="29"/>
  <c r="CI38" i="29"/>
  <c r="CJ19" i="29"/>
  <c r="CJ21" i="29" s="1"/>
  <c r="CK12" i="29" l="1"/>
  <c r="CK37" i="29" s="1"/>
  <c r="BW27" i="29"/>
  <c r="BW31" i="29" s="1"/>
  <c r="BW33" i="29" s="1"/>
  <c r="BW44" i="29"/>
  <c r="BW46" i="29" s="1"/>
  <c r="BW48" i="29" s="1"/>
  <c r="BX25" i="29"/>
  <c r="BX26" i="29" s="1"/>
  <c r="BV46" i="29"/>
  <c r="BV48" i="29" s="1"/>
  <c r="BV49" i="29" s="1"/>
  <c r="BX37" i="29"/>
  <c r="BX42" i="29" s="1"/>
  <c r="BX43" i="29" s="1"/>
  <c r="CI43" i="29"/>
  <c r="CI44" i="29" s="1"/>
  <c r="CI46" i="29" s="1"/>
  <c r="CI48" i="29" s="1"/>
  <c r="BY12" i="29"/>
  <c r="BY25" i="29" s="1"/>
  <c r="BY26" i="29" s="1"/>
  <c r="CN9" i="29"/>
  <c r="CM32" i="29"/>
  <c r="CI26" i="29"/>
  <c r="CI27" i="29" s="1"/>
  <c r="CI31" i="29" s="1"/>
  <c r="CI33" i="29" s="1"/>
  <c r="CJ41" i="29"/>
  <c r="CJ25" i="29"/>
  <c r="CJ26" i="29" s="1"/>
  <c r="CJ15" i="29"/>
  <c r="CJ30" i="29" s="1"/>
  <c r="CH44" i="29"/>
  <c r="CH46" i="29" s="1"/>
  <c r="CH48" i="29" s="1"/>
  <c r="CK19" i="29"/>
  <c r="CK21" i="29" s="1"/>
  <c r="CL10" i="29"/>
  <c r="CJ38" i="29"/>
  <c r="CJ42" i="29"/>
  <c r="BW49" i="29" l="1"/>
  <c r="BX27" i="29"/>
  <c r="BX31" i="29" s="1"/>
  <c r="BX33" i="29" s="1"/>
  <c r="BX38" i="29"/>
  <c r="BY37" i="29"/>
  <c r="BY38" i="29" s="1"/>
  <c r="BZ12" i="29"/>
  <c r="BZ37" i="29" s="1"/>
  <c r="BZ38" i="29" s="1"/>
  <c r="CJ43" i="29"/>
  <c r="CJ44" i="29" s="1"/>
  <c r="CJ46" i="29" s="1"/>
  <c r="CJ48" i="29" s="1"/>
  <c r="CO9" i="29"/>
  <c r="CN32" i="29"/>
  <c r="BY15" i="29"/>
  <c r="BY30" i="29" s="1"/>
  <c r="CJ27" i="29"/>
  <c r="CJ31" i="29" s="1"/>
  <c r="CJ33" i="29" s="1"/>
  <c r="CK38" i="29"/>
  <c r="CK42" i="29"/>
  <c r="CH49" i="29"/>
  <c r="CI49" i="29"/>
  <c r="CL19" i="29"/>
  <c r="CL21" i="29" s="1"/>
  <c r="CM10" i="29"/>
  <c r="CL12" i="29"/>
  <c r="CL37" i="29" s="1"/>
  <c r="CK41" i="29"/>
  <c r="CK25" i="29"/>
  <c r="CK26" i="29" s="1"/>
  <c r="CK15" i="29"/>
  <c r="CK30" i="29" s="1"/>
  <c r="BY27" i="29"/>
  <c r="BY31" i="29" s="1"/>
  <c r="BX44" i="29"/>
  <c r="BY42" i="29" l="1"/>
  <c r="BY43" i="29" s="1"/>
  <c r="BY44" i="29" s="1"/>
  <c r="BY46" i="29" s="1"/>
  <c r="BY48" i="29" s="1"/>
  <c r="BX46" i="29"/>
  <c r="BX48" i="29" s="1"/>
  <c r="BZ42" i="29"/>
  <c r="BZ43" i="29" s="1"/>
  <c r="BZ25" i="29"/>
  <c r="BZ26" i="29" s="1"/>
  <c r="BZ27" i="29" s="1"/>
  <c r="BZ31" i="29" s="1"/>
  <c r="BZ15" i="29"/>
  <c r="BZ30" i="29" s="1"/>
  <c r="BY33" i="29"/>
  <c r="CK43" i="29"/>
  <c r="CK44" i="29" s="1"/>
  <c r="CK46" i="29" s="1"/>
  <c r="CK48" i="29" s="1"/>
  <c r="CA12" i="29"/>
  <c r="CA15" i="29" s="1"/>
  <c r="CA30" i="29" s="1"/>
  <c r="CP9" i="29"/>
  <c r="CO32" i="29"/>
  <c r="CK27" i="29"/>
  <c r="CK31" i="29" s="1"/>
  <c r="CK33" i="29" s="1"/>
  <c r="CJ49" i="29"/>
  <c r="CL42" i="29"/>
  <c r="CL38" i="29"/>
  <c r="CM19" i="29"/>
  <c r="CM21" i="29" s="1"/>
  <c r="CN10" i="29"/>
  <c r="CM12" i="29"/>
  <c r="CM37" i="29" s="1"/>
  <c r="CL41" i="29"/>
  <c r="CL15" i="29"/>
  <c r="CL30" i="29" s="1"/>
  <c r="CL25" i="29"/>
  <c r="CL26" i="29" s="1"/>
  <c r="BX49" i="29" l="1"/>
  <c r="BZ44" i="29"/>
  <c r="BZ46" i="29" s="1"/>
  <c r="BZ48" i="29" s="1"/>
  <c r="BZ33" i="29"/>
  <c r="CL43" i="29"/>
  <c r="CL44" i="29" s="1"/>
  <c r="CL46" i="29" s="1"/>
  <c r="CL48" i="29" s="1"/>
  <c r="CA37" i="29"/>
  <c r="CA42" i="29" s="1"/>
  <c r="CA43" i="29" s="1"/>
  <c r="CB12" i="29"/>
  <c r="CB37" i="29" s="1"/>
  <c r="CA25" i="29"/>
  <c r="CA26" i="29" s="1"/>
  <c r="CP32" i="29"/>
  <c r="CK49" i="29"/>
  <c r="CL27" i="29"/>
  <c r="CL31" i="29" s="1"/>
  <c r="CL33" i="29" s="1"/>
  <c r="CM15" i="29"/>
  <c r="CM30" i="29" s="1"/>
  <c r="CM25" i="29"/>
  <c r="CM26" i="29" s="1"/>
  <c r="CM42" i="29"/>
  <c r="CM38" i="29"/>
  <c r="CN19" i="29"/>
  <c r="CN21" i="29" s="1"/>
  <c r="CO10" i="29"/>
  <c r="CN12" i="29"/>
  <c r="CM41" i="29"/>
  <c r="BY49" i="29"/>
  <c r="CQ9" i="29" l="1"/>
  <c r="CQ32" i="29"/>
  <c r="BZ49" i="29"/>
  <c r="CA38" i="29"/>
  <c r="CB15" i="29"/>
  <c r="CB30" i="29" s="1"/>
  <c r="CC12" i="29"/>
  <c r="CC37" i="29" s="1"/>
  <c r="CC38" i="29" s="1"/>
  <c r="CA27" i="29"/>
  <c r="CA31" i="29" s="1"/>
  <c r="CA33" i="29" s="1"/>
  <c r="CM43" i="29"/>
  <c r="CM44" i="29" s="1"/>
  <c r="CM46" i="29" s="1"/>
  <c r="CM48" i="29" s="1"/>
  <c r="CB25" i="29"/>
  <c r="CB26" i="29" s="1"/>
  <c r="CB27" i="29" s="1"/>
  <c r="CB31" i="29" s="1"/>
  <c r="CM27" i="29"/>
  <c r="CM31" i="29" s="1"/>
  <c r="CM33" i="29" s="1"/>
  <c r="CL49" i="29"/>
  <c r="CO19" i="29"/>
  <c r="CO21" i="29" s="1"/>
  <c r="CP10" i="29"/>
  <c r="CO12" i="29"/>
  <c r="CO37" i="29" s="1"/>
  <c r="CN41" i="29"/>
  <c r="CN25" i="29"/>
  <c r="CN26" i="29" s="1"/>
  <c r="CN15" i="29"/>
  <c r="CN30" i="29" s="1"/>
  <c r="CN37" i="29"/>
  <c r="CA44" i="29"/>
  <c r="CB38" i="29"/>
  <c r="CB42" i="29"/>
  <c r="CB43" i="29" s="1"/>
  <c r="CB33" i="29" l="1"/>
  <c r="CA46" i="29"/>
  <c r="CA48" i="29" s="1"/>
  <c r="CD37" i="29"/>
  <c r="CD38" i="29" s="1"/>
  <c r="CC42" i="29"/>
  <c r="CC43" i="29" s="1"/>
  <c r="CC15" i="29"/>
  <c r="CC30" i="29" s="1"/>
  <c r="CC25" i="29"/>
  <c r="CC26" i="29" s="1"/>
  <c r="CC27" i="29" s="1"/>
  <c r="CC31" i="29" s="1"/>
  <c r="CM49" i="29"/>
  <c r="CO38" i="29"/>
  <c r="CO42" i="29"/>
  <c r="CN27" i="29"/>
  <c r="CN31" i="29" s="1"/>
  <c r="CN33" i="29" s="1"/>
  <c r="CN38" i="29"/>
  <c r="CN42" i="29"/>
  <c r="CN43" i="29" s="1"/>
  <c r="CO41" i="29"/>
  <c r="CO25" i="29"/>
  <c r="CO26" i="29" s="1"/>
  <c r="CO15" i="29"/>
  <c r="CO30" i="29" s="1"/>
  <c r="CP19" i="29"/>
  <c r="CP21" i="29" s="1"/>
  <c r="CQ10" i="29"/>
  <c r="CP12" i="29"/>
  <c r="CP37" i="29" s="1"/>
  <c r="CB44" i="29"/>
  <c r="CB46" i="29" s="1"/>
  <c r="CB48" i="29" s="1"/>
  <c r="CC44" i="29" l="1"/>
  <c r="CC46" i="29" s="1"/>
  <c r="CC48" i="29" s="1"/>
  <c r="CA49" i="29"/>
  <c r="CD42" i="29"/>
  <c r="CD43" i="29" s="1"/>
  <c r="CD44" i="29" s="1"/>
  <c r="CD46" i="29" s="1"/>
  <c r="CD48" i="29" s="1"/>
  <c r="CC33" i="29"/>
  <c r="CO43" i="29"/>
  <c r="CO44" i="29" s="1"/>
  <c r="CO46" i="29" s="1"/>
  <c r="CO48" i="29" s="1"/>
  <c r="CP42" i="29"/>
  <c r="CP38" i="29"/>
  <c r="CP41" i="29"/>
  <c r="CN44" i="29"/>
  <c r="CN46" i="29" s="1"/>
  <c r="CN48" i="29" s="1"/>
  <c r="CO27" i="29"/>
  <c r="CO31" i="29" s="1"/>
  <c r="CO33" i="29" s="1"/>
  <c r="CQ19" i="29"/>
  <c r="CQ21" i="29" s="1"/>
  <c r="CQ12" i="29"/>
  <c r="CQ37" i="29" s="1"/>
  <c r="CP15" i="29"/>
  <c r="CP30" i="29" s="1"/>
  <c r="CP25" i="29"/>
  <c r="CP26" i="29" s="1"/>
  <c r="CB49" i="29"/>
  <c r="CC49" i="29" l="1"/>
  <c r="CP43" i="29"/>
  <c r="CP44" i="29" s="1"/>
  <c r="CP46" i="29" s="1"/>
  <c r="CP48" i="29" s="1"/>
  <c r="CO49" i="29"/>
  <c r="CN49" i="29"/>
  <c r="CQ41" i="29"/>
  <c r="CQ42" i="29"/>
  <c r="CQ38" i="29"/>
  <c r="CP27" i="29"/>
  <c r="CP31" i="29" s="1"/>
  <c r="CP33" i="29" s="1"/>
  <c r="CQ15" i="29"/>
  <c r="CQ30" i="29" s="1"/>
  <c r="CQ25" i="29"/>
  <c r="CD49" i="29"/>
  <c r="CQ43" i="29" l="1"/>
  <c r="CQ44" i="29" s="1"/>
  <c r="CQ46" i="29" s="1"/>
  <c r="CQ48" i="29" s="1"/>
  <c r="CQ26" i="29"/>
  <c r="CQ27" i="29" s="1"/>
  <c r="CQ31" i="29" s="1"/>
  <c r="CQ33" i="29" s="1"/>
  <c r="CP49" i="29"/>
  <c r="CQ49" i="29" l="1"/>
  <c r="B51" i="29" s="1"/>
  <c r="F17" i="32" l="1"/>
</calcChain>
</file>

<file path=xl/sharedStrings.xml><?xml version="1.0" encoding="utf-8"?>
<sst xmlns="http://schemas.openxmlformats.org/spreadsheetml/2006/main" count="1624" uniqueCount="356">
  <si>
    <t>Other</t>
  </si>
  <si>
    <t xml:space="preserve">  Steam Production</t>
  </si>
  <si>
    <t xml:space="preserve">  Hydraulic Production</t>
  </si>
  <si>
    <t xml:space="preserve">  Other Production</t>
  </si>
  <si>
    <t xml:space="preserve">  Electric Transmission Lines</t>
  </si>
  <si>
    <t xml:space="preserve">  Electric Transmission Substations</t>
  </si>
  <si>
    <t xml:space="preserve">  Electric Distribution Lines</t>
  </si>
  <si>
    <t xml:space="preserve">  Electric Distribution Substations</t>
  </si>
  <si>
    <t xml:space="preserve">  Land, Struct., Improvem., Ben. Equip., &amp; Misc.</t>
  </si>
  <si>
    <t xml:space="preserve">  Underground Gas Storage</t>
  </si>
  <si>
    <t xml:space="preserve">  Gas Transmission Facilities</t>
  </si>
  <si>
    <t xml:space="preserve">  Gas Distribution Lines</t>
  </si>
  <si>
    <t xml:space="preserve">  Gas Distribution Stations and Regulator Pits</t>
  </si>
  <si>
    <t xml:space="preserve">  Land, Land Rights, Structures &amp; Improvements</t>
  </si>
  <si>
    <t xml:space="preserve">  Office Furniture and Equipment</t>
  </si>
  <si>
    <t xml:space="preserve">  Transportation Equipment</t>
  </si>
  <si>
    <t xml:space="preserve">  Power Operated Equipment</t>
  </si>
  <si>
    <t xml:space="preserve">  Communication Equipment</t>
  </si>
  <si>
    <t xml:space="preserve">  Other General Equipment &amp; Miscellaneous</t>
  </si>
  <si>
    <t>KU</t>
  </si>
  <si>
    <t>LG&amp;E</t>
  </si>
  <si>
    <t>Named region - CompanyName</t>
  </si>
  <si>
    <t>Tax</t>
  </si>
  <si>
    <t>None</t>
  </si>
  <si>
    <t>Mill Creek 1</t>
  </si>
  <si>
    <t>Ohio Falls</t>
  </si>
  <si>
    <t>Mill Creek 2</t>
  </si>
  <si>
    <t>Mill Creek 3</t>
  </si>
  <si>
    <t>Mill Creek 4</t>
  </si>
  <si>
    <t>Trimble County 1</t>
  </si>
  <si>
    <t>MACRS Tax Depreciation Tables</t>
  </si>
  <si>
    <t>Recovery Period</t>
  </si>
  <si>
    <t>Constants</t>
  </si>
  <si>
    <t>First Year</t>
  </si>
  <si>
    <t>Total</t>
  </si>
  <si>
    <t>Electric Plant Categories</t>
  </si>
  <si>
    <t>Gas Plant Categories</t>
  </si>
  <si>
    <t>Common Plant Categories</t>
  </si>
  <si>
    <t>Paddy's Run 11</t>
  </si>
  <si>
    <t>Paddy's Run 12</t>
  </si>
  <si>
    <t>Zorn 1</t>
  </si>
  <si>
    <t>Brown 1</t>
  </si>
  <si>
    <t>Brown 2</t>
  </si>
  <si>
    <t>Brown 3</t>
  </si>
  <si>
    <t>Brown 6</t>
  </si>
  <si>
    <t>Brown 7</t>
  </si>
  <si>
    <t>Brown 8</t>
  </si>
  <si>
    <t>Brown 9</t>
  </si>
  <si>
    <t>Brown 10</t>
  </si>
  <si>
    <t>Brown 11</t>
  </si>
  <si>
    <t>Ghent 1</t>
  </si>
  <si>
    <t>Ghent 2</t>
  </si>
  <si>
    <t>Ghent 3</t>
  </si>
  <si>
    <t>Ghent 4</t>
  </si>
  <si>
    <t>Haefling 1</t>
  </si>
  <si>
    <t>Haefling 2</t>
  </si>
  <si>
    <t>Haefling 3</t>
  </si>
  <si>
    <t>Dix Dam</t>
  </si>
  <si>
    <t>Power Generation</t>
  </si>
  <si>
    <t>Analysis period (years)</t>
  </si>
  <si>
    <t>Cane Run 11</t>
  </si>
  <si>
    <t>Cane Run</t>
  </si>
  <si>
    <t>Mill Creek</t>
  </si>
  <si>
    <t>Paddy's Run</t>
  </si>
  <si>
    <t>Brown</t>
  </si>
  <si>
    <t>Ghent</t>
  </si>
  <si>
    <t>Haefling</t>
  </si>
  <si>
    <t>Book Depreciation</t>
  </si>
  <si>
    <t>Cash Flow Yr.---------&gt;</t>
  </si>
  <si>
    <t>Total Book Depreciation</t>
  </si>
  <si>
    <t>Total Tax Depreciation</t>
  </si>
  <si>
    <t>Investment Year</t>
  </si>
  <si>
    <t>Tax Depreciation</t>
  </si>
  <si>
    <t>Years</t>
  </si>
  <si>
    <t>No</t>
  </si>
  <si>
    <t>Value</t>
  </si>
  <si>
    <t>Book LG&amp;E</t>
  </si>
  <si>
    <t>Book KU</t>
  </si>
  <si>
    <t>Heat Rate Impr.</t>
  </si>
  <si>
    <t>Value per Btu/kWh Improvement, $000s</t>
  </si>
  <si>
    <t/>
  </si>
  <si>
    <t>Value of avoiding one week of outage</t>
  </si>
  <si>
    <t>In-Service Year</t>
  </si>
  <si>
    <t>Capital Investment</t>
  </si>
  <si>
    <t>Depreciation</t>
  </si>
  <si>
    <t>Inv.</t>
  </si>
  <si>
    <t>Servco</t>
  </si>
  <si>
    <t>Transmission</t>
  </si>
  <si>
    <t>IT</t>
  </si>
  <si>
    <t xml:space="preserve">  Other Computer Hardware and Software</t>
  </si>
  <si>
    <t>Brown 5</t>
  </si>
  <si>
    <t>Paddy's Run 13</t>
  </si>
  <si>
    <t>Trimble County 5</t>
  </si>
  <si>
    <t>Trimble County 6</t>
  </si>
  <si>
    <t>Named region Line of Business</t>
  </si>
  <si>
    <t>Trimble County 7</t>
  </si>
  <si>
    <t>Trimble County 8</t>
  </si>
  <si>
    <t>Trimble County 9</t>
  </si>
  <si>
    <t>Trimble County 10</t>
  </si>
  <si>
    <t>Trimble County number is based on 75% heat rate</t>
  </si>
  <si>
    <t>Named Region - DepreciationCategory</t>
  </si>
  <si>
    <t>$000s</t>
  </si>
  <si>
    <t>Capital in Service</t>
  </si>
  <si>
    <t>CWIP</t>
  </si>
  <si>
    <t>Accumulated Depreciation</t>
  </si>
  <si>
    <t>Debt interest rate</t>
  </si>
  <si>
    <t>Cost of Capital</t>
  </si>
  <si>
    <t>Equity %</t>
  </si>
  <si>
    <t>Debt %</t>
  </si>
  <si>
    <t>ROE - ECR</t>
  </si>
  <si>
    <t>ODP</t>
  </si>
  <si>
    <t>OPERATING EXPENSES</t>
  </si>
  <si>
    <t>TOTAL REVENUE REQUIREMENT</t>
  </si>
  <si>
    <t>ASSUMPTIONS</t>
  </si>
  <si>
    <t>Income Tax Gross-Up</t>
  </si>
  <si>
    <t>GROSSED-UP REVENUE REQUIREMENT</t>
  </si>
  <si>
    <t>Trimble County 2</t>
  </si>
  <si>
    <t>NPVRR</t>
  </si>
  <si>
    <t>Recovery Period - Bonus 50%</t>
  </si>
  <si>
    <t>100%</t>
  </si>
  <si>
    <t>50%</t>
  </si>
  <si>
    <t>Yes</t>
  </si>
  <si>
    <t>Financial Analysis</t>
  </si>
  <si>
    <t xml:space="preserve">      in which case the biggest negative number is best as it represents the most benefit to the customer.</t>
  </si>
  <si>
    <t>Recommendation</t>
  </si>
  <si>
    <t>Property
tax rate-LGE</t>
  </si>
  <si>
    <t>Property
tax rate-KU</t>
  </si>
  <si>
    <t>Project Engineering</t>
  </si>
  <si>
    <t>Energy Supply and Analysis</t>
  </si>
  <si>
    <t>Customer Services</t>
  </si>
  <si>
    <t>For help, questions, comments, suggestions, etc., please contact:</t>
  </si>
  <si>
    <t xml:space="preserve">The NPVRR is the present value of the cost to the customer, so the option with the lowest NPVRR is best.  NPVRR can be negative if savings are put into the model, </t>
  </si>
  <si>
    <t>Bonus Depreciation/Other:</t>
  </si>
  <si>
    <t>Options drop-down:</t>
  </si>
  <si>
    <t>Value of a One Week Improvement, $000s</t>
  </si>
  <si>
    <t>Total Capital Investment, $000s</t>
  </si>
  <si>
    <t>Total Cost Savings/(Incremental Costs), $000s</t>
  </si>
  <si>
    <t>Annual Availability Improvement/(Disimprovement), $000s</t>
  </si>
  <si>
    <t>Annual Heat Rate Improvement/(Disimprovement), $000s</t>
  </si>
  <si>
    <t>Reduced/(Incremental) O&amp;M, $000s</t>
  </si>
  <si>
    <t>Selection</t>
  </si>
  <si>
    <t>Electric Distribution</t>
  </si>
  <si>
    <t>Gas Distribution</t>
  </si>
  <si>
    <t xml:space="preserve">  PCs</t>
  </si>
  <si>
    <t>Generating Asset</t>
  </si>
  <si>
    <t>Capital Rate Base</t>
  </si>
  <si>
    <t>RATE CASE ANALYSIS</t>
  </si>
  <si>
    <t>Property Taxes</t>
  </si>
  <si>
    <t>Income Taxes</t>
  </si>
  <si>
    <t>Deferred Tax Balance (Depreciation tab)</t>
  </si>
  <si>
    <t>Total Capital Rate Base</t>
  </si>
  <si>
    <t>*Equity Percentage</t>
  </si>
  <si>
    <t>TOTAL OPERATING EXPENSES</t>
  </si>
  <si>
    <t>Operating Expenses before Interest and Taxes</t>
  </si>
  <si>
    <t>O&amp;M Savings/(Costs)</t>
  </si>
  <si>
    <t>*Debt Percentage</t>
  </si>
  <si>
    <t>*Debt Interest Rate</t>
  </si>
  <si>
    <t>Total Interest Expense</t>
  </si>
  <si>
    <t>Interest Expense on Total Capital Rate Base</t>
  </si>
  <si>
    <t>REVENUE REQUIREMENT</t>
  </si>
  <si>
    <t>RETURN ON EQUITY (ROE)</t>
  </si>
  <si>
    <t>TOTAL ROE</t>
  </si>
  <si>
    <t>Total ROE</t>
  </si>
  <si>
    <t>Annualized Depreciation Pro-Forma Adjustment</t>
  </si>
  <si>
    <t>Total Operating Expenses</t>
  </si>
  <si>
    <t>Average of Total Capital Rate Base</t>
  </si>
  <si>
    <t>NPVRR (REVENUE REQUIREMENTS) ANALYSIS</t>
  </si>
  <si>
    <t>TOTAL ROE (using Average Capital Rate Base)</t>
  </si>
  <si>
    <t>Interest Expense (using Average Capital Rate Base)</t>
  </si>
  <si>
    <t>*Allowed ROE Rate</t>
  </si>
  <si>
    <t>Capital Evaluation Model (CEM)</t>
  </si>
  <si>
    <t xml:space="preserve">The CEM is used to create a financial analysis of capital projects.  </t>
  </si>
  <si>
    <t>Input data in all cells that have a green background.</t>
  </si>
  <si>
    <t>Capital Investment, $000s…………………………………………..</t>
  </si>
  <si>
    <t>Non-Depreciable Investment (e.g., Land), $000s…………………..</t>
  </si>
  <si>
    <t>Input data for up to 4 options in the sections below and re-name each title as appropriate.  Input data in cells that have a green background.  Do not cut and paste (copy and paste only, if needed).</t>
  </si>
  <si>
    <t>Probability %………………………………………………………..</t>
  </si>
  <si>
    <t>RECOMMENDATION</t>
  </si>
  <si>
    <t>Life</t>
  </si>
  <si>
    <t>5-Year Total</t>
  </si>
  <si>
    <t>[Add description for O&amp;M here]….……………………………</t>
  </si>
  <si>
    <t>Availability Improvement/(Disimprovement), in weeks……………</t>
  </si>
  <si>
    <t>Heat Rate Improvement/(Disimprovement), Btu/kWh…………….</t>
  </si>
  <si>
    <t>Total Capital Expenditures Requested, $000s</t>
  </si>
  <si>
    <t>RECOMMEND-ATION</t>
  </si>
  <si>
    <t xml:space="preserve">Financial Summary for </t>
  </si>
  <si>
    <t>Financial Analysis - Project Summary</t>
  </si>
  <si>
    <t>NPV Revenue Requirements, $000s</t>
  </si>
  <si>
    <t xml:space="preserve">Financial Analysis - By Year </t>
  </si>
  <si>
    <t>Note:  You do not need to enter any information on this page.</t>
  </si>
  <si>
    <t>Capital Expenditures Requested, $000s</t>
  </si>
  <si>
    <t>Cost Savings/(Incremental Costs), $000s</t>
  </si>
  <si>
    <t>per the Authority Limit Matrix.</t>
  </si>
  <si>
    <t>following the directions in the blue header of each section.</t>
  </si>
  <si>
    <t>To use this file, please input your data on this tab,</t>
  </si>
  <si>
    <t>The inputs will feed to the "Outputs" tabs,</t>
  </si>
  <si>
    <t>which are summarized on the "Summary" tab for you.</t>
  </si>
  <si>
    <t xml:space="preserve">by the Financial Planning &amp; Analysis Department. </t>
  </si>
  <si>
    <t xml:space="preserve">This spreadsheet is owned and maintained </t>
  </si>
  <si>
    <t>Project name…………………………………</t>
  </si>
  <si>
    <t>Project number………………………………</t>
  </si>
  <si>
    <t>Key contact…………………………………..</t>
  </si>
  <si>
    <t>Salvage value (only if applicable), +$000s…</t>
  </si>
  <si>
    <t>Company………………………………………</t>
  </si>
  <si>
    <t>Generating asset……………………………..</t>
  </si>
  <si>
    <t>Line of business………………………………</t>
  </si>
  <si>
    <t>Depreciation category………………………..</t>
  </si>
  <si>
    <t>Use the drop-down boxes to fill in all cells that have an orange background.</t>
  </si>
  <si>
    <t>Cane Run 7</t>
  </si>
  <si>
    <t xml:space="preserve">  CCS Software</t>
  </si>
  <si>
    <t>Reduced/(Incremental) Cost, $000s</t>
  </si>
  <si>
    <t>[Add description for Cost here]….……………………………</t>
  </si>
  <si>
    <t>NPVRR general rules:</t>
  </si>
  <si>
    <t>E</t>
  </si>
  <si>
    <t>P</t>
  </si>
  <si>
    <t>F</t>
  </si>
  <si>
    <t>G</t>
  </si>
  <si>
    <t>H</t>
  </si>
  <si>
    <t>I</t>
  </si>
  <si>
    <t>J</t>
  </si>
  <si>
    <t>K</t>
  </si>
  <si>
    <t>L</t>
  </si>
  <si>
    <t>M</t>
  </si>
  <si>
    <t>N</t>
  </si>
  <si>
    <t>O</t>
  </si>
  <si>
    <t>MACRS Tax Depreciation Tables - 2016 In Service Additions</t>
  </si>
  <si>
    <t>MACRS Tax Depreciation Tables - 2017 In Service Additions</t>
  </si>
  <si>
    <r>
      <t xml:space="preserve">MACRS Tax Depreciation Tables - 2018 In Service Additions </t>
    </r>
    <r>
      <rPr>
        <b/>
        <u/>
        <sz val="10"/>
        <color rgb="FFFF0000"/>
        <rFont val="Arial"/>
        <family val="2"/>
      </rPr>
      <t>Only Use For Spend thru 12/31/17</t>
    </r>
  </si>
  <si>
    <r>
      <t xml:space="preserve">MACRS Tax Depreciation Tables - 2018 In Service Additions </t>
    </r>
    <r>
      <rPr>
        <b/>
        <u/>
        <sz val="10"/>
        <color rgb="FFFF0000"/>
        <rFont val="Arial"/>
        <family val="2"/>
      </rPr>
      <t>Only Use For Spend from 1/1/18 - 12/31/18</t>
    </r>
  </si>
  <si>
    <t>Recovery Period - Bonus 40%</t>
  </si>
  <si>
    <r>
      <t xml:space="preserve">MACRS Tax Depreciation Tables - 2019 In Service Additions </t>
    </r>
    <r>
      <rPr>
        <b/>
        <u/>
        <sz val="10"/>
        <color rgb="FFFF0000"/>
        <rFont val="Arial"/>
        <family val="2"/>
      </rPr>
      <t>Only Use For Spend thru 12/31/18</t>
    </r>
  </si>
  <si>
    <r>
      <t xml:space="preserve">MACRS Tax Depreciation Tables - 2019 In Service Additions </t>
    </r>
    <r>
      <rPr>
        <b/>
        <u/>
        <sz val="10"/>
        <color rgb="FFFF0000"/>
        <rFont val="Arial"/>
        <family val="2"/>
      </rPr>
      <t>Only Use For Spend from 1/1/19 - 12/31/19</t>
    </r>
  </si>
  <si>
    <t>Recovery Period - Bonus 30%</t>
  </si>
  <si>
    <r>
      <t xml:space="preserve">MACRS Tax Depreciation Tables - 2020 In Service Additions </t>
    </r>
    <r>
      <rPr>
        <b/>
        <u/>
        <sz val="10"/>
        <color rgb="FFFF0000"/>
        <rFont val="Arial"/>
        <family val="2"/>
      </rPr>
      <t>Only Use For Spend thru 12/31/19</t>
    </r>
  </si>
  <si>
    <r>
      <t xml:space="preserve">MACRS Tax Depreciation Tables - 2020 In Service Additions </t>
    </r>
    <r>
      <rPr>
        <b/>
        <u/>
        <sz val="10"/>
        <color rgb="FFFF0000"/>
        <rFont val="Arial"/>
        <family val="2"/>
      </rPr>
      <t>Only Use For Spend from 1/1/20 - 12/31/20</t>
    </r>
  </si>
  <si>
    <t>Recovery Period - Bonus 0%</t>
  </si>
  <si>
    <t>Project Close</t>
  </si>
  <si>
    <t>First Yr Spend</t>
  </si>
  <si>
    <t>Land/Repairs/Structures project</t>
  </si>
  <si>
    <t>spend through 2017</t>
  </si>
  <si>
    <t>spend in 2018</t>
  </si>
  <si>
    <t>spend through 2018</t>
  </si>
  <si>
    <t>spend in 2019</t>
  </si>
  <si>
    <t>spend through 2019</t>
  </si>
  <si>
    <t>spend in 2020</t>
  </si>
  <si>
    <t>Rec</t>
  </si>
  <si>
    <t>Alt 1</t>
  </si>
  <si>
    <t>C</t>
  </si>
  <si>
    <t>D</t>
  </si>
  <si>
    <t>Q</t>
  </si>
  <si>
    <t>R</t>
  </si>
  <si>
    <t>S</t>
  </si>
  <si>
    <t>T</t>
  </si>
  <si>
    <t>U</t>
  </si>
  <si>
    <t>V</t>
  </si>
  <si>
    <t>W</t>
  </si>
  <si>
    <t>X</t>
  </si>
  <si>
    <t>Y</t>
  </si>
  <si>
    <t>Z</t>
  </si>
  <si>
    <t>AA</t>
  </si>
  <si>
    <t>AB</t>
  </si>
  <si>
    <t>AC</t>
  </si>
  <si>
    <t>AD</t>
  </si>
  <si>
    <t>AE</t>
  </si>
  <si>
    <t>AF</t>
  </si>
  <si>
    <t>AG</t>
  </si>
  <si>
    <t>AH</t>
  </si>
  <si>
    <t>AI</t>
  </si>
  <si>
    <t>AJ</t>
  </si>
  <si>
    <t>AK</t>
  </si>
  <si>
    <t>AL</t>
  </si>
  <si>
    <t>AM</t>
  </si>
  <si>
    <t>AN</t>
  </si>
  <si>
    <t>Bonus Calc</t>
  </si>
  <si>
    <t>Alt 2</t>
  </si>
  <si>
    <t>Alt 3</t>
  </si>
  <si>
    <t>Land/Building project…………………………</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</si>
  <si>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</si>
  <si>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</si>
  <si>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</si>
  <si>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</si>
  <si>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</si>
  <si>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</si>
  <si>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</si>
  <si>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</si>
  <si>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</si>
  <si>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</si>
  <si>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</si>
  <si>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</si>
  <si>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</si>
  <si>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</si>
  <si>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</si>
  <si>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</si>
  <si>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</si>
  <si>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</si>
  <si>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</si>
  <si>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</si>
  <si>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</si>
  <si>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</si>
  <si>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</si>
  <si>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</si>
  <si>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</si>
  <si>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</si>
  <si>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</si>
  <si>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</si>
  <si>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</si>
  <si>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</si>
  <si>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</si>
  <si>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</si>
  <si>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</si>
  <si>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</si>
  <si>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</si>
  <si>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</si>
  <si>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</si>
  <si>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</si>
  <si>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</si>
  <si>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</si>
  <si>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</si>
  <si>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Alternative #3</t>
  </si>
  <si>
    <t>Blanket</t>
  </si>
  <si>
    <t>Alternative #2</t>
  </si>
  <si>
    <t>Advanced Metering System</t>
  </si>
  <si>
    <t>Book Income Taxes - Federal</t>
  </si>
  <si>
    <t>Book Income Taxes - State</t>
  </si>
  <si>
    <t>Federal Book Depreciation</t>
  </si>
  <si>
    <t>Federal Tax Depreciation</t>
  </si>
  <si>
    <t>State Book Depreciation</t>
  </si>
  <si>
    <t>State Tax Depreciation</t>
  </si>
  <si>
    <t xml:space="preserve">  Other Production - Solar</t>
  </si>
  <si>
    <t>Thomas Blake (502) 627-4305</t>
  </si>
  <si>
    <t>Alt #3</t>
  </si>
  <si>
    <t>Alt #2</t>
  </si>
  <si>
    <t>Alt #1</t>
  </si>
  <si>
    <t>Recomm.</t>
  </si>
  <si>
    <t>Recomm</t>
  </si>
  <si>
    <t>Alt#2</t>
  </si>
  <si>
    <t>Alt#3</t>
  </si>
  <si>
    <t>In service year*……………………………….</t>
  </si>
  <si>
    <t>First year of spending*………………..…….</t>
  </si>
  <si>
    <t>*Note: In alternatives with no capital spend, the "First year of spending" and "In service year" inputs should both be set to equal the first year with costs/cost savings.</t>
  </si>
  <si>
    <t>ECR</t>
  </si>
  <si>
    <t>GLT</t>
  </si>
  <si>
    <t>DSM</t>
  </si>
  <si>
    <t>ECR/GLT/DSM/Other project……………………….</t>
  </si>
  <si>
    <t>ROE - GLT</t>
  </si>
  <si>
    <t>ROE - DSM</t>
  </si>
  <si>
    <t>ROE - Other</t>
  </si>
  <si>
    <t xml:space="preserve">The CEM is only required on projects $750,000 or greater, </t>
  </si>
  <si>
    <t xml:space="preserve">  AMS Meters</t>
  </si>
  <si>
    <t>Other General Equipment &amp; Miscellaneous</t>
  </si>
  <si>
    <t>Land, Struct., Improvem., Ben. Equip., &amp; Misc.</t>
  </si>
  <si>
    <t>Steam Production</t>
  </si>
  <si>
    <t>Distribution Automation KU</t>
  </si>
  <si>
    <t>Annual Communicatoins Cost &amp; DO Labor Savings</t>
  </si>
  <si>
    <t>Jason Jones</t>
  </si>
  <si>
    <t>Alternative #1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</si>
</sst>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6" formatCode="&quot;$&quot;#,##0_);[Red]\(&quot;$&quot;#,##0\)"/>
    <numFmt numFmtId="43" formatCode="_(* #,##0.00_);_(* \(#,##0.00\);_(* &quot;-&quot;??_);_(@_)"/>
    <numFmt numFmtId="164" formatCode="#,##0.00\ ;\(#,##0.00\)\ "/>
    <numFmt numFmtId="165" formatCode="#,##0\ ;\(#,##0\)\ "/>
    <numFmt numFmtId="166" formatCode="0.0%"/>
    <numFmt numFmtId="167" formatCode="0.00000_)"/>
    <numFmt numFmtId="168" formatCode="#,##0.00000_);\(#,##0.00000\)"/>
    <numFmt numFmtId="169" formatCode="0_);\(0\)"/>
    <numFmt numFmtId="170" formatCode="#,##0.000\ ;\(#,##0.000\)\ "/>
    <numFmt numFmtId="171" formatCode="#,##0.00000\ ;\(#,##0.00000\)\ "/>
    <numFmt numFmtId="172" formatCode="hh:mm\ AM/PM_)"/>
    <numFmt numFmtId="173" formatCode="_(* #,##0_);_(* \(#,##0\);_(* &quot;-&quot;??_);_(@_)"/>
    <numFmt numFmtId="174" formatCode="m/d/yy;@"/>
    <numFmt numFmtId="175" formatCode="#,##0.0\ ;\(#,##0.0\)"/>
    <numFmt numFmtId="176" formatCode="_(* #,##0.0000_);_(* \(#,##0.0000\);_(* &quot;-&quot;??_);_(@_)"/>
    <numFmt numFmtId="178" formatCode="0.00000000%"/>
  </numFmts>
  <fonts count="54" x14ac:knownFonts="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b/>
      <sz val="10"/>
      <name val="Arial"/>
      <family val="2"/>
    </font>
    <font>
      <sz val="10"/>
      <name val="Arial"/>
      <family val="2"/>
    </font>
    <font>
      <sz val="14"/>
      <name val="Times New Roman"/>
      <family val="1"/>
    </font>
    <font>
      <sz val="12"/>
      <color indexed="8"/>
      <name val="Times New Roman"/>
      <family val="1"/>
    </font>
    <font>
      <sz val="12"/>
      <color indexed="10"/>
      <name val="Times New Roman"/>
      <family val="1"/>
    </font>
    <font>
      <b/>
      <sz val="12"/>
      <color indexed="8"/>
      <name val="Times New Roman"/>
      <family val="1"/>
    </font>
    <font>
      <sz val="10"/>
      <color indexed="10"/>
      <name val="Arial"/>
      <family val="2"/>
    </font>
    <font>
      <i/>
      <sz val="12"/>
      <name val="Times New Roman"/>
      <family val="1"/>
    </font>
    <font>
      <b/>
      <sz val="14"/>
      <name val="Times New Roman"/>
      <family val="1"/>
    </font>
    <font>
      <sz val="10"/>
      <color indexed="8"/>
      <name val="Arial"/>
      <family val="2"/>
    </font>
    <font>
      <sz val="10"/>
      <color indexed="12"/>
      <name val="Arial"/>
      <family val="2"/>
    </font>
    <font>
      <b/>
      <u/>
      <sz val="10"/>
      <name val="Arial"/>
      <family val="2"/>
    </font>
    <font>
      <sz val="12"/>
      <color indexed="18"/>
      <name val="Times New Roman"/>
      <family val="1"/>
    </font>
    <font>
      <sz val="12"/>
      <color indexed="62"/>
      <name val="Times New Roman"/>
      <family val="1"/>
    </font>
    <font>
      <b/>
      <sz val="12"/>
      <color indexed="62"/>
      <name val="Times New Roman"/>
      <family val="1"/>
    </font>
    <font>
      <sz val="8"/>
      <name val="Arial"/>
      <family val="2"/>
    </font>
    <font>
      <b/>
      <u/>
      <sz val="8"/>
      <name val="Arial"/>
      <family val="2"/>
    </font>
    <font>
      <i/>
      <sz val="8"/>
      <name val="Arial"/>
      <family val="2"/>
    </font>
    <font>
      <b/>
      <sz val="8"/>
      <name val="Arial"/>
      <family val="2"/>
    </font>
    <font>
      <b/>
      <sz val="10"/>
      <color indexed="8"/>
      <name val="Arial"/>
      <family val="2"/>
    </font>
    <font>
      <b/>
      <sz val="10"/>
      <color indexed="10"/>
      <name val="Arial"/>
      <family val="2"/>
    </font>
    <font>
      <sz val="10.5"/>
      <name val="Times New Roman"/>
      <family val="1"/>
    </font>
    <font>
      <sz val="10"/>
      <name val="Times New Roman"/>
      <family val="1"/>
    </font>
    <font>
      <b/>
      <sz val="10"/>
      <color indexed="12"/>
      <name val="Arial"/>
      <family val="2"/>
    </font>
    <font>
      <b/>
      <sz val="10"/>
      <name val="Garamond"/>
      <family val="1"/>
    </font>
    <font>
      <sz val="10"/>
      <name val="Courier"/>
      <family val="3"/>
    </font>
    <font>
      <sz val="10"/>
      <name val="Arial"/>
      <family val="2"/>
    </font>
    <font>
      <sz val="10"/>
      <name val="Tms Rmn"/>
    </font>
    <font>
      <b/>
      <sz val="10"/>
      <color indexed="17"/>
      <name val="Arial"/>
      <family val="2"/>
    </font>
    <font>
      <sz val="8"/>
      <name val="Times New Roman"/>
      <family val="1"/>
    </font>
    <font>
      <sz val="8"/>
      <color theme="1"/>
      <name val="Calibri"/>
      <family val="2"/>
      <scheme val="minor"/>
    </font>
    <font>
      <sz val="10"/>
      <color rgb="FFFF0000"/>
      <name val="Arial"/>
      <family val="2"/>
    </font>
    <font>
      <b/>
      <sz val="12"/>
      <color theme="3"/>
      <name val="Times New Roman"/>
      <family val="1"/>
    </font>
    <font>
      <sz val="12"/>
      <color theme="3"/>
      <name val="Times New Roman"/>
      <family val="1"/>
    </font>
    <font>
      <sz val="12"/>
      <color rgb="FF0000FF"/>
      <name val="Times New Roman"/>
      <family val="1"/>
    </font>
    <font>
      <b/>
      <sz val="12"/>
      <color rgb="FF0000FF"/>
      <name val="Times New Roman"/>
      <family val="1"/>
    </font>
    <font>
      <sz val="12"/>
      <name val="Arial"/>
      <family val="2"/>
    </font>
    <font>
      <b/>
      <sz val="12"/>
      <color theme="0"/>
      <name val="Times New Roman"/>
      <family val="1"/>
    </font>
    <font>
      <sz val="26"/>
      <color theme="0"/>
      <name val="Times New Roman"/>
      <family val="1"/>
    </font>
    <font>
      <sz val="13"/>
      <name val="Times New Roman"/>
      <family val="1"/>
    </font>
    <font>
      <b/>
      <sz val="18"/>
      <name val="Times New Roman"/>
      <family val="1"/>
    </font>
    <font>
      <b/>
      <sz val="16"/>
      <name val="Times New Roman"/>
      <family val="1"/>
    </font>
    <font>
      <b/>
      <u/>
      <sz val="10"/>
      <color rgb="FFFF0000"/>
      <name val="Arial"/>
      <family val="2"/>
    </font>
  </fonts>
  <fills count="27">
    <fill>
      <patternFill patternType="none"/>
    </fill>
    <fill>
      <patternFill patternType="gray125"/>
    </fill>
    <fill>
      <patternFill patternType="solid">
        <fgColor indexed="42"/>
        <bgColor indexed="14"/>
      </patternFill>
    </fill>
    <fill>
      <patternFill patternType="solid">
        <fgColor indexed="26"/>
        <bgColor indexed="14"/>
      </patternFill>
    </fill>
    <fill>
      <patternFill patternType="solid">
        <fgColor indexed="44"/>
        <bgColor indexed="14"/>
      </patternFill>
    </fill>
    <fill>
      <patternFill patternType="solid">
        <fgColor indexed="9"/>
        <bgColor indexed="14"/>
      </patternFill>
    </fill>
    <fill>
      <patternFill patternType="solid">
        <fgColor indexed="44"/>
        <bgColor indexed="64"/>
      </patternFill>
    </fill>
    <fill>
      <patternFill patternType="solid">
        <fgColor indexed="41"/>
        <bgColor indexed="8"/>
      </patternFill>
    </fill>
    <fill>
      <patternFill patternType="solid">
        <fgColor indexed="13"/>
        <bgColor indexed="64"/>
      </patternFill>
    </fill>
    <fill>
      <patternFill patternType="solid">
        <fgColor rgb="FFCCECFF"/>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8"/>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499984740745262"/>
      </right>
      <top/>
      <bottom/>
      <diagonal/>
    </border>
    <border>
      <left/>
      <right/>
      <top/>
      <bottom style="thin">
        <color theme="0" tint="-0.499984740745262"/>
      </bottom>
      <diagonal/>
    </border>
    <border>
      <left/>
      <right style="medium">
        <color indexed="9"/>
      </right>
      <top/>
      <bottom style="medium">
        <color indexed="9"/>
      </bottom>
      <diagonal/>
    </border>
    <border>
      <left style="medium">
        <color theme="0"/>
      </left>
      <right style="medium">
        <color theme="0"/>
      </right>
      <top style="medium">
        <color theme="0"/>
      </top>
      <bottom style="medium">
        <color theme="0"/>
      </bottom>
      <diagonal/>
    </border>
    <border>
      <left/>
      <right/>
      <top style="medium">
        <color theme="0"/>
      </top>
      <bottom style="thin">
        <color theme="0" tint="-0.499984740745262"/>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3"/>
      </left>
      <right/>
      <top style="medium">
        <color theme="3"/>
      </top>
      <bottom/>
      <diagonal/>
    </border>
    <border>
      <left/>
      <right/>
      <top style="medium">
        <color theme="3"/>
      </top>
      <bottom style="thin">
        <color theme="0" tint="-0.499984740745262"/>
      </bottom>
      <diagonal/>
    </border>
    <border>
      <left/>
      <right style="medium">
        <color theme="3"/>
      </right>
      <top style="medium">
        <color theme="3"/>
      </top>
      <bottom/>
      <diagonal/>
    </border>
    <border>
      <left style="medium">
        <color theme="3"/>
      </left>
      <right style="thin">
        <color theme="0" tint="-0.499984740745262"/>
      </right>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theme="0" tint="-0.499984740745262"/>
      </left>
      <right style="thin">
        <color theme="0" tint="-0.499984740745262"/>
      </right>
      <top/>
      <bottom/>
      <diagonal/>
    </border>
    <border>
      <left/>
      <right style="medium">
        <color indexed="9"/>
      </right>
      <top/>
      <bottom/>
      <diagonal/>
    </border>
    <border>
      <left/>
      <right style="medium">
        <color indexed="9"/>
      </right>
      <top style="medium">
        <color theme="0"/>
      </top>
      <bottom style="medium">
        <color theme="0"/>
      </bottom>
      <diagonal/>
    </border>
    <border>
      <left style="thin">
        <color theme="0" tint="-0.499984740745262"/>
      </left>
      <right style="medium">
        <color indexed="9"/>
      </right>
      <top style="medium">
        <color indexed="9"/>
      </top>
      <bottom style="medium">
        <color theme="0"/>
      </bottom>
      <diagonal/>
    </border>
    <border>
      <left/>
      <right style="medium">
        <color indexed="9"/>
      </right>
      <top/>
      <bottom style="medium">
        <color theme="0"/>
      </bottom>
      <diagonal/>
    </border>
    <border>
      <left/>
      <right style="medium">
        <color indexed="9"/>
      </right>
      <top style="medium">
        <color indexed="9"/>
      </top>
      <bottom style="medium">
        <color theme="0"/>
      </bottom>
      <diagonal/>
    </border>
    <border>
      <left/>
      <right style="medium">
        <color indexed="9"/>
      </right>
      <top style="thin">
        <color theme="0" tint="-0.499984740745262"/>
      </top>
      <bottom style="medium">
        <color theme="0"/>
      </bottom>
      <diagonal/>
    </border>
    <border>
      <left/>
      <right style="medium">
        <color theme="0"/>
      </right>
      <top style="medium">
        <color theme="0"/>
      </top>
      <bottom style="medium">
        <color theme="0"/>
      </bottom>
      <diagonal/>
    </border>
    <border>
      <left style="thin">
        <color theme="0" tint="-0.499984740745262"/>
      </left>
      <right style="medium">
        <color theme="0"/>
      </right>
      <top style="thin">
        <color theme="0" tint="-0.499984740745262"/>
      </top>
      <bottom style="medium">
        <color theme="0"/>
      </bottom>
      <diagonal/>
    </border>
    <border>
      <left/>
      <right style="medium">
        <color theme="0"/>
      </right>
      <top style="thin">
        <color theme="0" tint="-0.499984740745262"/>
      </top>
      <bottom/>
      <diagonal/>
    </border>
    <border>
      <left style="thin">
        <color theme="0" tint="-0.499984740745262"/>
      </left>
      <right/>
      <top/>
      <bottom style="medium">
        <color theme="0"/>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9"/>
      </bottom>
      <diagonal/>
    </border>
    <border>
      <left style="thin">
        <color theme="0" tint="-0.499984740745262"/>
      </left>
      <right style="thin">
        <color theme="0" tint="-0.499984740745262"/>
      </right>
      <top style="thin">
        <color theme="0" tint="-0.499984740745262"/>
      </top>
      <bottom style="medium">
        <color indexed="9"/>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9"/>
      </bottom>
      <diagonal/>
    </border>
    <border>
      <left/>
      <right/>
      <top style="medium">
        <color theme="0"/>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indexed="64"/>
      </top>
      <bottom/>
      <diagonal/>
    </border>
    <border>
      <left style="medium">
        <color theme="0" tint="-0.499984740745262"/>
      </left>
      <right/>
      <top/>
      <bottom style="thin">
        <color indexed="64"/>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theme="0" tint="-0.499984740745262"/>
      </left>
      <right/>
      <top/>
      <bottom style="medium">
        <color theme="0" tint="-0.249977111117893"/>
      </bottom>
      <diagonal/>
    </border>
    <border>
      <left/>
      <right/>
      <top style="medium">
        <color theme="0"/>
      </top>
      <bottom style="medium">
        <color theme="0" tint="-0.249977111117893"/>
      </bottom>
      <diagonal/>
    </border>
    <border>
      <left/>
      <right style="medium">
        <color theme="0" tint="-0.249977111117893"/>
      </right>
      <top style="thin">
        <color theme="0" tint="-0.499984740745262"/>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style="thin">
        <color indexed="64"/>
      </top>
      <bottom style="thin">
        <color theme="0" tint="-0.499984740745262"/>
      </bottom>
      <diagonal/>
    </border>
    <border>
      <left style="thin">
        <color indexed="64"/>
      </left>
      <right style="thin">
        <color theme="0" tint="-0.499984740745262"/>
      </right>
      <top/>
      <bottom/>
      <diagonal/>
    </border>
    <border>
      <left/>
      <right/>
      <top style="thin">
        <color theme="0" tint="-0.499984740745262"/>
      </top>
      <bottom/>
      <diagonal/>
    </border>
    <border>
      <left/>
      <right/>
      <top style="medium">
        <color theme="3"/>
      </top>
      <bottom/>
      <diagonal/>
    </border>
    <border>
      <left/>
      <right/>
      <top style="thin">
        <color theme="0"/>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s>
  <cellStyleXfs count="81">
    <xf numFmtId="0" fontId="0" fillId="0" borderId="0"/>
    <xf numFmtId="0" fontId="36" fillId="0" borderId="0"/>
    <xf numFmtId="0" fontId="14" fillId="2" borderId="0" applyNumberFormat="0" applyBorder="0" applyAlignment="0"/>
    <xf numFmtId="43" fontId="9" fillId="0" borderId="0" applyFont="0" applyFill="0" applyBorder="0" applyAlignment="0" applyProtection="0"/>
    <xf numFmtId="169" fontId="15" fillId="3" borderId="1">
      <alignment horizontal="left"/>
    </xf>
    <xf numFmtId="169" fontId="15" fillId="4" borderId="1"/>
    <xf numFmtId="0" fontId="14" fillId="2" borderId="0" applyNumberFormat="0" applyBorder="0" applyAlignment="0">
      <protection locked="0"/>
    </xf>
    <xf numFmtId="0" fontId="15" fillId="5" borderId="1" applyNumberFormat="0" applyBorder="0" applyAlignment="0">
      <protection locked="0"/>
    </xf>
    <xf numFmtId="0" fontId="37" fillId="0" borderId="0" applyFont="0" applyFill="0" applyBorder="0" applyAlignment="0" applyProtection="0"/>
    <xf numFmtId="37" fontId="37" fillId="0" borderId="0"/>
    <xf numFmtId="0" fontId="37" fillId="0" borderId="0"/>
    <xf numFmtId="9" fontId="9" fillId="0" borderId="0" applyFont="0" applyFill="0" applyBorder="0" applyAlignment="0" applyProtection="0"/>
    <xf numFmtId="169" fontId="15" fillId="3" borderId="1">
      <alignment horizontal="left"/>
    </xf>
    <xf numFmtId="0" fontId="14" fillId="5" borderId="0" applyNumberFormat="0" applyBorder="0" applyAlignment="0"/>
    <xf numFmtId="0" fontId="38" fillId="0" borderId="0">
      <alignment wrapText="1"/>
    </xf>
    <xf numFmtId="0" fontId="35" fillId="0" borderId="0" applyNumberFormat="0" applyFill="0" applyBorder="0" applyAlignment="0" applyProtection="0"/>
    <xf numFmtId="0" fontId="16" fillId="3" borderId="0" applyNumberFormat="0" applyBorder="0" applyAlignment="0"/>
    <xf numFmtId="0" fontId="9" fillId="0" borderId="0"/>
    <xf numFmtId="43" fontId="9" fillId="0" borderId="0" applyFont="0" applyFill="0" applyBorder="0" applyAlignment="0" applyProtection="0"/>
    <xf numFmtId="0" fontId="8" fillId="0" borderId="0"/>
    <xf numFmtId="0" fontId="41" fillId="0" borderId="0"/>
    <xf numFmtId="43" fontId="41" fillId="0" borderId="0" applyFont="0" applyFill="0" applyBorder="0" applyAlignment="0" applyProtection="0"/>
    <xf numFmtId="0" fontId="7"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6"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7">
    <xf numFmtId="0" fontId="0" fillId="0" borderId="0" xfId="0"/>
    <xf numFmtId="0" fontId="10" fillId="0" borderId="0" xfId="0" applyFont="1" applyFill="1" applyBorder="1"/>
    <xf numFmtId="0" fontId="0" fillId="0" borderId="0" xfId="0" applyFill="1" applyBorder="1"/>
    <xf numFmtId="0" fontId="33" fillId="0" borderId="0" xfId="0" quotePrefix="1" applyFont="1" applyFill="1" applyBorder="1" applyAlignment="1">
      <alignment horizontal="left"/>
    </xf>
    <xf numFmtId="0" fontId="33" fillId="0" borderId="0" xfId="0" applyFont="1" applyFill="1" applyBorder="1"/>
    <xf numFmtId="165" fontId="14" fillId="0" borderId="0" xfId="2" applyNumberFormat="1" applyFont="1" applyFill="1" applyBorder="1" applyProtection="1"/>
    <xf numFmtId="0" fontId="10" fillId="0" borderId="0" xfId="0" applyFont="1"/>
    <xf numFmtId="16" fontId="0" fillId="0" borderId="0" xfId="0" applyNumberFormat="1" applyFont="1"/>
    <xf numFmtId="37" fontId="0" fillId="0" borderId="0" xfId="9" applyFont="1" applyFill="1"/>
    <xf numFmtId="37" fontId="0" fillId="0" borderId="0" xfId="9" applyFont="1" applyFill="1" applyBorder="1"/>
    <xf numFmtId="0" fontId="0" fillId="0" borderId="0" xfId="0" applyFont="1" applyFill="1"/>
    <xf numFmtId="0" fontId="0" fillId="0" borderId="0" xfId="10" applyFont="1"/>
    <xf numFmtId="175" fontId="0" fillId="0" borderId="0" xfId="10" applyNumberFormat="1" applyFont="1"/>
    <xf numFmtId="173" fontId="0" fillId="0" borderId="0" xfId="3" applyNumberFormat="1" applyFont="1" applyBorder="1"/>
    <xf numFmtId="0" fontId="10" fillId="0" borderId="0" xfId="10" applyFont="1"/>
    <xf numFmtId="0" fontId="0" fillId="0" borderId="0" xfId="10" quotePrefix="1" applyFont="1" applyFill="1" applyAlignment="1">
      <alignment horizontal="left"/>
    </xf>
    <xf numFmtId="0" fontId="10" fillId="0" borderId="0" xfId="10" applyFont="1" applyAlignment="1">
      <alignment horizontal="left"/>
    </xf>
    <xf numFmtId="0" fontId="0" fillId="0" borderId="0" xfId="0" quotePrefix="1" applyFont="1" applyFill="1" applyAlignment="1">
      <alignment horizontal="left"/>
    </xf>
    <xf numFmtId="1" fontId="10" fillId="0" borderId="0" xfId="0" applyNumberFormat="1" applyFont="1" applyFill="1" applyAlignment="1">
      <alignment horizontal="center"/>
    </xf>
    <xf numFmtId="165" fontId="14" fillId="0" borderId="12" xfId="2" applyNumberFormat="1" applyFont="1" applyFill="1" applyBorder="1" applyProtection="1"/>
    <xf numFmtId="10" fontId="10" fillId="0" borderId="0" xfId="11" applyNumberFormat="1" applyFont="1" applyFill="1" applyBorder="1"/>
    <xf numFmtId="1" fontId="10" fillId="0" borderId="0" xfId="0" applyNumberFormat="1" applyFont="1" applyFill="1" applyBorder="1" applyAlignment="1">
      <alignment horizontal="center"/>
    </xf>
    <xf numFmtId="0" fontId="0" fillId="0" borderId="0" xfId="0" applyFont="1" applyFill="1" applyBorder="1"/>
    <xf numFmtId="173" fontId="0" fillId="0" borderId="0" xfId="3" applyNumberFormat="1" applyFont="1" applyFill="1" applyBorder="1"/>
    <xf numFmtId="0" fontId="18" fillId="11" borderId="0" xfId="0" applyFont="1" applyFill="1" applyBorder="1" applyAlignment="1">
      <alignment vertical="top"/>
    </xf>
    <xf numFmtId="0" fontId="18" fillId="11" borderId="0" xfId="0" applyFont="1" applyFill="1" applyBorder="1"/>
    <xf numFmtId="0" fontId="0" fillId="0" borderId="0" xfId="0" applyFont="1" applyBorder="1"/>
    <xf numFmtId="0" fontId="18" fillId="0" borderId="0" xfId="10" quotePrefix="1" applyFont="1" applyAlignment="1">
      <alignment horizontal="left"/>
    </xf>
    <xf numFmtId="0" fontId="25" fillId="0" borderId="0" xfId="0" quotePrefix="1" applyFont="1" applyFill="1" applyBorder="1" applyAlignment="1">
      <alignment horizontal="left" vertical="top"/>
    </xf>
    <xf numFmtId="0" fontId="10" fillId="0" borderId="12" xfId="10" quotePrefix="1" applyFont="1" applyFill="1" applyBorder="1" applyAlignment="1">
      <alignment horizontal="left"/>
    </xf>
    <xf numFmtId="0" fontId="0" fillId="0" borderId="12" xfId="0" applyFont="1" applyBorder="1"/>
    <xf numFmtId="0" fontId="0" fillId="0" borderId="0" xfId="10" applyFont="1" applyBorder="1"/>
    <xf numFmtId="0" fontId="9" fillId="0" borderId="0" xfId="10" quotePrefix="1" applyFont="1" applyFill="1" applyBorder="1" applyAlignment="1">
      <alignment horizontal="left" indent="1"/>
    </xf>
    <xf numFmtId="0" fontId="10" fillId="9" borderId="29" xfId="10" quotePrefix="1" applyFont="1" applyFill="1" applyBorder="1" applyAlignment="1">
      <alignment horizontal="left"/>
    </xf>
    <xf numFmtId="0" fontId="0" fillId="9" borderId="30" xfId="10" applyFont="1" applyFill="1" applyBorder="1" applyAlignment="1">
      <alignment horizontal="left" indent="1"/>
    </xf>
    <xf numFmtId="165" fontId="16" fillId="0" borderId="12" xfId="2" applyNumberFormat="1" applyFont="1" applyFill="1" applyBorder="1" applyProtection="1"/>
    <xf numFmtId="165" fontId="16" fillId="0" borderId="0" xfId="2" applyNumberFormat="1" applyFont="1" applyFill="1" applyBorder="1" applyProtection="1"/>
    <xf numFmtId="0" fontId="10" fillId="0" borderId="0" xfId="10" quotePrefix="1" applyFont="1" applyFill="1" applyBorder="1" applyAlignment="1">
      <alignment horizontal="left"/>
    </xf>
    <xf numFmtId="0" fontId="0" fillId="0" borderId="0" xfId="10" applyFont="1" applyFill="1" applyBorder="1" applyAlignment="1">
      <alignment horizontal="left" indent="1"/>
    </xf>
    <xf numFmtId="0" fontId="9" fillId="0" borderId="0" xfId="10" quotePrefix="1" applyFont="1" applyFill="1" applyBorder="1" applyAlignment="1">
      <alignment horizontal="left" indent="3"/>
    </xf>
    <xf numFmtId="0" fontId="10" fillId="0" borderId="0" xfId="10" quotePrefix="1" applyFont="1" applyFill="1" applyBorder="1" applyAlignment="1">
      <alignment horizontal="left" indent="1"/>
    </xf>
    <xf numFmtId="0" fontId="10" fillId="0" borderId="0" xfId="10" quotePrefix="1" applyFont="1" applyFill="1" applyBorder="1" applyAlignment="1">
      <alignment horizontal="left" indent="5"/>
    </xf>
    <xf numFmtId="0" fontId="10" fillId="0" borderId="12" xfId="0" applyFont="1" applyBorder="1"/>
    <xf numFmtId="9" fontId="10" fillId="0" borderId="0" xfId="11" applyNumberFormat="1" applyFont="1" applyFill="1" applyBorder="1"/>
    <xf numFmtId="0" fontId="10" fillId="0" borderId="0" xfId="0" applyFont="1" applyBorder="1"/>
    <xf numFmtId="0" fontId="10" fillId="0" borderId="0" xfId="10" quotePrefix="1" applyFont="1" applyFill="1" applyAlignment="1">
      <alignment horizontal="left"/>
    </xf>
    <xf numFmtId="9" fontId="10" fillId="0" borderId="0" xfId="11" applyFont="1" applyBorder="1"/>
    <xf numFmtId="10" fontId="10" fillId="0" borderId="0" xfId="11" applyNumberFormat="1" applyFont="1" applyBorder="1"/>
    <xf numFmtId="0" fontId="10" fillId="0" borderId="12" xfId="10" quotePrefix="1" applyFont="1" applyBorder="1" applyAlignment="1">
      <alignment horizontal="left"/>
    </xf>
    <xf numFmtId="0" fontId="0" fillId="9" borderId="30" xfId="0" applyFont="1" applyFill="1" applyBorder="1"/>
    <xf numFmtId="0" fontId="10" fillId="0" borderId="8" xfId="0" applyFont="1" applyBorder="1"/>
    <xf numFmtId="0" fontId="10" fillId="9" borderId="29" xfId="0" quotePrefix="1" applyFont="1" applyFill="1" applyBorder="1" applyAlignment="1">
      <alignment horizontal="left"/>
    </xf>
    <xf numFmtId="0" fontId="10" fillId="0" borderId="0" xfId="10" quotePrefix="1" applyFont="1" applyFill="1" applyBorder="1" applyAlignment="1"/>
    <xf numFmtId="165" fontId="14" fillId="0" borderId="8" xfId="2" applyNumberFormat="1" applyFont="1" applyFill="1" applyBorder="1" applyProtection="1"/>
    <xf numFmtId="0" fontId="10" fillId="0" borderId="12" xfId="10" quotePrefix="1" applyFont="1" applyFill="1" applyBorder="1" applyAlignment="1"/>
    <xf numFmtId="0" fontId="0" fillId="0" borderId="12" xfId="10" applyFont="1" applyBorder="1"/>
    <xf numFmtId="0" fontId="10" fillId="0" borderId="12" xfId="10" applyFont="1" applyFill="1" applyBorder="1" applyAlignment="1">
      <alignment horizontal="left"/>
    </xf>
    <xf numFmtId="0" fontId="10" fillId="9" borderId="19" xfId="10" quotePrefix="1" applyFont="1" applyFill="1" applyBorder="1" applyAlignment="1">
      <alignment horizontal="left"/>
    </xf>
    <xf numFmtId="0" fontId="10" fillId="9" borderId="15" xfId="10" applyFont="1" applyFill="1" applyBorder="1" applyAlignment="1">
      <alignment horizontal="left" indent="2"/>
    </xf>
    <xf numFmtId="0" fontId="0" fillId="9" borderId="17" xfId="0" applyFont="1" applyFill="1" applyBorder="1"/>
    <xf numFmtId="0" fontId="0" fillId="0" borderId="0" xfId="0" applyBorder="1"/>
    <xf numFmtId="171" fontId="12" fillId="0" borderId="14" xfId="0" applyNumberFormat="1" applyFont="1" applyBorder="1" applyProtection="1"/>
    <xf numFmtId="171" fontId="12" fillId="0" borderId="8" xfId="0" applyNumberFormat="1" applyFont="1" applyBorder="1" applyProtection="1"/>
    <xf numFmtId="171" fontId="12" fillId="0" borderId="7" xfId="0" applyNumberFormat="1" applyFont="1" applyBorder="1" applyProtection="1"/>
    <xf numFmtId="171" fontId="12" fillId="0" borderId="0" xfId="0" applyNumberFormat="1" applyFont="1" applyBorder="1" applyProtection="1"/>
    <xf numFmtId="171" fontId="12" fillId="0" borderId="11" xfId="0" applyNumberFormat="1" applyFont="1" applyBorder="1" applyProtection="1"/>
    <xf numFmtId="171" fontId="12" fillId="0" borderId="5" xfId="0" applyNumberFormat="1" applyFont="1" applyBorder="1" applyProtection="1"/>
    <xf numFmtId="167" fontId="12" fillId="0" borderId="0" xfId="0" applyNumberFormat="1" applyFont="1" applyBorder="1" applyProtection="1"/>
    <xf numFmtId="172" fontId="26" fillId="0" borderId="0" xfId="0" applyNumberFormat="1" applyFont="1" applyProtection="1"/>
    <xf numFmtId="168" fontId="26" fillId="0" borderId="0" xfId="0" applyNumberFormat="1" applyFont="1" applyProtection="1"/>
    <xf numFmtId="0" fontId="0" fillId="0" borderId="0" xfId="0" applyFont="1"/>
    <xf numFmtId="0" fontId="12" fillId="0" borderId="0" xfId="0" applyFont="1" applyProtection="1"/>
    <xf numFmtId="0" fontId="11" fillId="0" borderId="0" xfId="0" applyFont="1" applyProtection="1"/>
    <xf numFmtId="0" fontId="11" fillId="6" borderId="1" xfId="0" applyFont="1" applyFill="1" applyBorder="1" applyProtection="1"/>
    <xf numFmtId="0" fontId="12" fillId="0" borderId="3" xfId="0" applyFont="1" applyFill="1" applyBorder="1" applyProtection="1"/>
    <xf numFmtId="0" fontId="12" fillId="0" borderId="2" xfId="0" applyFont="1" applyFill="1" applyBorder="1" applyProtection="1"/>
    <xf numFmtId="0" fontId="12" fillId="0" borderId="4" xfId="0" applyFont="1" applyFill="1" applyBorder="1" applyProtection="1"/>
    <xf numFmtId="10" fontId="12" fillId="0" borderId="0" xfId="0" applyNumberFormat="1" applyFont="1" applyProtection="1"/>
    <xf numFmtId="0" fontId="11" fillId="0" borderId="0" xfId="0" quotePrefix="1" applyFont="1" applyAlignment="1" applyProtection="1">
      <alignment horizontal="left"/>
    </xf>
    <xf numFmtId="0" fontId="11" fillId="6" borderId="1" xfId="0" quotePrefix="1" applyFont="1" applyFill="1" applyBorder="1" applyAlignment="1" applyProtection="1">
      <alignment horizontal="left"/>
    </xf>
    <xf numFmtId="0" fontId="12" fillId="0" borderId="0" xfId="0" applyFont="1" applyFill="1" applyProtection="1"/>
    <xf numFmtId="0" fontId="39" fillId="0" borderId="0" xfId="0" applyFont="1" applyProtection="1"/>
    <xf numFmtId="0" fontId="12" fillId="0" borderId="3" xfId="0" quotePrefix="1" applyFont="1" applyBorder="1" applyAlignment="1" applyProtection="1">
      <alignment horizontal="left"/>
    </xf>
    <xf numFmtId="0" fontId="12" fillId="0" borderId="2" xfId="0" quotePrefix="1" applyFont="1" applyBorder="1" applyAlignment="1" applyProtection="1">
      <alignment horizontal="left"/>
    </xf>
    <xf numFmtId="0" fontId="12" fillId="0" borderId="2" xfId="0" applyFont="1" applyBorder="1" applyProtection="1"/>
    <xf numFmtId="0" fontId="12" fillId="0" borderId="4" xfId="0" applyFont="1" applyBorder="1" applyProtection="1"/>
    <xf numFmtId="0" fontId="11" fillId="6" borderId="1" xfId="0" quotePrefix="1" applyFont="1" applyFill="1" applyBorder="1" applyAlignment="1" applyProtection="1">
      <alignment horizontal="right" wrapText="1"/>
    </xf>
    <xf numFmtId="0" fontId="11" fillId="6" borderId="1" xfId="0" applyFont="1" applyFill="1" applyBorder="1" applyAlignment="1" applyProtection="1">
      <alignment horizontal="right"/>
    </xf>
    <xf numFmtId="0" fontId="11" fillId="6" borderId="1" xfId="0" applyFont="1" applyFill="1" applyBorder="1" applyAlignment="1" applyProtection="1">
      <alignment horizontal="center" wrapText="1"/>
    </xf>
    <xf numFmtId="173" fontId="11" fillId="8" borderId="1" xfId="3" applyNumberFormat="1" applyFont="1" applyFill="1" applyBorder="1" applyProtection="1"/>
    <xf numFmtId="0" fontId="12" fillId="0" borderId="1" xfId="0" applyFont="1" applyFill="1" applyBorder="1" applyProtection="1"/>
    <xf numFmtId="10" fontId="12" fillId="0" borderId="1" xfId="0" applyNumberFormat="1" applyFont="1" applyFill="1" applyBorder="1" applyProtection="1"/>
    <xf numFmtId="0" fontId="42" fillId="0" borderId="0" xfId="0" applyFont="1" applyBorder="1" applyProtection="1"/>
    <xf numFmtId="173" fontId="34" fillId="8" borderId="1" xfId="3" applyNumberFormat="1" applyFont="1" applyFill="1" applyBorder="1" applyProtection="1"/>
    <xf numFmtId="0" fontId="34" fillId="0" borderId="1" xfId="0" applyFont="1" applyFill="1" applyBorder="1" applyProtection="1"/>
    <xf numFmtId="10" fontId="34" fillId="0" borderId="1" xfId="11" applyNumberFormat="1" applyFont="1" applyFill="1" applyBorder="1" applyProtection="1"/>
    <xf numFmtId="173" fontId="30" fillId="8" borderId="1" xfId="3" applyNumberFormat="1" applyFont="1" applyFill="1" applyBorder="1" applyProtection="1"/>
    <xf numFmtId="0" fontId="20" fillId="0" borderId="1" xfId="0" applyFont="1" applyFill="1" applyBorder="1" applyProtection="1"/>
    <xf numFmtId="10" fontId="34" fillId="0" borderId="3" xfId="11" applyNumberFormat="1" applyFont="1" applyFill="1" applyBorder="1" applyProtection="1"/>
    <xf numFmtId="173" fontId="34" fillId="8" borderId="3" xfId="3" applyNumberFormat="1" applyFont="1" applyFill="1" applyBorder="1" applyProtection="1"/>
    <xf numFmtId="0" fontId="34" fillId="0" borderId="3" xfId="0" applyFont="1" applyFill="1" applyBorder="1" applyProtection="1"/>
    <xf numFmtId="0" fontId="12" fillId="0" borderId="19" xfId="0" applyFont="1" applyBorder="1" applyProtection="1"/>
    <xf numFmtId="173" fontId="30" fillId="8" borderId="24" xfId="3" applyNumberFormat="1" applyFont="1" applyFill="1" applyBorder="1" applyProtection="1"/>
    <xf numFmtId="1" fontId="30" fillId="8" borderId="24" xfId="0" applyNumberFormat="1" applyFont="1" applyFill="1" applyBorder="1" applyProtection="1"/>
    <xf numFmtId="1" fontId="30" fillId="0" borderId="24" xfId="0" applyNumberFormat="1" applyFont="1" applyFill="1" applyBorder="1" applyProtection="1"/>
    <xf numFmtId="10" fontId="30" fillId="0" borderId="24" xfId="11" applyNumberFormat="1" applyFont="1" applyFill="1" applyBorder="1" applyProtection="1"/>
    <xf numFmtId="0" fontId="42" fillId="0" borderId="0" xfId="0" quotePrefix="1" applyFont="1" applyFill="1" applyAlignment="1" applyProtection="1">
      <alignment horizontal="left"/>
    </xf>
    <xf numFmtId="0" fontId="12" fillId="0" borderId="14" xfId="0" quotePrefix="1" applyFont="1" applyBorder="1" applyAlignment="1" applyProtection="1">
      <alignment horizontal="left"/>
    </xf>
    <xf numFmtId="0" fontId="20" fillId="0" borderId="8" xfId="0" applyFont="1" applyBorder="1" applyProtection="1"/>
    <xf numFmtId="10" fontId="20" fillId="0" borderId="9" xfId="11" applyNumberFormat="1" applyFont="1" applyBorder="1" applyProtection="1"/>
    <xf numFmtId="0" fontId="12" fillId="0" borderId="11" xfId="0" applyFont="1" applyBorder="1" applyProtection="1"/>
    <xf numFmtId="0" fontId="12" fillId="0" borderId="5" xfId="0" quotePrefix="1" applyFont="1" applyBorder="1" applyAlignment="1" applyProtection="1">
      <alignment horizontal="left"/>
    </xf>
    <xf numFmtId="0" fontId="20" fillId="0" borderId="5" xfId="0" applyFont="1" applyBorder="1" applyProtection="1"/>
    <xf numFmtId="10" fontId="20" fillId="0" borderId="6" xfId="11" applyNumberFormat="1" applyFont="1" applyBorder="1" applyProtection="1"/>
    <xf numFmtId="0" fontId="11" fillId="6" borderId="20" xfId="0" applyFont="1" applyFill="1" applyBorder="1" applyProtection="1"/>
    <xf numFmtId="164" fontId="20" fillId="6" borderId="21" xfId="11" applyNumberFormat="1" applyFont="1" applyFill="1" applyBorder="1" applyAlignment="1" applyProtection="1">
      <alignment horizontal="center"/>
    </xf>
    <xf numFmtId="164" fontId="12" fillId="6" borderId="21" xfId="11" applyNumberFormat="1" applyFont="1" applyFill="1" applyBorder="1" applyAlignment="1" applyProtection="1">
      <alignment horizontal="center"/>
    </xf>
    <xf numFmtId="164" fontId="12" fillId="6" borderId="22" xfId="11" applyNumberFormat="1" applyFont="1" applyFill="1" applyBorder="1" applyAlignment="1" applyProtection="1">
      <alignment horizontal="center"/>
    </xf>
    <xf numFmtId="0" fontId="12" fillId="0" borderId="25" xfId="0" quotePrefix="1" applyFont="1" applyBorder="1" applyAlignment="1" applyProtection="1">
      <alignment horizontal="left"/>
    </xf>
    <xf numFmtId="10" fontId="34" fillId="0" borderId="8" xfId="0" applyNumberFormat="1" applyFont="1" applyBorder="1" applyProtection="1"/>
    <xf numFmtId="164" fontId="12" fillId="0" borderId="0" xfId="11" applyNumberFormat="1" applyFont="1" applyBorder="1" applyAlignment="1" applyProtection="1">
      <alignment horizontal="centerContinuous"/>
    </xf>
    <xf numFmtId="174" fontId="20" fillId="0" borderId="26" xfId="11" quotePrefix="1" applyNumberFormat="1" applyFont="1" applyFill="1" applyBorder="1" applyAlignment="1" applyProtection="1">
      <alignment horizontal="right"/>
    </xf>
    <xf numFmtId="164" fontId="17" fillId="0" borderId="0" xfId="11" applyNumberFormat="1" applyFont="1" applyFill="1" applyBorder="1" applyProtection="1"/>
    <xf numFmtId="164" fontId="21" fillId="0" borderId="0" xfId="11" applyNumberFormat="1" applyFont="1" applyBorder="1" applyProtection="1"/>
    <xf numFmtId="0" fontId="12" fillId="0" borderId="0" xfId="0" applyFont="1" applyBorder="1" applyProtection="1"/>
    <xf numFmtId="0" fontId="11" fillId="0" borderId="0" xfId="0" applyFont="1" applyBorder="1" applyProtection="1"/>
    <xf numFmtId="164" fontId="20" fillId="0" borderId="0" xfId="11" applyNumberFormat="1" applyFont="1" applyFill="1" applyBorder="1" applyProtection="1"/>
    <xf numFmtId="0" fontId="22" fillId="6" borderId="1" xfId="0" applyFont="1" applyFill="1" applyBorder="1" applyAlignment="1" applyProtection="1">
      <alignment horizontal="left"/>
    </xf>
    <xf numFmtId="0" fontId="12" fillId="0" borderId="0" xfId="0" quotePrefix="1" applyFont="1" applyAlignment="1" applyProtection="1">
      <alignment horizontal="left"/>
    </xf>
    <xf numFmtId="0" fontId="22" fillId="6" borderId="4" xfId="0" applyFont="1" applyFill="1" applyBorder="1" applyAlignment="1" applyProtection="1">
      <alignment horizontal="center"/>
    </xf>
    <xf numFmtId="0" fontId="12" fillId="6" borderId="18" xfId="0" applyFont="1" applyFill="1" applyBorder="1" applyProtection="1"/>
    <xf numFmtId="0" fontId="12" fillId="6" borderId="12" xfId="0" applyFont="1" applyFill="1" applyBorder="1" applyProtection="1"/>
    <xf numFmtId="0" fontId="12" fillId="0" borderId="3" xfId="0" applyFont="1" applyBorder="1" applyProtection="1"/>
    <xf numFmtId="0" fontId="22" fillId="6" borderId="4" xfId="0" quotePrefix="1" applyFont="1" applyFill="1" applyBorder="1" applyAlignment="1" applyProtection="1">
      <alignment horizontal="center"/>
    </xf>
    <xf numFmtId="0" fontId="12" fillId="0" borderId="12" xfId="0" applyFont="1" applyFill="1" applyBorder="1" applyProtection="1"/>
    <xf numFmtId="0" fontId="11" fillId="0" borderId="14" xfId="0" applyFont="1" applyBorder="1" applyProtection="1"/>
    <xf numFmtId="0" fontId="11" fillId="0" borderId="8" xfId="0" quotePrefix="1" applyFont="1" applyBorder="1" applyAlignment="1" applyProtection="1">
      <alignment horizontal="right" wrapText="1"/>
    </xf>
    <xf numFmtId="0" fontId="11" fillId="0" borderId="9" xfId="0" quotePrefix="1" applyFont="1" applyBorder="1" applyAlignment="1" applyProtection="1">
      <alignment horizontal="right" wrapText="1"/>
    </xf>
    <xf numFmtId="0" fontId="11" fillId="0" borderId="0" xfId="0" applyFont="1" applyBorder="1" applyAlignment="1" applyProtection="1">
      <alignment horizontal="center"/>
    </xf>
    <xf numFmtId="0" fontId="11" fillId="0" borderId="0" xfId="0" applyFont="1" applyBorder="1" applyAlignment="1" applyProtection="1">
      <alignment horizontal="left"/>
    </xf>
    <xf numFmtId="0" fontId="12" fillId="6" borderId="14" xfId="0" applyFont="1" applyFill="1" applyBorder="1" applyProtection="1"/>
    <xf numFmtId="3" fontId="12" fillId="7" borderId="14" xfId="0" applyNumberFormat="1" applyFont="1" applyFill="1" applyBorder="1" applyAlignment="1" applyProtection="1">
      <alignment horizontal="center" wrapText="1"/>
    </xf>
    <xf numFmtId="170" fontId="12" fillId="7" borderId="9" xfId="0" applyNumberFormat="1" applyFont="1" applyFill="1" applyBorder="1" applyAlignment="1" applyProtection="1">
      <alignment horizontal="center" wrapText="1"/>
    </xf>
    <xf numFmtId="0" fontId="17" fillId="0" borderId="0" xfId="0" applyFont="1" applyBorder="1" applyAlignment="1" applyProtection="1">
      <alignment horizontal="center"/>
    </xf>
    <xf numFmtId="0" fontId="31" fillId="0" borderId="0" xfId="0" applyFont="1" applyBorder="1" applyAlignment="1" applyProtection="1">
      <alignment horizontal="center"/>
    </xf>
    <xf numFmtId="0" fontId="17" fillId="0" borderId="0" xfId="0" applyFont="1" applyBorder="1" applyAlignment="1" applyProtection="1">
      <alignment horizontal="left"/>
    </xf>
    <xf numFmtId="0" fontId="12" fillId="0" borderId="0" xfId="0" applyFont="1" applyAlignment="1" applyProtection="1">
      <alignment horizontal="center"/>
    </xf>
    <xf numFmtId="0" fontId="12" fillId="6" borderId="7" xfId="0" applyFont="1" applyFill="1" applyBorder="1" applyProtection="1"/>
    <xf numFmtId="3" fontId="12" fillId="7" borderId="7" xfId="0" applyNumberFormat="1" applyFont="1" applyFill="1" applyBorder="1" applyAlignment="1" applyProtection="1">
      <alignment horizontal="center" wrapText="1"/>
    </xf>
    <xf numFmtId="170" fontId="12" fillId="7" borderId="10" xfId="0" applyNumberFormat="1" applyFont="1" applyFill="1" applyBorder="1" applyAlignment="1" applyProtection="1">
      <alignment horizontal="center" wrapText="1"/>
    </xf>
    <xf numFmtId="0" fontId="12" fillId="0" borderId="0" xfId="23" applyFont="1" applyProtection="1"/>
    <xf numFmtId="166" fontId="17" fillId="0" borderId="0" xfId="0" applyNumberFormat="1" applyFont="1" applyBorder="1" applyAlignment="1" applyProtection="1">
      <alignment horizontal="center"/>
    </xf>
    <xf numFmtId="0" fontId="12" fillId="6" borderId="7" xfId="0" quotePrefix="1" applyFont="1" applyFill="1" applyBorder="1" applyAlignment="1" applyProtection="1">
      <alignment horizontal="left"/>
    </xf>
    <xf numFmtId="3" fontId="20" fillId="0" borderId="0" xfId="0" applyNumberFormat="1" applyFont="1" applyFill="1" applyBorder="1" applyAlignment="1" applyProtection="1">
      <alignment horizontal="center" wrapText="1"/>
    </xf>
    <xf numFmtId="3" fontId="30" fillId="0" borderId="0" xfId="0" applyNumberFormat="1" applyFont="1" applyFill="1" applyBorder="1" applyAlignment="1" applyProtection="1">
      <alignment horizontal="center" wrapText="1"/>
    </xf>
    <xf numFmtId="0" fontId="12" fillId="6" borderId="7" xfId="0" applyFont="1" applyFill="1" applyBorder="1" applyAlignment="1" applyProtection="1">
      <alignment horizontal="left"/>
    </xf>
    <xf numFmtId="0" fontId="42" fillId="0" borderId="0" xfId="0" applyFont="1" applyProtection="1"/>
    <xf numFmtId="0" fontId="20" fillId="0" borderId="0" xfId="0" applyFont="1" applyBorder="1" applyAlignment="1" applyProtection="1">
      <alignment horizontal="center"/>
    </xf>
    <xf numFmtId="0" fontId="30" fillId="0" borderId="0" xfId="0" applyFont="1" applyBorder="1" applyAlignment="1" applyProtection="1">
      <alignment horizontal="center"/>
    </xf>
    <xf numFmtId="0" fontId="12" fillId="6" borderId="11" xfId="0" applyFont="1" applyFill="1" applyBorder="1" applyProtection="1"/>
    <xf numFmtId="3" fontId="12" fillId="7" borderId="11" xfId="0" applyNumberFormat="1" applyFont="1" applyFill="1" applyBorder="1" applyAlignment="1" applyProtection="1">
      <alignment horizontal="center" wrapText="1"/>
    </xf>
    <xf numFmtId="170" fontId="12" fillId="7" borderId="6" xfId="0" applyNumberFormat="1" applyFont="1" applyFill="1" applyBorder="1" applyAlignment="1" applyProtection="1">
      <alignment horizontal="center" wrapText="1"/>
    </xf>
    <xf numFmtId="0" fontId="42" fillId="0" borderId="0" xfId="0" quotePrefix="1" applyFont="1" applyAlignment="1" applyProtection="1">
      <alignment horizontal="left"/>
    </xf>
    <xf numFmtId="9" fontId="12" fillId="6" borderId="0" xfId="0" quotePrefix="1" applyNumberFormat="1" applyFont="1" applyFill="1" applyBorder="1" applyAlignment="1" applyProtection="1">
      <alignment horizontal="left"/>
    </xf>
    <xf numFmtId="0" fontId="12" fillId="6" borderId="0" xfId="0" quotePrefix="1" applyFont="1" applyFill="1" applyBorder="1" applyAlignment="1" applyProtection="1">
      <alignment horizontal="left"/>
    </xf>
    <xf numFmtId="0" fontId="12" fillId="6" borderId="0" xfId="0" applyFont="1" applyFill="1" applyBorder="1" applyProtection="1"/>
    <xf numFmtId="0" fontId="12" fillId="9" borderId="0" xfId="0" quotePrefix="1" applyFont="1" applyFill="1" applyAlignment="1" applyProtection="1">
      <alignment horizontal="left"/>
    </xf>
    <xf numFmtId="0" fontId="12" fillId="9" borderId="0" xfId="0" applyFont="1" applyFill="1" applyProtection="1"/>
    <xf numFmtId="0" fontId="10" fillId="0" borderId="0" xfId="0" applyFont="1" applyProtection="1"/>
    <xf numFmtId="0" fontId="0" fillId="0" borderId="0" xfId="0" applyFont="1" applyProtection="1"/>
    <xf numFmtId="10" fontId="0" fillId="9" borderId="27" xfId="11" applyNumberFormat="1" applyFont="1" applyFill="1" applyBorder="1" applyProtection="1"/>
    <xf numFmtId="0" fontId="0" fillId="9" borderId="13" xfId="0" quotePrefix="1" applyFont="1" applyFill="1" applyBorder="1" applyAlignment="1" applyProtection="1">
      <alignment horizontal="left"/>
    </xf>
    <xf numFmtId="10" fontId="0" fillId="9" borderId="26" xfId="11" applyNumberFormat="1" applyFont="1" applyFill="1" applyBorder="1" applyProtection="1"/>
    <xf numFmtId="0" fontId="0" fillId="9" borderId="13" xfId="0" applyFont="1" applyFill="1" applyBorder="1" applyProtection="1"/>
    <xf numFmtId="9" fontId="0" fillId="9" borderId="26" xfId="11" applyNumberFormat="1" applyFont="1" applyFill="1" applyBorder="1" applyProtection="1"/>
    <xf numFmtId="0" fontId="0" fillId="9" borderId="15" xfId="0" applyFont="1" applyFill="1" applyBorder="1" applyProtection="1"/>
    <xf numFmtId="9" fontId="0" fillId="9" borderId="17" xfId="11" applyNumberFormat="1" applyFont="1" applyFill="1" applyBorder="1" applyProtection="1"/>
    <xf numFmtId="0" fontId="16" fillId="0" borderId="13" xfId="0" applyFont="1" applyFill="1" applyBorder="1" applyAlignment="1" applyProtection="1">
      <alignment horizontal="right"/>
    </xf>
    <xf numFmtId="0" fontId="0" fillId="0" borderId="0" xfId="0" applyFont="1" applyFill="1" applyProtection="1"/>
    <xf numFmtId="0" fontId="0" fillId="0" borderId="0" xfId="0" quotePrefix="1" applyFont="1" applyFill="1" applyAlignment="1" applyProtection="1">
      <alignment horizontal="left"/>
    </xf>
    <xf numFmtId="0" fontId="0" fillId="0" borderId="0" xfId="0" applyFont="1" applyFill="1" applyBorder="1" applyProtection="1"/>
    <xf numFmtId="0" fontId="26" fillId="0" borderId="0" xfId="0" applyFont="1" applyFill="1" applyProtection="1"/>
    <xf numFmtId="0" fontId="26" fillId="0" borderId="0" xfId="0" applyFont="1" applyAlignment="1" applyProtection="1">
      <alignment horizontal="centerContinuous"/>
    </xf>
    <xf numFmtId="0" fontId="26" fillId="0" borderId="0" xfId="0" applyFont="1" applyProtection="1"/>
    <xf numFmtId="1" fontId="26" fillId="0" borderId="8" xfId="0" applyNumberFormat="1" applyFont="1" applyBorder="1" applyProtection="1"/>
    <xf numFmtId="0" fontId="26" fillId="0" borderId="0" xfId="0" applyFont="1" applyBorder="1" applyProtection="1"/>
    <xf numFmtId="0" fontId="29" fillId="0" borderId="0" xfId="0" applyFont="1" applyProtection="1"/>
    <xf numFmtId="165" fontId="26" fillId="0" borderId="0" xfId="0" applyNumberFormat="1" applyFont="1" applyProtection="1"/>
    <xf numFmtId="0" fontId="27" fillId="0" borderId="0" xfId="0" applyFont="1" applyAlignment="1" applyProtection="1">
      <alignment horizontal="left"/>
    </xf>
    <xf numFmtId="0" fontId="26" fillId="0" borderId="0" xfId="0" applyFont="1" applyAlignment="1" applyProtection="1">
      <alignment horizontal="left"/>
    </xf>
    <xf numFmtId="0" fontId="28" fillId="0" borderId="0" xfId="0" applyFont="1" applyAlignment="1" applyProtection="1">
      <alignment horizontal="center"/>
    </xf>
    <xf numFmtId="0" fontId="28" fillId="0" borderId="0" xfId="0" applyFont="1" applyAlignment="1" applyProtection="1">
      <alignment horizontal="right"/>
    </xf>
    <xf numFmtId="0" fontId="28" fillId="0" borderId="23" xfId="0" applyFont="1" applyBorder="1" applyProtection="1"/>
    <xf numFmtId="0" fontId="28" fillId="0" borderId="23" xfId="0" applyFont="1" applyBorder="1" applyAlignment="1" applyProtection="1">
      <alignment horizontal="center"/>
    </xf>
    <xf numFmtId="0" fontId="28" fillId="0" borderId="0" xfId="0" applyFont="1" applyProtection="1"/>
    <xf numFmtId="0" fontId="26" fillId="0" borderId="0" xfId="0" applyFont="1" applyAlignment="1" applyProtection="1">
      <alignment horizontal="center"/>
    </xf>
    <xf numFmtId="37" fontId="26" fillId="0" borderId="0" xfId="0" applyNumberFormat="1" applyFont="1" applyProtection="1"/>
    <xf numFmtId="37" fontId="26" fillId="0" borderId="0" xfId="0" applyNumberFormat="1" applyFont="1" applyFill="1" applyProtection="1"/>
    <xf numFmtId="37" fontId="26" fillId="0" borderId="0" xfId="0" applyNumberFormat="1" applyFont="1" applyBorder="1" applyProtection="1"/>
    <xf numFmtId="0" fontId="29" fillId="0" borderId="0" xfId="0" applyFont="1" applyAlignment="1" applyProtection="1">
      <alignment horizontal="left"/>
    </xf>
    <xf numFmtId="37" fontId="29" fillId="0" borderId="12" xfId="0" applyNumberFormat="1" applyFont="1" applyBorder="1" applyProtection="1"/>
    <xf numFmtId="0" fontId="27" fillId="0" borderId="0" xfId="0" quotePrefix="1" applyFont="1" applyAlignment="1" applyProtection="1">
      <alignment horizontal="left"/>
    </xf>
    <xf numFmtId="0" fontId="28" fillId="0" borderId="0" xfId="0" quotePrefix="1" applyFont="1" applyAlignment="1" applyProtection="1">
      <alignment horizontal="center"/>
    </xf>
    <xf numFmtId="0" fontId="28" fillId="0" borderId="0" xfId="0" quotePrefix="1" applyFont="1" applyAlignment="1" applyProtection="1">
      <alignment horizontal="left"/>
    </xf>
    <xf numFmtId="37" fontId="26" fillId="0" borderId="0" xfId="0" quotePrefix="1" applyNumberFormat="1" applyFont="1" applyFill="1" applyAlignment="1" applyProtection="1">
      <alignment horizontal="right"/>
    </xf>
    <xf numFmtId="37" fontId="29" fillId="0" borderId="23" xfId="0" applyNumberFormat="1" applyFont="1" applyBorder="1" applyProtection="1"/>
    <xf numFmtId="37" fontId="29" fillId="0" borderId="5" xfId="0" applyNumberFormat="1" applyFont="1" applyBorder="1" applyProtection="1"/>
    <xf numFmtId="173" fontId="26" fillId="0" borderId="0" xfId="3" applyNumberFormat="1" applyFont="1" applyProtection="1"/>
    <xf numFmtId="37" fontId="26" fillId="0" borderId="0" xfId="0" quotePrefix="1" applyNumberFormat="1" applyFont="1" applyAlignment="1" applyProtection="1">
      <alignment horizontal="left"/>
    </xf>
    <xf numFmtId="43" fontId="0" fillId="12" borderId="0" xfId="3" applyFont="1" applyFill="1" applyBorder="1" applyProtection="1"/>
    <xf numFmtId="43" fontId="0" fillId="12" borderId="28" xfId="3" applyFont="1" applyFill="1" applyBorder="1" applyProtection="1"/>
    <xf numFmtId="43" fontId="0" fillId="12" borderId="8" xfId="3" applyFont="1" applyFill="1" applyBorder="1" applyProtection="1"/>
    <xf numFmtId="165" fontId="0" fillId="12" borderId="0" xfId="6" applyNumberFormat="1" applyFont="1" applyFill="1" applyBorder="1" applyProtection="1"/>
    <xf numFmtId="43" fontId="0" fillId="12" borderId="28" xfId="3" quotePrefix="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4" fillId="0" borderId="0" xfId="0" applyFont="1" applyFill="1"/>
    <xf numFmtId="0" fontId="44" fillId="0" borderId="0" xfId="0" applyFont="1" applyFill="1" applyBorder="1"/>
    <xf numFmtId="0" fontId="44" fillId="0" borderId="0" xfId="0" applyFont="1"/>
    <xf numFmtId="0" fontId="44" fillId="0" borderId="0" xfId="0" applyFont="1" applyProtection="1">
      <protection locked="0"/>
    </xf>
    <xf numFmtId="10" fontId="44" fillId="0" borderId="0" xfId="0" applyNumberFormat="1" applyFont="1"/>
    <xf numFmtId="0" fontId="0" fillId="0" borderId="28" xfId="0" applyFill="1" applyBorder="1"/>
    <xf numFmtId="0" fontId="44" fillId="12" borderId="0" xfId="0" applyFont="1" applyFill="1"/>
    <xf numFmtId="0" fontId="44" fillId="12" borderId="0" xfId="0" applyFont="1" applyFill="1" applyBorder="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2" borderId="0" xfId="0" applyFont="1" applyFill="1" applyProtection="1">
      <protection locked="0"/>
    </xf>
    <xf numFmtId="10" fontId="44" fillId="12" borderId="0" xfId="0" applyNumberFormat="1" applyFont="1" applyFill="1"/>
    <xf numFmtId="0" fontId="44" fillId="15" borderId="0" xfId="0" quotePrefix="1" applyFont="1" applyFill="1" applyBorder="1" applyAlignment="1">
      <alignment horizontal="left"/>
    </xf>
    <xf numFmtId="0" fontId="44" fillId="13" borderId="0" xfId="0" applyFont="1" applyFill="1" applyBorder="1" applyProtection="1">
      <protection locked="0"/>
    </xf>
    <xf numFmtId="10" fontId="44" fillId="13" borderId="0" xfId="0" applyNumberFormat="1" applyFont="1" applyFill="1" applyBorder="1"/>
    <xf numFmtId="0" fontId="44" fillId="13" borderId="34" xfId="0" applyFont="1" applyFill="1" applyBorder="1"/>
    <xf numFmtId="0" fontId="10" fillId="13" borderId="39" xfId="0" quotePrefix="1" applyFont="1" applyFill="1" applyBorder="1" applyAlignment="1">
      <alignment horizontal="left" indent="2"/>
    </xf>
    <xf numFmtId="0" fontId="44" fillId="13" borderId="41" xfId="0" applyFont="1" applyFill="1" applyBorder="1"/>
    <xf numFmtId="0" fontId="44" fillId="13" borderId="42" xfId="0" applyFont="1" applyFill="1" applyBorder="1"/>
    <xf numFmtId="0" fontId="10" fillId="14" borderId="42" xfId="0" quotePrefix="1" applyFont="1" applyFill="1" applyBorder="1" applyAlignment="1">
      <alignment horizontal="right"/>
    </xf>
    <xf numFmtId="0" fontId="45" fillId="13" borderId="42" xfId="24" applyNumberFormat="1" applyFont="1" applyFill="1" applyBorder="1" applyAlignment="1" applyProtection="1">
      <alignment horizontal="center" vertical="center"/>
      <protection locked="0"/>
    </xf>
    <xf numFmtId="0" fontId="44" fillId="14" borderId="42" xfId="0" quotePrefix="1" applyFont="1" applyFill="1" applyBorder="1" applyAlignment="1">
      <alignment horizontal="left"/>
    </xf>
    <xf numFmtId="0" fontId="44" fillId="14" borderId="42" xfId="0" applyFont="1" applyFill="1" applyBorder="1"/>
    <xf numFmtId="0" fontId="44" fillId="13" borderId="44" xfId="0" applyFont="1" applyFill="1" applyBorder="1"/>
    <xf numFmtId="0" fontId="44" fillId="13" borderId="44" xfId="0" applyFont="1" applyFill="1" applyBorder="1" applyProtection="1">
      <protection locked="0"/>
    </xf>
    <xf numFmtId="10" fontId="44" fillId="13" borderId="44" xfId="0" applyNumberFormat="1" applyFont="1" applyFill="1" applyBorder="1"/>
    <xf numFmtId="0" fontId="44" fillId="13" borderId="46" xfId="0" applyFont="1" applyFill="1" applyBorder="1"/>
    <xf numFmtId="0" fontId="44" fillId="13" borderId="47" xfId="0" applyFont="1" applyFill="1" applyBorder="1"/>
    <xf numFmtId="0" fontId="44" fillId="13" borderId="48" xfId="0" applyFont="1" applyFill="1" applyBorder="1"/>
    <xf numFmtId="0" fontId="10" fillId="13" borderId="48" xfId="0" quotePrefix="1" applyFont="1" applyFill="1" applyBorder="1" applyAlignment="1">
      <alignment horizontal="left" indent="2"/>
    </xf>
    <xf numFmtId="173" fontId="0" fillId="13" borderId="48" xfId="3" applyNumberFormat="1" applyFont="1" applyFill="1" applyBorder="1"/>
    <xf numFmtId="0" fontId="44" fillId="13" borderId="43" xfId="0" applyFont="1" applyFill="1" applyBorder="1"/>
    <xf numFmtId="0" fontId="44" fillId="13" borderId="45" xfId="0" applyFont="1" applyFill="1" applyBorder="1"/>
    <xf numFmtId="0" fontId="44" fillId="13" borderId="45" xfId="0" applyFont="1" applyFill="1" applyBorder="1" applyProtection="1">
      <protection locked="0"/>
    </xf>
    <xf numFmtId="10" fontId="44" fillId="13" borderId="45" xfId="0" applyNumberFormat="1" applyFont="1" applyFill="1" applyBorder="1"/>
    <xf numFmtId="0" fontId="44" fillId="13" borderId="49" xfId="0" applyFont="1" applyFill="1" applyBorder="1"/>
    <xf numFmtId="0" fontId="44" fillId="12" borderId="0" xfId="0" quotePrefix="1" applyFont="1" applyFill="1" applyAlignment="1">
      <alignment horizontal="left"/>
    </xf>
    <xf numFmtId="0" fontId="44" fillId="12" borderId="0" xfId="0" quotePrefix="1" applyFont="1" applyFill="1" applyBorder="1" applyAlignment="1">
      <alignment horizontal="left"/>
    </xf>
    <xf numFmtId="0" fontId="10" fillId="12" borderId="0" xfId="0" quotePrefix="1" applyFont="1" applyFill="1" applyBorder="1" applyAlignment="1">
      <alignment horizontal="right"/>
    </xf>
    <xf numFmtId="0" fontId="45" fillId="12" borderId="0" xfId="24" applyNumberFormat="1" applyFont="1" applyFill="1" applyBorder="1" applyAlignment="1" applyProtection="1">
      <alignment horizontal="center" vertical="center"/>
      <protection locked="0"/>
    </xf>
    <xf numFmtId="0" fontId="0" fillId="12" borderId="0" xfId="0" applyFont="1" applyFill="1"/>
    <xf numFmtId="0" fontId="0" fillId="13" borderId="0" xfId="0" quotePrefix="1" applyFont="1" applyFill="1" applyBorder="1" applyAlignment="1">
      <alignment horizontal="left"/>
    </xf>
    <xf numFmtId="0" fontId="10" fillId="13" borderId="0" xfId="0" quotePrefix="1" applyFont="1" applyFill="1" applyBorder="1" applyAlignment="1" applyProtection="1">
      <alignment horizontal="left" indent="2"/>
    </xf>
    <xf numFmtId="0" fontId="44" fillId="13" borderId="50" xfId="0" applyFont="1" applyFill="1" applyBorder="1"/>
    <xf numFmtId="0" fontId="0" fillId="13" borderId="33" xfId="0" quotePrefix="1" applyFont="1" applyFill="1" applyBorder="1" applyAlignment="1">
      <alignment horizontal="left"/>
    </xf>
    <xf numFmtId="43" fontId="44" fillId="13" borderId="34" xfId="3" applyFont="1" applyFill="1" applyBorder="1" applyProtection="1"/>
    <xf numFmtId="173" fontId="45" fillId="10" borderId="53"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173" fontId="0" fillId="12" borderId="57" xfId="3" applyNumberFormat="1" applyFont="1" applyFill="1" applyBorder="1"/>
    <xf numFmtId="43" fontId="44" fillId="13" borderId="37" xfId="3" applyFont="1" applyFill="1" applyBorder="1"/>
    <xf numFmtId="0" fontId="44" fillId="13" borderId="59" xfId="0" applyFont="1" applyFill="1" applyBorder="1"/>
    <xf numFmtId="0" fontId="44" fillId="13" borderId="38" xfId="0" applyFont="1" applyFill="1" applyBorder="1"/>
    <xf numFmtId="0" fontId="44" fillId="13" borderId="60" xfId="0" applyFont="1" applyFill="1" applyBorder="1"/>
    <xf numFmtId="0" fontId="44" fillId="13" borderId="38" xfId="0" applyFont="1" applyFill="1" applyBorder="1" applyProtection="1">
      <protection locked="0"/>
    </xf>
    <xf numFmtId="10" fontId="44" fillId="13" borderId="38" xfId="0" applyNumberFormat="1" applyFont="1" applyFill="1" applyBorder="1"/>
    <xf numFmtId="0" fontId="44" fillId="13" borderId="40" xfId="0" applyFont="1" applyFill="1" applyBorder="1"/>
    <xf numFmtId="173" fontId="9" fillId="13" borderId="39" xfId="3" applyNumberFormat="1" applyFont="1" applyFill="1" applyBorder="1" applyAlignment="1" applyProtection="1">
      <alignment horizontal="center" vertical="center"/>
      <protection locked="0"/>
    </xf>
    <xf numFmtId="0" fontId="10" fillId="13" borderId="37" xfId="0" quotePrefix="1" applyFont="1" applyFill="1" applyBorder="1" applyAlignment="1">
      <alignment horizontal="left" indent="2"/>
    </xf>
    <xf numFmtId="173" fontId="9" fillId="13" borderId="37" xfId="3" applyNumberFormat="1" applyFont="1" applyFill="1" applyBorder="1" applyAlignment="1" applyProtection="1">
      <alignment horizontal="center" vertical="center"/>
      <protection locked="0"/>
    </xf>
    <xf numFmtId="0" fontId="44" fillId="13" borderId="61" xfId="0" applyFont="1" applyFill="1" applyBorder="1"/>
    <xf numFmtId="0" fontId="48" fillId="15" borderId="34" xfId="0" quotePrefix="1" applyFont="1" applyFill="1" applyBorder="1" applyAlignment="1">
      <alignment horizontal="left" vertical="center"/>
    </xf>
    <xf numFmtId="173" fontId="46" fillId="10" borderId="63"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0" fontId="48" fillId="15" borderId="0" xfId="0" quotePrefix="1" applyFont="1" applyFill="1" applyBorder="1" applyAlignment="1">
      <alignment horizontal="left" vertical="top"/>
    </xf>
    <xf numFmtId="1" fontId="10" fillId="12" borderId="65" xfId="0" applyNumberFormat="1" applyFont="1" applyFill="1" applyBorder="1" applyAlignment="1">
      <alignment horizontal="center"/>
    </xf>
    <xf numFmtId="173" fontId="46" fillId="10" borderId="66" xfId="3" applyNumberFormat="1" applyFont="1" applyFill="1" applyBorder="1" applyAlignment="1" applyProtection="1">
      <alignment horizontal="center" vertical="center"/>
      <protection locked="0"/>
    </xf>
    <xf numFmtId="0" fontId="44" fillId="13" borderId="0" xfId="0" quotePrefix="1" applyFont="1" applyFill="1" applyBorder="1" applyAlignment="1">
      <alignment horizontal="left"/>
    </xf>
    <xf numFmtId="0" fontId="10" fillId="18" borderId="4" xfId="0" applyFont="1" applyFill="1" applyBorder="1" applyAlignment="1">
      <alignment horizontal="center"/>
    </xf>
    <xf numFmtId="1" fontId="10" fillId="18" borderId="4" xfId="0" applyNumberFormat="1" applyFont="1" applyFill="1" applyBorder="1" applyAlignment="1">
      <alignment horizontal="center"/>
    </xf>
    <xf numFmtId="0" fontId="10" fillId="13" borderId="33" xfId="0" quotePrefix="1" applyFont="1" applyFill="1" applyBorder="1" applyAlignment="1">
      <alignment horizontal="left" indent="1"/>
    </xf>
    <xf numFmtId="0" fontId="10" fillId="13" borderId="33" xfId="0" quotePrefix="1" applyFont="1" applyFill="1" applyBorder="1" applyAlignment="1">
      <alignment horizontal="left" indent="3"/>
    </xf>
    <xf numFmtId="0" fontId="10" fillId="13" borderId="34" xfId="0" quotePrefix="1" applyFont="1" applyFill="1" applyBorder="1" applyAlignment="1">
      <alignment horizontal="left" indent="1"/>
    </xf>
    <xf numFmtId="173" fontId="45" fillId="13" borderId="67" xfId="3" quotePrefix="1" applyNumberFormat="1" applyFont="1" applyFill="1" applyBorder="1" applyAlignment="1" applyProtection="1">
      <alignment horizontal="left" vertical="center" indent="2"/>
      <protection locked="0"/>
    </xf>
    <xf numFmtId="173" fontId="45" fillId="10" borderId="58" xfId="3" quotePrefix="1" applyNumberFormat="1" applyFont="1" applyFill="1" applyBorder="1" applyAlignment="1" applyProtection="1">
      <alignment horizontal="left" vertical="center" indent="2"/>
      <protection locked="0"/>
    </xf>
    <xf numFmtId="173" fontId="45" fillId="13" borderId="37" xfId="3" applyNumberFormat="1" applyFont="1" applyFill="1" applyBorder="1" applyAlignment="1" applyProtection="1">
      <alignment horizontal="center" vertical="center"/>
      <protection locked="0"/>
    </xf>
    <xf numFmtId="0" fontId="44" fillId="0" borderId="0" xfId="0" applyFont="1" applyBorder="1"/>
    <xf numFmtId="165" fontId="43" fillId="12" borderId="68" xfId="6" applyNumberFormat="1" applyFont="1" applyFill="1" applyBorder="1">
      <protection locked="0"/>
    </xf>
    <xf numFmtId="1" fontId="10" fillId="12" borderId="69" xfId="0" applyNumberFormat="1" applyFont="1" applyFill="1" applyBorder="1"/>
    <xf numFmtId="0" fontId="44" fillId="12" borderId="70" xfId="0" quotePrefix="1" applyFont="1" applyFill="1" applyBorder="1" applyAlignment="1">
      <alignment horizontal="left"/>
    </xf>
    <xf numFmtId="0" fontId="43" fillId="12" borderId="71" xfId="0" quotePrefix="1" applyFont="1" applyFill="1" applyBorder="1" applyAlignment="1">
      <alignment horizontal="left" indent="2"/>
    </xf>
    <xf numFmtId="0" fontId="43" fillId="12" borderId="70" xfId="0" quotePrefix="1" applyFont="1" applyFill="1" applyBorder="1" applyAlignment="1">
      <alignment horizontal="left" indent="2"/>
    </xf>
    <xf numFmtId="0" fontId="44" fillId="12" borderId="71" xfId="0" quotePrefix="1" applyFont="1" applyFill="1" applyBorder="1" applyAlignment="1">
      <alignment horizontal="left"/>
    </xf>
    <xf numFmtId="0" fontId="44" fillId="12" borderId="72" xfId="0" quotePrefix="1" applyFont="1" applyFill="1" applyBorder="1" applyAlignment="1">
      <alignment horizontal="left"/>
    </xf>
    <xf numFmtId="0" fontId="43" fillId="12" borderId="73" xfId="0" quotePrefix="1" applyFont="1" applyFill="1" applyBorder="1" applyAlignment="1">
      <alignment horizontal="left" indent="2"/>
    </xf>
    <xf numFmtId="43" fontId="0" fillId="12" borderId="74" xfId="3" applyFont="1" applyFill="1" applyBorder="1"/>
    <xf numFmtId="0" fontId="51" fillId="0" borderId="0" xfId="0" quotePrefix="1" applyFont="1" applyBorder="1" applyAlignment="1">
      <alignment vertical="top"/>
    </xf>
    <xf numFmtId="0" fontId="13" fillId="0" borderId="0" xfId="0" quotePrefix="1" applyFont="1" applyBorder="1" applyAlignment="1"/>
    <xf numFmtId="0" fontId="0" fillId="12" borderId="0" xfId="0" applyFill="1"/>
    <xf numFmtId="0" fontId="0" fillId="12" borderId="0" xfId="0" applyFill="1" applyBorder="1"/>
    <xf numFmtId="0" fontId="0" fillId="0" borderId="0" xfId="0" applyBorder="1" applyAlignment="1">
      <alignment vertical="top"/>
    </xf>
    <xf numFmtId="0" fontId="10" fillId="20" borderId="1" xfId="0" quotePrefix="1" applyFont="1" applyFill="1" applyBorder="1" applyAlignment="1">
      <alignment horizontal="center" wrapText="1"/>
    </xf>
    <xf numFmtId="0" fontId="0" fillId="0" borderId="10" xfId="0" applyFill="1" applyBorder="1"/>
    <xf numFmtId="0" fontId="18" fillId="20" borderId="12" xfId="0" applyFont="1" applyFill="1" applyBorder="1" applyAlignment="1">
      <alignment vertical="top" wrapText="1"/>
    </xf>
    <xf numFmtId="0" fontId="10" fillId="18" borderId="4" xfId="0" quotePrefix="1" applyFont="1" applyFill="1" applyBorder="1" applyAlignment="1">
      <alignment horizontal="left"/>
    </xf>
    <xf numFmtId="0" fontId="10" fillId="18" borderId="3" xfId="0" quotePrefix="1" applyFont="1" applyFill="1" applyBorder="1" applyAlignment="1">
      <alignment horizontal="center"/>
    </xf>
    <xf numFmtId="0" fontId="10" fillId="18" borderId="3" xfId="0" applyFont="1" applyFill="1" applyBorder="1" applyAlignment="1">
      <alignment horizontal="center"/>
    </xf>
    <xf numFmtId="0" fontId="0" fillId="0" borderId="75" xfId="0" applyFill="1" applyBorder="1"/>
    <xf numFmtId="0" fontId="33" fillId="0" borderId="76" xfId="0" quotePrefix="1" applyFont="1" applyFill="1" applyBorder="1" applyAlignment="1">
      <alignment horizontal="left"/>
    </xf>
    <xf numFmtId="0" fontId="0" fillId="0" borderId="76" xfId="0" applyBorder="1"/>
    <xf numFmtId="0" fontId="0" fillId="0" borderId="77" xfId="0" applyFill="1" applyBorder="1"/>
    <xf numFmtId="0" fontId="13" fillId="0" borderId="78" xfId="0" applyFont="1" applyFill="1" applyBorder="1" applyAlignment="1">
      <alignment horizontal="centerContinuous"/>
    </xf>
    <xf numFmtId="0" fontId="0" fillId="0" borderId="78" xfId="0" applyFill="1" applyBorder="1"/>
    <xf numFmtId="0" fontId="0" fillId="0" borderId="78" xfId="0" quotePrefix="1" applyFill="1" applyBorder="1" applyAlignment="1">
      <alignment horizontal="left"/>
    </xf>
    <xf numFmtId="0" fontId="18" fillId="0" borderId="78" xfId="0" applyFont="1" applyFill="1" applyBorder="1"/>
    <xf numFmtId="43" fontId="18" fillId="0" borderId="78" xfId="3" applyFont="1" applyFill="1" applyBorder="1"/>
    <xf numFmtId="0" fontId="18" fillId="0" borderId="78" xfId="0" applyFont="1" applyFill="1" applyBorder="1" applyAlignment="1">
      <alignment vertical="top" wrapText="1"/>
    </xf>
    <xf numFmtId="0" fontId="32" fillId="0" borderId="78" xfId="0" applyFont="1" applyFill="1" applyBorder="1"/>
    <xf numFmtId="0" fontId="0" fillId="0" borderId="79" xfId="0" applyFill="1" applyBorder="1"/>
    <xf numFmtId="0" fontId="10" fillId="20" borderId="18" xfId="0" applyFont="1" applyFill="1" applyBorder="1" applyAlignment="1">
      <alignment vertical="top"/>
    </xf>
    <xf numFmtId="0" fontId="18" fillId="20" borderId="31" xfId="0" applyFont="1" applyFill="1" applyBorder="1" applyAlignment="1">
      <alignment vertical="top" wrapText="1"/>
    </xf>
    <xf numFmtId="0" fontId="10" fillId="18" borderId="1" xfId="0" quotePrefix="1" applyFont="1" applyFill="1" applyBorder="1" applyAlignment="1">
      <alignment horizontal="left"/>
    </xf>
    <xf numFmtId="0" fontId="0" fillId="0" borderId="14" xfId="0" applyFill="1" applyBorder="1"/>
    <xf numFmtId="0" fontId="0" fillId="0" borderId="9" xfId="0" applyFill="1" applyBorder="1"/>
    <xf numFmtId="0" fontId="0" fillId="0" borderId="11" xfId="0" applyFill="1" applyBorder="1"/>
    <xf numFmtId="0" fontId="0" fillId="0" borderId="6" xfId="0" applyFill="1" applyBorder="1"/>
    <xf numFmtId="0" fontId="0" fillId="0" borderId="80" xfId="0" applyFill="1" applyBorder="1"/>
    <xf numFmtId="0" fontId="0" fillId="0" borderId="81" xfId="0" applyFill="1" applyBorder="1"/>
    <xf numFmtId="0" fontId="0" fillId="0" borderId="28" xfId="0" applyBorder="1" applyAlignment="1">
      <alignment vertical="top"/>
    </xf>
    <xf numFmtId="166" fontId="0" fillId="0" borderId="28" xfId="11" applyNumberFormat="1" applyFont="1" applyBorder="1" applyAlignment="1">
      <alignment horizontal="right"/>
    </xf>
    <xf numFmtId="0" fontId="18" fillId="11" borderId="28" xfId="0" applyFont="1" applyFill="1" applyBorder="1" applyAlignment="1">
      <alignment vertical="top" wrapText="1"/>
    </xf>
    <xf numFmtId="0" fontId="10" fillId="0" borderId="0" xfId="0" quotePrefix="1" applyFont="1" applyFill="1" applyBorder="1" applyAlignment="1">
      <alignment horizontal="left" vertical="top"/>
    </xf>
    <xf numFmtId="0" fontId="10" fillId="0" borderId="0" xfId="0" quotePrefix="1" applyFont="1" applyFill="1" applyBorder="1" applyAlignment="1">
      <alignment horizontal="left"/>
    </xf>
    <xf numFmtId="0" fontId="10" fillId="0" borderId="0" xfId="0" quotePrefix="1" applyFont="1" applyFill="1" applyBorder="1" applyAlignment="1">
      <alignment horizontal="center" wrapText="1"/>
    </xf>
    <xf numFmtId="0" fontId="10" fillId="0" borderId="0" xfId="0" quotePrefix="1" applyFont="1" applyFill="1" applyBorder="1" applyAlignment="1">
      <alignment horizontal="center"/>
    </xf>
    <xf numFmtId="0" fontId="10" fillId="0" borderId="0" xfId="0" applyFont="1" applyFill="1" applyBorder="1" applyAlignment="1">
      <alignment horizontal="center"/>
    </xf>
    <xf numFmtId="0" fontId="0" fillId="18" borderId="3" xfId="0" quotePrefix="1" applyFont="1" applyFill="1" applyBorder="1" applyAlignment="1">
      <alignment horizontal="left" vertical="top"/>
    </xf>
    <xf numFmtId="5" fontId="10" fillId="0" borderId="1" xfId="0" applyNumberFormat="1" applyFont="1" applyBorder="1" applyAlignment="1">
      <alignment horizontal="right"/>
    </xf>
    <xf numFmtId="0" fontId="0" fillId="0" borderId="0" xfId="0" applyFont="1" applyBorder="1" applyAlignment="1">
      <alignment vertical="top"/>
    </xf>
    <xf numFmtId="0" fontId="0" fillId="0" borderId="0" xfId="0" quotePrefix="1" applyFont="1" applyFill="1" applyBorder="1" applyAlignment="1">
      <alignment horizontal="left"/>
    </xf>
    <xf numFmtId="5" fontId="0" fillId="0" borderId="0" xfId="0" applyNumberFormat="1" applyFont="1" applyFill="1" applyBorder="1" applyAlignment="1">
      <alignment horizontal="right"/>
    </xf>
    <xf numFmtId="5" fontId="0" fillId="0" borderId="1" xfId="0" applyNumberFormat="1" applyFont="1" applyBorder="1" applyAlignment="1">
      <alignment horizontal="right"/>
    </xf>
    <xf numFmtId="0" fontId="0" fillId="11" borderId="0" xfId="0" applyFont="1" applyFill="1" applyBorder="1"/>
    <xf numFmtId="0" fontId="0" fillId="18" borderId="4" xfId="0" quotePrefix="1" applyFont="1" applyFill="1" applyBorder="1" applyAlignment="1">
      <alignment horizontal="left"/>
    </xf>
    <xf numFmtId="0" fontId="0" fillId="0" borderId="28" xfId="0" applyFont="1" applyBorder="1"/>
    <xf numFmtId="0" fontId="0" fillId="11" borderId="28" xfId="0" applyFont="1" applyFill="1" applyBorder="1"/>
    <xf numFmtId="0" fontId="0" fillId="18" borderId="3" xfId="0" applyFont="1" applyFill="1" applyBorder="1"/>
    <xf numFmtId="0" fontId="0" fillId="20" borderId="12" xfId="0" applyFont="1" applyFill="1" applyBorder="1"/>
    <xf numFmtId="6" fontId="0" fillId="0" borderId="31" xfId="0" applyNumberFormat="1" applyFont="1" applyBorder="1" applyAlignment="1">
      <alignment horizontal="right"/>
    </xf>
    <xf numFmtId="6" fontId="0" fillId="0" borderId="1" xfId="0" applyNumberFormat="1" applyFont="1" applyBorder="1" applyAlignment="1">
      <alignment horizontal="right"/>
    </xf>
    <xf numFmtId="0" fontId="0" fillId="0" borderId="0" xfId="0" applyFont="1" applyBorder="1" applyAlignment="1">
      <alignment horizontal="left"/>
    </xf>
    <xf numFmtId="0" fontId="0" fillId="18" borderId="1" xfId="0" quotePrefix="1" applyFont="1" applyFill="1" applyBorder="1" applyAlignment="1">
      <alignment horizontal="left"/>
    </xf>
    <xf numFmtId="0" fontId="44" fillId="13" borderId="82" xfId="0" applyFont="1" applyFill="1" applyBorder="1"/>
    <xf numFmtId="0" fontId="10" fillId="16" borderId="1" xfId="0" quotePrefix="1" applyFont="1" applyFill="1" applyBorder="1" applyAlignment="1" applyProtection="1">
      <alignment horizontal="center" wrapText="1"/>
    </xf>
    <xf numFmtId="0" fontId="10" fillId="19" borderId="1" xfId="0" applyFont="1" applyFill="1" applyBorder="1" applyAlignment="1" applyProtection="1">
      <alignment horizontal="center" wrapText="1"/>
    </xf>
    <xf numFmtId="0" fontId="10" fillId="21" borderId="1" xfId="0" applyFont="1" applyFill="1" applyBorder="1" applyAlignment="1" applyProtection="1">
      <alignment horizontal="center" wrapText="1"/>
    </xf>
    <xf numFmtId="6" fontId="10" fillId="0" borderId="1" xfId="0" applyNumberFormat="1" applyFont="1" applyBorder="1" applyAlignment="1">
      <alignment horizontal="right"/>
    </xf>
    <xf numFmtId="43" fontId="14" fillId="0" borderId="0" xfId="3" applyFont="1" applyFill="1" applyBorder="1" applyProtection="1"/>
    <xf numFmtId="0" fontId="10" fillId="13" borderId="0" xfId="0" quotePrefix="1" applyFont="1" applyFill="1" applyBorder="1" applyAlignment="1">
      <alignment horizontal="left" indent="2"/>
    </xf>
    <xf numFmtId="173" fontId="9" fillId="13" borderId="0" xfId="3" applyNumberFormat="1" applyFont="1" applyFill="1" applyBorder="1" applyAlignment="1" applyProtection="1">
      <alignment horizontal="center" vertical="center"/>
      <protection locked="0"/>
    </xf>
    <xf numFmtId="0" fontId="44" fillId="13" borderId="84" xfId="0" applyFont="1" applyFill="1" applyBorder="1"/>
    <xf numFmtId="0" fontId="10" fillId="13" borderId="84" xfId="0" quotePrefix="1" applyFont="1" applyFill="1" applyBorder="1" applyAlignment="1">
      <alignment horizontal="left" indent="2"/>
    </xf>
    <xf numFmtId="173" fontId="9" fillId="13" borderId="84" xfId="3" applyNumberFormat="1" applyFont="1" applyFill="1" applyBorder="1" applyAlignment="1" applyProtection="1">
      <alignment horizontal="center" vertical="center"/>
      <protection locked="0"/>
    </xf>
    <xf numFmtId="0" fontId="44" fillId="13" borderId="85" xfId="0" applyFont="1" applyFill="1" applyBorder="1"/>
    <xf numFmtId="173" fontId="0" fillId="13" borderId="0" xfId="3" applyNumberFormat="1" applyFont="1" applyFill="1" applyBorder="1"/>
    <xf numFmtId="0" fontId="44" fillId="0" borderId="0" xfId="0" applyFont="1" applyFill="1" applyProtection="1"/>
    <xf numFmtId="0" fontId="44" fillId="0" borderId="0" xfId="0" applyFont="1" applyProtection="1"/>
    <xf numFmtId="0" fontId="44" fillId="0" borderId="0" xfId="0" applyFont="1" applyFill="1" applyBorder="1" applyProtection="1"/>
    <xf numFmtId="10" fontId="44" fillId="0" borderId="0" xfId="0" applyNumberFormat="1" applyFont="1" applyProtection="1"/>
    <xf numFmtId="0" fontId="44" fillId="0" borderId="0" xfId="0" applyFont="1" applyBorder="1" applyProtection="1"/>
    <xf numFmtId="43" fontId="0" fillId="12" borderId="0" xfId="3" applyFont="1" applyFill="1" applyBorder="1"/>
    <xf numFmtId="1" fontId="10" fillId="12" borderId="0" xfId="0" applyNumberFormat="1" applyFont="1" applyFill="1" applyBorder="1"/>
    <xf numFmtId="173" fontId="9" fillId="13" borderId="34" xfId="3" applyNumberFormat="1" applyFont="1" applyFill="1" applyBorder="1" applyAlignment="1" applyProtection="1">
      <alignment horizontal="center" vertical="center"/>
      <protection locked="0"/>
    </xf>
    <xf numFmtId="43" fontId="0" fillId="12" borderId="0" xfId="3" quotePrefix="1" applyFont="1" applyFill="1" applyBorder="1" applyProtection="1"/>
    <xf numFmtId="165" fontId="14" fillId="0" borderId="28" xfId="2" applyNumberFormat="1" applyFont="1" applyFill="1" applyBorder="1" applyProtection="1"/>
    <xf numFmtId="43" fontId="0" fillId="12" borderId="0" xfId="3" applyFont="1" applyFill="1" applyBorder="1" applyProtection="1"/>
    <xf numFmtId="165" fontId="0" fillId="12" borderId="0" xfId="6" applyNumberFormat="1" applyFont="1" applyFill="1" applyBorder="1" applyProtection="1"/>
    <xf numFmtId="173" fontId="0" fillId="12" borderId="0" xfId="3" applyNumberFormat="1" applyFont="1" applyFill="1" applyBorder="1" applyProtection="1"/>
    <xf numFmtId="10" fontId="0" fillId="12" borderId="0" xfId="6" applyNumberFormat="1" applyFont="1" applyFill="1" applyBorder="1" applyProtection="1"/>
    <xf numFmtId="0" fontId="44" fillId="0" borderId="0" xfId="0" applyFont="1" applyFill="1"/>
    <xf numFmtId="0" fontId="44" fillId="0" borderId="0" xfId="0" applyFont="1"/>
    <xf numFmtId="0" fontId="44" fillId="12" borderId="0" xfId="0" applyFont="1" applyFill="1"/>
    <xf numFmtId="0" fontId="44" fillId="13" borderId="0" xfId="0" applyFont="1" applyFill="1" applyBorder="1"/>
    <xf numFmtId="0" fontId="44" fillId="14" borderId="0" xfId="0" applyFont="1" applyFill="1" applyBorder="1"/>
    <xf numFmtId="43" fontId="44" fillId="13" borderId="0" xfId="3" applyFont="1" applyFill="1" applyBorder="1"/>
    <xf numFmtId="0" fontId="44" fillId="15" borderId="0" xfId="0" applyFont="1" applyFill="1" applyBorder="1"/>
    <xf numFmtId="0" fontId="44" fillId="14" borderId="42" xfId="0" applyFont="1" applyFill="1" applyBorder="1"/>
    <xf numFmtId="173" fontId="0" fillId="13" borderId="48" xfId="3" applyNumberFormat="1" applyFont="1" applyFill="1" applyBorder="1"/>
    <xf numFmtId="43" fontId="44" fillId="13" borderId="34" xfId="3" applyFont="1" applyFill="1" applyBorder="1" applyProtection="1"/>
    <xf numFmtId="173" fontId="45" fillId="10" borderId="55" xfId="3" applyNumberFormat="1" applyFont="1" applyFill="1" applyBorder="1" applyAlignment="1" applyProtection="1">
      <alignment horizontal="center" vertical="center"/>
      <protection locked="0"/>
    </xf>
    <xf numFmtId="173" fontId="45" fillId="10" borderId="56" xfId="3" applyNumberFormat="1" applyFont="1" applyFill="1" applyBorder="1" applyAlignment="1" applyProtection="1">
      <alignment horizontal="center" vertical="center"/>
      <protection locked="0"/>
    </xf>
    <xf numFmtId="173" fontId="0" fillId="12" borderId="36" xfId="3" applyNumberFormat="1" applyFont="1" applyFill="1" applyBorder="1"/>
    <xf numFmtId="43" fontId="44" fillId="13" borderId="37" xfId="3" applyFont="1" applyFill="1" applyBorder="1"/>
    <xf numFmtId="173" fontId="9" fillId="13" borderId="39" xfId="3" applyNumberFormat="1" applyFont="1" applyFill="1" applyBorder="1" applyAlignment="1" applyProtection="1">
      <alignment horizontal="center" vertical="center"/>
      <protection locked="0"/>
    </xf>
    <xf numFmtId="1" fontId="10" fillId="12" borderId="62" xfId="0" applyNumberFormat="1" applyFont="1" applyFill="1" applyBorder="1" applyAlignment="1">
      <alignment horizontal="center"/>
    </xf>
    <xf numFmtId="173" fontId="9" fillId="12" borderId="51" xfId="3" applyNumberFormat="1" applyFont="1" applyFill="1" applyBorder="1" applyAlignment="1" applyProtection="1">
      <alignment horizontal="center" vertical="center"/>
    </xf>
    <xf numFmtId="173" fontId="9" fillId="12" borderId="52" xfId="3" applyNumberFormat="1" applyFont="1" applyFill="1" applyBorder="1" applyAlignment="1" applyProtection="1">
      <alignment horizontal="center" vertical="center"/>
    </xf>
    <xf numFmtId="173" fontId="9" fillId="12" borderId="54" xfId="3" applyNumberFormat="1" applyFont="1" applyFill="1" applyBorder="1" applyAlignment="1" applyProtection="1">
      <alignment horizontal="center" vertical="center"/>
    </xf>
    <xf numFmtId="173" fontId="45" fillId="13" borderId="37" xfId="3" applyNumberFormat="1" applyFont="1" applyFill="1" applyBorder="1" applyAlignment="1" applyProtection="1">
      <alignment horizontal="center" vertical="center"/>
      <protection locked="0"/>
    </xf>
    <xf numFmtId="0" fontId="44" fillId="13" borderId="82" xfId="0" applyFont="1" applyFill="1" applyBorder="1"/>
    <xf numFmtId="173" fontId="46" fillId="10" borderId="64" xfId="3" quotePrefix="1" applyNumberFormat="1" applyFont="1" applyFill="1" applyBorder="1" applyAlignment="1" applyProtection="1">
      <alignment horizontal="center" vertical="center"/>
      <protection locked="0"/>
    </xf>
    <xf numFmtId="173" fontId="9" fillId="13" borderId="0" xfId="3" applyNumberFormat="1" applyFont="1" applyFill="1" applyBorder="1" applyAlignment="1" applyProtection="1">
      <alignment horizontal="center" vertical="center"/>
      <protection locked="0"/>
    </xf>
    <xf numFmtId="173" fontId="9" fillId="13" borderId="84" xfId="3" applyNumberFormat="1" applyFont="1" applyFill="1" applyBorder="1" applyAlignment="1" applyProtection="1">
      <alignment horizontal="center" vertical="center"/>
      <protection locked="0"/>
    </xf>
    <xf numFmtId="173" fontId="0" fillId="13" borderId="0" xfId="3" applyNumberFormat="1" applyFont="1" applyFill="1" applyBorder="1"/>
    <xf numFmtId="0" fontId="22" fillId="6" borderId="1" xfId="0" applyFont="1" applyFill="1" applyBorder="1" applyAlignment="1" applyProtection="1">
      <alignment horizontal="center" wrapText="1"/>
    </xf>
    <xf numFmtId="0" fontId="0" fillId="0" borderId="18" xfId="0" applyBorder="1"/>
    <xf numFmtId="0" fontId="0" fillId="0" borderId="12" xfId="0" applyBorder="1"/>
    <xf numFmtId="0" fontId="0" fillId="0" borderId="0" xfId="0" applyAlignment="1">
      <alignment horizontal="right"/>
    </xf>
    <xf numFmtId="5" fontId="0" fillId="0" borderId="0" xfId="0" applyNumberFormat="1"/>
    <xf numFmtId="1" fontId="0" fillId="0" borderId="0" xfId="0" applyNumberFormat="1"/>
    <xf numFmtId="0" fontId="24" fillId="15" borderId="41" xfId="0" applyFont="1" applyFill="1" applyBorder="1"/>
    <xf numFmtId="49" fontId="47"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xf>
    <xf numFmtId="49" fontId="50" fillId="13" borderId="0" xfId="0" quotePrefix="1" applyNumberFormat="1" applyFont="1" applyFill="1" applyBorder="1" applyAlignment="1">
      <alignment horizontal="center" wrapText="1"/>
    </xf>
    <xf numFmtId="0" fontId="44" fillId="13" borderId="0" xfId="0" applyFont="1" applyFill="1" applyBorder="1"/>
    <xf numFmtId="0" fontId="44" fillId="14" borderId="0" xfId="0" applyFont="1" applyFill="1" applyBorder="1"/>
    <xf numFmtId="0" fontId="44" fillId="15" borderId="0" xfId="0" applyFont="1" applyFill="1" applyBorder="1"/>
    <xf numFmtId="0" fontId="10" fillId="14" borderId="33" xfId="0" quotePrefix="1" applyFont="1" applyFill="1" applyBorder="1" applyAlignment="1">
      <alignment horizontal="left"/>
    </xf>
    <xf numFmtId="0" fontId="44" fillId="15" borderId="34" xfId="0" applyFont="1" applyFill="1" applyBorder="1"/>
    <xf numFmtId="0" fontId="44" fillId="13" borderId="34" xfId="0" applyFont="1" applyFill="1" applyBorder="1"/>
    <xf numFmtId="0" fontId="44" fillId="13" borderId="41" xfId="0" applyFont="1" applyFill="1" applyBorder="1"/>
    <xf numFmtId="0" fontId="44" fillId="13" borderId="42" xfId="0" applyFont="1" applyFill="1" applyBorder="1"/>
    <xf numFmtId="0" fontId="44" fillId="13" borderId="44" xfId="0" applyFont="1" applyFill="1" applyBorder="1"/>
    <xf numFmtId="0" fontId="44" fillId="13" borderId="46" xfId="0" applyFont="1" applyFill="1" applyBorder="1"/>
    <xf numFmtId="0" fontId="44" fillId="13" borderId="47" xfId="0" applyFont="1" applyFill="1" applyBorder="1"/>
    <xf numFmtId="0" fontId="44" fillId="13" borderId="43" xfId="0" applyFont="1" applyFill="1" applyBorder="1"/>
    <xf numFmtId="0" fontId="44" fillId="13" borderId="45" xfId="0" applyFont="1" applyFill="1" applyBorder="1"/>
    <xf numFmtId="0" fontId="44" fillId="14" borderId="45" xfId="0" applyFont="1" applyFill="1" applyBorder="1"/>
    <xf numFmtId="0" fontId="44" fillId="14" borderId="48" xfId="0" quotePrefix="1" applyFont="1" applyFill="1" applyBorder="1" applyAlignment="1">
      <alignment horizontal="left"/>
    </xf>
    <xf numFmtId="0" fontId="44" fillId="14" borderId="49" xfId="0" applyFont="1" applyFill="1" applyBorder="1"/>
    <xf numFmtId="0" fontId="10" fillId="14" borderId="34" xfId="0" quotePrefix="1" applyFont="1" applyFill="1" applyBorder="1" applyAlignment="1">
      <alignment horizontal="left"/>
    </xf>
    <xf numFmtId="0" fontId="45" fillId="13" borderId="34" xfId="3" applyNumberFormat="1" applyFont="1" applyFill="1" applyBorder="1" applyAlignment="1" applyProtection="1">
      <alignment horizontal="center" vertical="center"/>
      <protection locked="0"/>
    </xf>
    <xf numFmtId="0" fontId="44" fillId="14" borderId="34" xfId="0" applyFont="1" applyFill="1" applyBorder="1" applyAlignment="1">
      <alignment horizontal="left"/>
    </xf>
    <xf numFmtId="0" fontId="24" fillId="13" borderId="46" xfId="0" applyFont="1" applyFill="1" applyBorder="1"/>
    <xf numFmtId="0" fontId="24" fillId="13" borderId="45" xfId="0" applyFont="1" applyFill="1" applyBorder="1"/>
    <xf numFmtId="0" fontId="24" fillId="13" borderId="47" xfId="0" applyFont="1" applyFill="1" applyBorder="1"/>
    <xf numFmtId="49" fontId="0" fillId="13" borderId="48" xfId="0" applyNumberFormat="1" applyFont="1" applyFill="1" applyBorder="1"/>
    <xf numFmtId="0" fontId="24" fillId="13" borderId="49" xfId="0" applyFont="1" applyFill="1" applyBorder="1"/>
    <xf numFmtId="0" fontId="48" fillId="15" borderId="0" xfId="0" quotePrefix="1" applyFont="1" applyFill="1" applyBorder="1" applyAlignment="1">
      <alignment horizontal="left" vertical="center"/>
    </xf>
    <xf numFmtId="0" fontId="48" fillId="15" borderId="0" xfId="0" quotePrefix="1" applyFont="1" applyFill="1" applyBorder="1" applyAlignment="1">
      <alignment horizontal="left"/>
    </xf>
    <xf numFmtId="0" fontId="44" fillId="13" borderId="82" xfId="0" applyFont="1" applyFill="1" applyBorder="1"/>
    <xf numFmtId="0" fontId="44" fillId="14" borderId="0" xfId="0" applyFont="1" applyFill="1" applyBorder="1" applyAlignment="1">
      <alignment horizontal="left"/>
    </xf>
    <xf numFmtId="0" fontId="44" fillId="14" borderId="82" xfId="0" applyFont="1" applyFill="1" applyBorder="1"/>
    <xf numFmtId="0" fontId="44" fillId="14" borderId="0" xfId="0" quotePrefix="1" applyFont="1" applyFill="1" applyBorder="1" applyAlignment="1">
      <alignment horizontal="left"/>
    </xf>
    <xf numFmtId="0" fontId="44" fillId="13" borderId="83" xfId="0" applyFont="1" applyFill="1" applyBorder="1"/>
    <xf numFmtId="169" fontId="44" fillId="15" borderId="0" xfId="12" quotePrefix="1" applyFont="1" applyFill="1" applyBorder="1" applyProtection="1">
      <alignment horizontal="left"/>
      <protection locked="0"/>
    </xf>
    <xf numFmtId="49" fontId="0" fillId="13" borderId="0" xfId="0" applyNumberFormat="1" applyFont="1" applyFill="1" applyBorder="1"/>
    <xf numFmtId="49" fontId="49" fillId="15" borderId="83" xfId="0" applyNumberFormat="1" applyFont="1" applyFill="1" applyBorder="1" applyAlignment="1">
      <alignment horizontal="center"/>
    </xf>
    <xf numFmtId="0" fontId="24" fillId="15" borderId="43" xfId="0" applyFont="1" applyFill="1" applyBorder="1"/>
    <xf numFmtId="0" fontId="10" fillId="14" borderId="0" xfId="0" quotePrefix="1" applyFont="1" applyFill="1" applyBorder="1" applyAlignment="1">
      <alignment horizontal="left"/>
    </xf>
    <xf numFmtId="166" fontId="45" fillId="10" borderId="55" xfId="11" applyNumberFormat="1" applyFont="1" applyFill="1" applyBorder="1" applyAlignment="1" applyProtection="1">
      <alignment horizontal="center" vertical="center"/>
      <protection locked="0"/>
    </xf>
    <xf numFmtId="176" fontId="45" fillId="10" borderId="35" xfId="3" applyNumberFormat="1" applyFont="1" applyFill="1" applyBorder="1" applyAlignment="1" applyProtection="1">
      <alignment horizontal="center" vertical="center"/>
      <protection locked="0"/>
    </xf>
    <xf numFmtId="0" fontId="26" fillId="0" borderId="0" xfId="0" applyFont="1" applyProtection="1"/>
    <xf numFmtId="37" fontId="26" fillId="0" borderId="0" xfId="0" applyNumberFormat="1" applyFont="1" applyProtection="1"/>
    <xf numFmtId="37" fontId="26" fillId="0" borderId="0" xfId="0" applyNumberFormat="1" applyFont="1" applyFill="1" applyProtection="1"/>
    <xf numFmtId="37" fontId="26" fillId="0" borderId="0" xfId="0" quotePrefix="1" applyNumberFormat="1" applyFont="1" applyFill="1" applyAlignment="1" applyProtection="1">
      <alignment horizontal="right"/>
    </xf>
    <xf numFmtId="37" fontId="26" fillId="0" borderId="0" xfId="0" quotePrefix="1" applyNumberFormat="1" applyFont="1" applyAlignment="1" applyProtection="1">
      <alignment horizontal="right"/>
    </xf>
    <xf numFmtId="37" fontId="26" fillId="0" borderId="0" xfId="0" quotePrefix="1" applyNumberFormat="1" applyFont="1" applyAlignment="1" applyProtection="1">
      <alignment horizontal="left"/>
    </xf>
    <xf numFmtId="165" fontId="14" fillId="0" borderId="0" xfId="2" applyNumberFormat="1" applyFont="1" applyFill="1" applyBorder="1" applyProtection="1"/>
    <xf numFmtId="0" fontId="0" fillId="0" borderId="0" xfId="0" applyFont="1" applyFill="1"/>
    <xf numFmtId="1" fontId="10" fillId="0" borderId="0" xfId="0" applyNumberFormat="1" applyFont="1" applyFill="1" applyAlignment="1">
      <alignment horizontal="center"/>
    </xf>
    <xf numFmtId="173" fontId="45" fillId="10" borderId="56" xfId="3" applyNumberFormat="1" applyFont="1" applyFill="1" applyBorder="1" applyAlignment="1" applyProtection="1">
      <alignment horizontal="center" vertical="center"/>
      <protection locked="0"/>
    </xf>
    <xf numFmtId="173" fontId="45" fillId="10" borderId="55" xfId="3" applyNumberFormat="1" applyFont="1" applyFill="1" applyBorder="1" applyAlignment="1" applyProtection="1">
      <alignment horizontal="center" vertical="center"/>
      <protection locked="0"/>
    </xf>
    <xf numFmtId="0" fontId="0" fillId="18" borderId="3" xfId="0" quotePrefix="1" applyFont="1" applyFill="1" applyBorder="1" applyAlignment="1">
      <alignment horizontal="left"/>
    </xf>
    <xf numFmtId="0" fontId="12" fillId="0" borderId="2" xfId="0" quotePrefix="1" applyFont="1" applyBorder="1" applyProtection="1"/>
    <xf numFmtId="0" fontId="12" fillId="0" borderId="4" xfId="0" quotePrefix="1" applyFont="1" applyBorder="1" applyProtection="1"/>
    <xf numFmtId="37" fontId="26" fillId="0" borderId="0" xfId="0" quotePrefix="1" applyNumberFormat="1" applyFont="1" applyProtection="1"/>
    <xf numFmtId="0" fontId="20" fillId="0" borderId="8" xfId="0" quotePrefix="1" applyFont="1" applyFill="1" applyBorder="1" applyAlignment="1" applyProtection="1">
      <alignment horizontal="left"/>
    </xf>
    <xf numFmtId="0" fontId="20" fillId="0" borderId="8" xfId="0" applyFont="1" applyFill="1" applyBorder="1" applyProtection="1"/>
    <xf numFmtId="165" fontId="26" fillId="0" borderId="0" xfId="0" quotePrefix="1" applyNumberFormat="1" applyFont="1" applyProtection="1"/>
    <xf numFmtId="0" fontId="48" fillId="15" borderId="0" xfId="0" quotePrefix="1" applyFont="1" applyFill="1" applyBorder="1" applyAlignment="1">
      <alignment horizontal="center" vertical="center"/>
    </xf>
    <xf numFmtId="0" fontId="44" fillId="13" borderId="90" xfId="0" applyFont="1" applyFill="1" applyBorder="1"/>
    <xf numFmtId="0" fontId="44" fillId="13" borderId="33" xfId="0" applyFont="1" applyFill="1" applyBorder="1"/>
    <xf numFmtId="0" fontId="44" fillId="14" borderId="33" xfId="0" applyFont="1" applyFill="1" applyBorder="1"/>
    <xf numFmtId="0" fontId="43" fillId="14" borderId="82" xfId="0" applyFont="1" applyFill="1" applyBorder="1" applyAlignment="1">
      <alignment horizontal="right"/>
    </xf>
    <xf numFmtId="169" fontId="44" fillId="14" borderId="82" xfId="12" quotePrefix="1" applyFont="1" applyFill="1" applyBorder="1" applyProtection="1">
      <alignment horizontal="left"/>
      <protection locked="0"/>
    </xf>
    <xf numFmtId="0" fontId="44" fillId="14" borderId="90" xfId="0" applyFont="1" applyFill="1" applyBorder="1"/>
    <xf numFmtId="0" fontId="44" fillId="13" borderId="86" xfId="0" applyFont="1" applyFill="1" applyBorder="1"/>
    <xf numFmtId="0" fontId="44" fillId="13" borderId="92" xfId="0" applyFont="1" applyFill="1" applyBorder="1"/>
    <xf numFmtId="0" fontId="10" fillId="14" borderId="34" xfId="0" quotePrefix="1" applyFont="1" applyFill="1" applyBorder="1" applyAlignment="1">
      <alignment horizontal="right"/>
    </xf>
    <xf numFmtId="0" fontId="45" fillId="13" borderId="34" xfId="24" applyNumberFormat="1" applyFont="1" applyFill="1" applyBorder="1" applyAlignment="1" applyProtection="1">
      <alignment horizontal="center" vertical="center"/>
      <protection locked="0"/>
    </xf>
    <xf numFmtId="0" fontId="44" fillId="14" borderId="34" xfId="0" quotePrefix="1" applyFont="1" applyFill="1" applyBorder="1" applyAlignment="1">
      <alignment horizontal="left"/>
    </xf>
    <xf numFmtId="0" fontId="44" fillId="14" borderId="91" xfId="0" applyFont="1" applyFill="1" applyBorder="1"/>
    <xf numFmtId="173" fontId="10" fillId="9" borderId="27" xfId="3" quotePrefix="1" applyNumberFormat="1" applyFont="1" applyFill="1" applyBorder="1"/>
    <xf numFmtId="0" fontId="12" fillId="0" borderId="15" xfId="0" quotePrefix="1" applyFont="1" applyBorder="1" applyAlignment="1" applyProtection="1">
      <alignment horizontal="left"/>
    </xf>
    <xf numFmtId="10" fontId="34" fillId="0" borderId="16" xfId="0" applyNumberFormat="1" applyFont="1" applyBorder="1" applyProtection="1"/>
    <xf numFmtId="164" fontId="12" fillId="0" borderId="16" xfId="11" applyNumberFormat="1" applyFont="1" applyBorder="1" applyAlignment="1" applyProtection="1">
      <alignment horizontal="centerContinuous"/>
    </xf>
    <xf numFmtId="174" fontId="20" fillId="0" borderId="17" xfId="11" quotePrefix="1" applyNumberFormat="1" applyFont="1" applyFill="1" applyBorder="1" applyAlignment="1" applyProtection="1">
      <alignment horizontal="right"/>
    </xf>
    <xf numFmtId="0" fontId="0" fillId="0" borderId="0" xfId="0" applyFont="1" applyFill="1" applyAlignment="1" applyProtection="1">
      <alignment horizontal="center"/>
    </xf>
    <xf numFmtId="0" fontId="0" fillId="0" borderId="0" xfId="0" quotePrefix="1" applyFill="1" applyAlignment="1" applyProtection="1">
      <alignment horizontal="center"/>
    </xf>
    <xf numFmtId="169" fontId="23" fillId="0" borderId="32" xfId="12" applyFont="1" applyFill="1" applyBorder="1" applyAlignment="1" applyProtection="1">
      <alignment horizontal="center"/>
    </xf>
    <xf numFmtId="0" fontId="0" fillId="0" borderId="0" xfId="0" applyAlignment="1">
      <alignment horizontal="center"/>
    </xf>
    <xf numFmtId="1" fontId="45" fillId="22" borderId="53" xfId="3" applyNumberFormat="1" applyFont="1" applyFill="1" applyBorder="1" applyAlignment="1" applyProtection="1">
      <alignment horizontal="right" vertical="center"/>
      <protection locked="0"/>
    </xf>
    <xf numFmtId="1" fontId="45" fillId="24" borderId="53" xfId="3" applyNumberFormat="1" applyFont="1" applyFill="1" applyBorder="1" applyAlignment="1" applyProtection="1">
      <alignment horizontal="right" vertical="center"/>
      <protection locked="0"/>
    </xf>
    <xf numFmtId="1" fontId="45" fillId="25" borderId="53" xfId="3" applyNumberFormat="1" applyFont="1" applyFill="1" applyBorder="1" applyAlignment="1" applyProtection="1">
      <alignment horizontal="right" vertical="center"/>
      <protection locked="0"/>
    </xf>
    <xf numFmtId="1" fontId="45" fillId="23" borderId="53" xfId="3" applyNumberFormat="1" applyFont="1" applyFill="1" applyBorder="1" applyAlignment="1" applyProtection="1">
      <alignment horizontal="right" vertical="center"/>
      <protection locked="0"/>
    </xf>
    <xf numFmtId="3" fontId="45" fillId="22" borderId="53" xfId="3" applyNumberFormat="1" applyFont="1" applyFill="1" applyBorder="1" applyAlignment="1" applyProtection="1">
      <alignment horizontal="right" vertical="center"/>
      <protection locked="0"/>
    </xf>
    <xf numFmtId="3" fontId="45" fillId="24" borderId="53" xfId="3" applyNumberFormat="1" applyFont="1" applyFill="1" applyBorder="1" applyAlignment="1" applyProtection="1">
      <alignment horizontal="right" vertical="center"/>
      <protection locked="0"/>
    </xf>
    <xf numFmtId="3" fontId="45" fillId="25" borderId="53" xfId="3" applyNumberFormat="1" applyFont="1" applyFill="1" applyBorder="1" applyAlignment="1" applyProtection="1">
      <alignment horizontal="right" vertical="center"/>
      <protection locked="0"/>
    </xf>
    <xf numFmtId="3" fontId="45" fillId="23" borderId="53" xfId="3" applyNumberFormat="1" applyFont="1" applyFill="1" applyBorder="1" applyAlignment="1" applyProtection="1">
      <alignment horizontal="right" vertical="center"/>
      <protection locked="0"/>
    </xf>
    <xf numFmtId="173" fontId="0" fillId="0" borderId="0" xfId="3" applyNumberFormat="1" applyFont="1"/>
    <xf numFmtId="5" fontId="0" fillId="26" borderId="0" xfId="0" applyNumberFormat="1" applyFill="1"/>
    <xf numFmtId="169" fontId="0" fillId="0" borderId="0" xfId="0" applyNumberFormat="1" applyFont="1" applyAlignment="1" applyProtection="1">
      <alignment horizontal="center"/>
    </xf>
    <xf numFmtId="0" fontId="40" fillId="13" borderId="92" xfId="0" applyFont="1" applyFill="1" applyBorder="1"/>
    <xf numFmtId="0" fontId="40" fillId="13" borderId="34" xfId="3" applyNumberFormat="1" applyFont="1" applyFill="1" applyBorder="1" applyAlignment="1" applyProtection="1">
      <alignment horizontal="left" vertical="center"/>
      <protection locked="0"/>
    </xf>
    <xf numFmtId="0" fontId="33" fillId="14" borderId="48" xfId="0" quotePrefix="1" applyFont="1" applyFill="1" applyBorder="1" applyAlignment="1">
      <alignment horizontal="left"/>
    </xf>
    <xf numFmtId="0" fontId="0" fillId="9" borderId="19" xfId="0" quotePrefix="1" applyFont="1" applyFill="1" applyBorder="1" applyAlignment="1" applyProtection="1">
      <alignment horizontal="left"/>
    </xf>
    <xf numFmtId="178" fontId="12" fillId="0" borderId="0" xfId="0" applyNumberFormat="1" applyFont="1" applyProtection="1"/>
    <xf numFmtId="10" fontId="12" fillId="0" borderId="0" xfId="11" applyNumberFormat="1" applyFont="1" applyProtection="1"/>
    <xf numFmtId="173" fontId="45" fillId="17" borderId="87" xfId="3" applyNumberFormat="1" applyFont="1" applyFill="1" applyBorder="1" applyAlignment="1" applyProtection="1">
      <alignment horizontal="center" vertical="center"/>
      <protection locked="0"/>
    </xf>
    <xf numFmtId="173" fontId="45" fillId="17" borderId="88" xfId="3" applyNumberFormat="1" applyFont="1" applyFill="1" applyBorder="1" applyAlignment="1" applyProtection="1">
      <alignment horizontal="center" vertical="center"/>
      <protection locked="0"/>
    </xf>
    <xf numFmtId="173" fontId="45" fillId="17" borderId="89" xfId="3" applyNumberFormat="1" applyFont="1" applyFill="1" applyBorder="1" applyAlignment="1" applyProtection="1">
      <alignment horizontal="center" vertical="center"/>
      <protection locked="0"/>
    </xf>
    <xf numFmtId="173" fontId="45" fillId="10" borderId="87" xfId="3" applyNumberFormat="1" applyFont="1" applyFill="1" applyBorder="1" applyAlignment="1" applyProtection="1">
      <alignment horizontal="center" vertical="center"/>
      <protection locked="0"/>
    </xf>
    <xf numFmtId="173" fontId="45" fillId="10" borderId="88" xfId="3" applyNumberFormat="1" applyFont="1" applyFill="1" applyBorder="1" applyAlignment="1" applyProtection="1">
      <alignment horizontal="center" vertical="center"/>
      <protection locked="0"/>
    </xf>
    <xf numFmtId="173" fontId="45" fillId="10" borderId="89" xfId="3" applyNumberFormat="1" applyFont="1" applyFill="1" applyBorder="1" applyAlignment="1" applyProtection="1">
      <alignment horizontal="center" vertical="center"/>
      <protection locked="0"/>
    </xf>
    <xf numFmtId="0" fontId="45" fillId="10" borderId="87" xfId="3" applyNumberFormat="1" applyFont="1" applyFill="1" applyBorder="1" applyAlignment="1" applyProtection="1">
      <alignment horizontal="center" vertical="center"/>
      <protection locked="0"/>
    </xf>
    <xf numFmtId="0" fontId="45" fillId="10" borderId="88" xfId="3" applyNumberFormat="1" applyFont="1" applyFill="1" applyBorder="1" applyAlignment="1" applyProtection="1">
      <alignment horizontal="center" vertical="center"/>
      <protection locked="0"/>
    </xf>
    <xf numFmtId="0" fontId="45" fillId="10" borderId="89" xfId="3" applyNumberFormat="1" applyFont="1" applyFill="1" applyBorder="1" applyAlignment="1" applyProtection="1">
      <alignment horizontal="center" vertical="center"/>
      <protection locked="0"/>
    </xf>
    <xf numFmtId="0" fontId="10" fillId="0" borderId="0" xfId="0" applyFont="1" applyBorder="1" applyAlignment="1">
      <alignment horizontal="center"/>
    </xf>
    <xf numFmtId="0" fontId="52" fillId="0" borderId="0" xfId="0" quotePrefix="1" applyFont="1" applyBorder="1" applyAlignment="1">
      <alignment horizontal="center"/>
    </xf>
    <xf numFmtId="0" fontId="51" fillId="0" borderId="0" xfId="0" quotePrefix="1" applyFont="1" applyBorder="1" applyAlignment="1">
      <alignment horizontal="center" vertical="top"/>
    </xf>
    <xf numFmtId="0" fontId="10" fillId="0" borderId="0" xfId="0" applyFont="1" applyBorder="1" applyAlignment="1">
      <alignment horizontal="center" vertical="top"/>
    </xf>
    <xf numFmtId="0" fontId="19" fillId="0" borderId="0" xfId="0" applyFont="1" applyBorder="1" applyAlignment="1" applyProtection="1">
      <alignment horizontal="center"/>
    </xf>
    <xf numFmtId="0" fontId="19" fillId="0" borderId="0" xfId="0" quotePrefix="1" applyFont="1" applyBorder="1" applyAlignment="1" applyProtection="1">
      <alignment horizontal="center"/>
    </xf>
    <xf numFmtId="0" fontId="10" fillId="0" borderId="0" xfId="0" applyFont="1" applyAlignment="1">
      <alignment horizontal="center"/>
    </xf>
  </cellXfs>
  <cellStyles count="81">
    <cellStyle name="A3 297 x 420 mm" xfId="1"/>
    <cellStyle name="Cell for PL&amp;CF sheet" xfId="2"/>
    <cellStyle name="Comma" xfId="3" builtinId="3"/>
    <cellStyle name="Comma 2" xfId="18"/>
    <cellStyle name="Comma 3" xfId="21"/>
    <cellStyle name="Comma 4" xfId="24"/>
    <cellStyle name="Comma 5" xfId="27"/>
    <cellStyle name="Comma 5 2" xfId="38"/>
    <cellStyle name="Comma 5 2 2" xfId="60"/>
    <cellStyle name="Comma 5 3" xfId="49"/>
    <cellStyle name="Currency 2" xfId="31"/>
    <cellStyle name="Currency 2 2" xfId="42"/>
    <cellStyle name="Currency 2 2 2" xfId="64"/>
    <cellStyle name="Currency 2 3" xfId="53"/>
    <cellStyle name="Data Entry" xfId="4"/>
    <cellStyle name="Input Data Entry" xfId="5"/>
    <cellStyle name="Input for PL&amp;CF sheet" xfId="6"/>
    <cellStyle name="Input Value" xfId="7"/>
    <cellStyle name="Millares_repenerconsomarzobis" xfId="8"/>
    <cellStyle name="Normal" xfId="0" builtinId="0"/>
    <cellStyle name="Normal 2" xfId="17"/>
    <cellStyle name="Normal 2 2 2 2" xfId="68"/>
    <cellStyle name="Normal 3" xfId="19"/>
    <cellStyle name="Normal 3 2" xfId="22"/>
    <cellStyle name="Normal 3 2 2" xfId="30"/>
    <cellStyle name="Normal 3 2 2 2" xfId="41"/>
    <cellStyle name="Normal 3 2 2 2 2" xfId="63"/>
    <cellStyle name="Normal 3 2 2 2_Inputs" xfId="72"/>
    <cellStyle name="Normal 3 2 2 3" xfId="52"/>
    <cellStyle name="Normal 3 2 2_Inputs" xfId="71"/>
    <cellStyle name="Normal 3 2 3" xfId="36"/>
    <cellStyle name="Normal 3 2 3 2" xfId="58"/>
    <cellStyle name="Normal 3 2 3_Inputs" xfId="73"/>
    <cellStyle name="Normal 3 2 4" xfId="47"/>
    <cellStyle name="Normal 3 2_Inputs" xfId="70"/>
    <cellStyle name="Normal 3 3" xfId="29"/>
    <cellStyle name="Normal 3 3 2" xfId="40"/>
    <cellStyle name="Normal 3 3 2 2" xfId="62"/>
    <cellStyle name="Normal 3 3 2_Inputs" xfId="75"/>
    <cellStyle name="Normal 3 3 3" xfId="51"/>
    <cellStyle name="Normal 3 3_Inputs" xfId="74"/>
    <cellStyle name="Normal 3 4" xfId="35"/>
    <cellStyle name="Normal 3 4 2" xfId="57"/>
    <cellStyle name="Normal 3 4_Inputs" xfId="76"/>
    <cellStyle name="Normal 3 5" xfId="46"/>
    <cellStyle name="Normal 3_Inputs" xfId="69"/>
    <cellStyle name="Normal 4" xfId="20"/>
    <cellStyle name="Normal 5" xfId="23"/>
    <cellStyle name="Normal 6" xfId="26"/>
    <cellStyle name="Normal 6 2" xfId="37"/>
    <cellStyle name="Normal 6 2 2" xfId="59"/>
    <cellStyle name="Normal 6 2_Inputs" xfId="78"/>
    <cellStyle name="Normal 6 3" xfId="48"/>
    <cellStyle name="Normal 6_Inputs" xfId="77"/>
    <cellStyle name="Normal 7" xfId="33"/>
    <cellStyle name="Normal 7 2" xfId="44"/>
    <cellStyle name="Normal 7 2 2" xfId="66"/>
    <cellStyle name="Normal 7 2_Inputs" xfId="80"/>
    <cellStyle name="Normal 7 3" xfId="55"/>
    <cellStyle name="Normal 7_Inputs" xfId="79"/>
    <cellStyle name="Normal_NOX ECR" xfId="9"/>
    <cellStyle name="Normal_Sheet1" xfId="10"/>
    <cellStyle name="Percent" xfId="11" builtinId="5"/>
    <cellStyle name="Percent 2" xfId="25"/>
    <cellStyle name="Percent 3" xfId="28"/>
    <cellStyle name="Percent 3 2" xfId="32"/>
    <cellStyle name="Percent 3 2 2" xfId="43"/>
    <cellStyle name="Percent 3 2 2 2" xfId="65"/>
    <cellStyle name="Percent 3 2 3" xfId="54"/>
    <cellStyle name="Percent 3 3" xfId="39"/>
    <cellStyle name="Percent 3 3 2" xfId="61"/>
    <cellStyle name="Percent 3 4" xfId="50"/>
    <cellStyle name="Percent 4" xfId="34"/>
    <cellStyle name="Percent 4 2" xfId="45"/>
    <cellStyle name="Percent 4 2 2" xfId="67"/>
    <cellStyle name="Percent 4 3" xfId="56"/>
    <cellStyle name="Project Overview Data Entry" xfId="12"/>
    <cellStyle name="Protected" xfId="13"/>
    <cellStyle name="QUESTION" xfId="14"/>
    <cellStyle name="Style 1" xfId="15"/>
    <cellStyle name="Total cell for PL&amp;CF" xfId="16"/>
  </cellStyles>
  <dxfs count="7760">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FFDD"/>
      <rgbColor rgb="0000FFFF"/>
      <rgbColor rgb="00800000"/>
      <rgbColor rgb="00008000"/>
      <rgbColor rgb="00000080"/>
      <rgbColor rgb="00808000"/>
      <rgbColor rgb="00BFDFFF"/>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E5FFE5"/>
      <rgbColor rgb="00FFFF99"/>
      <rgbColor rgb="00CDE6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3</xdr:row>
      <xdr:rowOff>92050</xdr:rowOff>
    </xdr:from>
    <xdr:to>
      <xdr:col>4</xdr:col>
      <xdr:colOff>76200</xdr:colOff>
      <xdr:row>5</xdr:row>
      <xdr:rowOff>190501</xdr:rowOff>
    </xdr:to>
    <xdr:pic>
      <xdr:nvPicPr>
        <xdr:cNvPr id="2" name="Picture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838200" y="692125"/>
          <a:ext cx="3057525" cy="62232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Y139"/>
  <sheetViews>
    <sheetView zoomScale="85" zoomScaleNormal="85" workbookViewId="0">
      <selection activeCell="D19" sqref="D19"/>
    </sheetView>
  </sheetViews>
  <sheetFormatPr defaultColWidth="9" defaultRowHeight="15.75" x14ac:dyDescent="0.25"/>
  <cols>
    <col min="1" max="1" width="1.25" style="216" customWidth="1"/>
    <col min="2" max="2" width="3.5" style="218" customWidth="1"/>
    <col min="3" max="3" width="3.875" style="218" customWidth="1"/>
    <col min="4" max="4" width="58.5" style="218" customWidth="1"/>
    <col min="5" max="17" width="10.625" style="218" customWidth="1"/>
    <col min="18" max="44" width="10.625" style="392" customWidth="1"/>
    <col min="45" max="47" width="9" style="218"/>
    <col min="48" max="51" width="9" style="378"/>
    <col min="52" max="16384" width="9" style="218"/>
  </cols>
  <sheetData>
    <row r="1" spans="1:51" s="216" customFormat="1" ht="16.5" thickBot="1" x14ac:dyDescent="0.3">
      <c r="A1" s="222"/>
      <c r="B1" s="222"/>
      <c r="C1" s="222"/>
      <c r="D1" s="222"/>
      <c r="E1" s="222"/>
      <c r="F1" s="222"/>
      <c r="G1" s="222"/>
      <c r="H1" s="222"/>
      <c r="I1" s="222"/>
      <c r="J1" s="222"/>
      <c r="K1" s="222"/>
      <c r="L1" s="222"/>
      <c r="M1" s="222"/>
      <c r="N1" s="222"/>
      <c r="O1" s="222"/>
      <c r="P1" s="222"/>
      <c r="Q1" s="222"/>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222"/>
      <c r="AT1" s="222"/>
      <c r="AU1" s="222"/>
      <c r="AV1" s="377"/>
      <c r="AW1" s="377"/>
      <c r="AX1" s="377"/>
      <c r="AY1" s="377"/>
    </row>
    <row r="2" spans="1:51" ht="33" x14ac:dyDescent="0.45">
      <c r="A2" s="222"/>
      <c r="B2" s="422"/>
      <c r="C2" s="459"/>
      <c r="D2" s="459" t="s">
        <v>170</v>
      </c>
      <c r="E2" s="460"/>
      <c r="F2" s="222"/>
      <c r="G2" s="432"/>
      <c r="H2" s="433"/>
      <c r="I2" s="433"/>
      <c r="J2" s="433"/>
      <c r="K2" s="433"/>
      <c r="L2" s="433"/>
      <c r="M2" s="433"/>
      <c r="N2" s="433"/>
      <c r="O2" s="433"/>
      <c r="P2" s="456"/>
      <c r="Q2" s="456"/>
      <c r="R2" s="437"/>
      <c r="S2" s="394"/>
      <c r="T2" s="394"/>
      <c r="U2" s="394"/>
      <c r="V2" s="394"/>
      <c r="W2" s="394"/>
      <c r="X2" s="426"/>
      <c r="Y2" s="426"/>
      <c r="Z2" s="426"/>
      <c r="AA2" s="426"/>
      <c r="AB2" s="426"/>
      <c r="AC2" s="426"/>
      <c r="AD2" s="426"/>
      <c r="AE2" s="426"/>
      <c r="AF2" s="426"/>
      <c r="AG2" s="426"/>
      <c r="AH2" s="426"/>
      <c r="AI2" s="426"/>
      <c r="AJ2" s="426"/>
      <c r="AK2" s="426"/>
      <c r="AL2" s="426"/>
      <c r="AM2" s="426"/>
      <c r="AN2" s="426"/>
      <c r="AO2" s="426"/>
      <c r="AP2" s="426"/>
      <c r="AQ2" s="426"/>
      <c r="AR2" s="394"/>
      <c r="AS2" s="222"/>
      <c r="AT2" s="222"/>
      <c r="AU2" s="222"/>
    </row>
    <row r="3" spans="1:51" x14ac:dyDescent="0.25">
      <c r="A3" s="222"/>
      <c r="B3" s="445"/>
      <c r="C3" s="458"/>
      <c r="D3" s="458"/>
      <c r="E3" s="446"/>
      <c r="F3" s="222"/>
      <c r="G3" s="434"/>
      <c r="H3" s="375"/>
      <c r="I3" s="452"/>
      <c r="J3" s="452"/>
      <c r="K3" s="452"/>
      <c r="L3" s="452"/>
      <c r="M3" s="452"/>
      <c r="N3" s="452"/>
      <c r="O3" s="452"/>
      <c r="P3" s="452"/>
      <c r="Q3" s="483"/>
      <c r="R3" s="438"/>
      <c r="S3" s="394"/>
      <c r="T3" s="394"/>
      <c r="U3" s="394"/>
      <c r="V3" s="394"/>
      <c r="W3" s="394"/>
      <c r="X3" s="426"/>
      <c r="Y3" s="426"/>
      <c r="Z3" s="426"/>
      <c r="AA3" s="426"/>
      <c r="AB3" s="426"/>
      <c r="AC3" s="426"/>
      <c r="AD3" s="426"/>
      <c r="AE3" s="426"/>
      <c r="AF3" s="426"/>
      <c r="AG3" s="426"/>
      <c r="AH3" s="426"/>
      <c r="AI3" s="426"/>
      <c r="AJ3" s="426"/>
      <c r="AK3" s="426"/>
      <c r="AL3" s="426"/>
      <c r="AM3" s="426"/>
      <c r="AN3" s="426"/>
      <c r="AO3" s="426"/>
      <c r="AP3" s="426"/>
      <c r="AQ3" s="426"/>
      <c r="AR3" s="394"/>
      <c r="AS3" s="222"/>
      <c r="AT3" s="222"/>
      <c r="AU3" s="222"/>
    </row>
    <row r="4" spans="1:51" s="216" customFormat="1" ht="15" customHeight="1" thickBot="1" x14ac:dyDescent="0.3">
      <c r="A4" s="222"/>
      <c r="B4" s="445"/>
      <c r="C4" s="458"/>
      <c r="D4" s="458"/>
      <c r="E4" s="446"/>
      <c r="F4" s="222"/>
      <c r="G4" s="434"/>
      <c r="H4" s="489"/>
      <c r="I4" s="450" t="s">
        <v>172</v>
      </c>
      <c r="J4" s="428"/>
      <c r="K4" s="428"/>
      <c r="L4" s="428"/>
      <c r="M4" s="430"/>
      <c r="N4" s="430"/>
      <c r="O4" s="430"/>
      <c r="P4" s="430"/>
      <c r="Q4" s="484"/>
      <c r="R4" s="438"/>
      <c r="S4" s="394"/>
      <c r="T4" s="394"/>
      <c r="U4" s="394"/>
      <c r="V4" s="394"/>
      <c r="W4" s="394"/>
      <c r="X4" s="426"/>
      <c r="Y4" s="426"/>
      <c r="Z4" s="426"/>
      <c r="AA4" s="426"/>
      <c r="AB4" s="426"/>
      <c r="AC4" s="426"/>
      <c r="AD4" s="426"/>
      <c r="AE4" s="426"/>
      <c r="AF4" s="426"/>
      <c r="AG4" s="426"/>
      <c r="AH4" s="426"/>
      <c r="AI4" s="426"/>
      <c r="AJ4" s="426"/>
      <c r="AK4" s="426"/>
      <c r="AL4" s="426"/>
      <c r="AM4" s="426"/>
      <c r="AN4" s="426"/>
      <c r="AO4" s="426"/>
      <c r="AP4" s="426"/>
      <c r="AQ4" s="426"/>
      <c r="AR4" s="394"/>
      <c r="AS4" s="222"/>
      <c r="AT4" s="222"/>
      <c r="AU4" s="222"/>
      <c r="AV4" s="377"/>
      <c r="AW4" s="377"/>
      <c r="AX4" s="377"/>
      <c r="AY4" s="377"/>
    </row>
    <row r="5" spans="1:51" s="216" customFormat="1" ht="15" customHeight="1" thickBot="1" x14ac:dyDescent="0.3">
      <c r="A5" s="222"/>
      <c r="B5" s="445"/>
      <c r="C5" s="425"/>
      <c r="D5" s="425" t="s">
        <v>171</v>
      </c>
      <c r="E5" s="446"/>
      <c r="F5" s="222"/>
      <c r="G5" s="434"/>
      <c r="H5" s="489"/>
      <c r="I5" s="429" t="s">
        <v>199</v>
      </c>
      <c r="J5" s="426"/>
      <c r="K5" s="427"/>
      <c r="L5" s="426"/>
      <c r="M5" s="524" t="s">
        <v>352</v>
      </c>
      <c r="N5" s="525"/>
      <c r="O5" s="525"/>
      <c r="P5" s="526"/>
      <c r="Q5" s="485"/>
      <c r="R5" s="439"/>
      <c r="S5" s="395"/>
      <c r="T5" s="395"/>
      <c r="U5" s="395"/>
      <c r="V5" s="395"/>
      <c r="W5" s="395"/>
      <c r="X5" s="427"/>
      <c r="Y5" s="427"/>
      <c r="Z5" s="427"/>
      <c r="AA5" s="427"/>
      <c r="AB5" s="427"/>
      <c r="AC5" s="427"/>
      <c r="AD5" s="427"/>
      <c r="AE5" s="427"/>
      <c r="AF5" s="427"/>
      <c r="AG5" s="427"/>
      <c r="AH5" s="427"/>
      <c r="AI5" s="427"/>
      <c r="AJ5" s="427"/>
      <c r="AK5" s="427"/>
      <c r="AL5" s="427"/>
      <c r="AM5" s="427"/>
      <c r="AN5" s="427"/>
      <c r="AO5" s="427"/>
      <c r="AP5" s="427"/>
      <c r="AQ5" s="427"/>
      <c r="AR5" s="395"/>
      <c r="AS5" s="222"/>
      <c r="AT5" s="222"/>
      <c r="AU5" s="222"/>
      <c r="AV5" s="377"/>
      <c r="AW5" s="377"/>
      <c r="AX5" s="377"/>
      <c r="AY5" s="377"/>
    </row>
    <row r="6" spans="1:51" s="216" customFormat="1" ht="15" customHeight="1" thickBot="1" x14ac:dyDescent="0.3">
      <c r="A6" s="222"/>
      <c r="B6" s="445"/>
      <c r="C6" s="425"/>
      <c r="D6" s="425" t="s">
        <v>347</v>
      </c>
      <c r="E6" s="446"/>
      <c r="F6" s="222"/>
      <c r="G6" s="434"/>
      <c r="H6" s="489"/>
      <c r="I6" s="429" t="s">
        <v>200</v>
      </c>
      <c r="J6" s="426"/>
      <c r="K6" s="427"/>
      <c r="L6" s="426"/>
      <c r="M6" s="527">
        <v>154093</v>
      </c>
      <c r="N6" s="528"/>
      <c r="O6" s="528"/>
      <c r="P6" s="529"/>
      <c r="Q6" s="485"/>
      <c r="R6" s="439"/>
      <c r="S6" s="395"/>
      <c r="T6" s="395"/>
      <c r="U6" s="395"/>
      <c r="V6" s="395"/>
      <c r="W6" s="395"/>
      <c r="X6" s="427"/>
      <c r="Y6" s="427"/>
      <c r="Z6" s="427"/>
      <c r="AA6" s="427"/>
      <c r="AB6" s="427"/>
      <c r="AC6" s="427"/>
      <c r="AD6" s="427"/>
      <c r="AE6" s="427"/>
      <c r="AF6" s="427"/>
      <c r="AG6" s="427"/>
      <c r="AH6" s="427"/>
      <c r="AI6" s="427"/>
      <c r="AJ6" s="427"/>
      <c r="AK6" s="427"/>
      <c r="AL6" s="427"/>
      <c r="AM6" s="427"/>
      <c r="AN6" s="427"/>
      <c r="AO6" s="427"/>
      <c r="AP6" s="427"/>
      <c r="AQ6" s="427"/>
      <c r="AR6" s="395"/>
      <c r="AS6" s="222"/>
      <c r="AT6" s="222"/>
      <c r="AU6" s="222"/>
      <c r="AV6" s="377"/>
      <c r="AW6" s="377"/>
      <c r="AX6" s="377"/>
      <c r="AY6" s="377"/>
    </row>
    <row r="7" spans="1:51" s="216" customFormat="1" ht="15" customHeight="1" thickBot="1" x14ac:dyDescent="0.3">
      <c r="A7" s="222"/>
      <c r="B7" s="445"/>
      <c r="C7" s="425"/>
      <c r="D7" s="425" t="s">
        <v>192</v>
      </c>
      <c r="E7" s="446"/>
      <c r="F7" s="222"/>
      <c r="G7" s="434"/>
      <c r="H7" s="489"/>
      <c r="I7" s="429" t="s">
        <v>201</v>
      </c>
      <c r="J7" s="426"/>
      <c r="K7" s="427"/>
      <c r="L7" s="426"/>
      <c r="M7" s="524" t="s">
        <v>354</v>
      </c>
      <c r="N7" s="525"/>
      <c r="O7" s="525"/>
      <c r="P7" s="526"/>
      <c r="Q7" s="485"/>
      <c r="R7" s="439"/>
      <c r="S7" s="395"/>
      <c r="T7" s="395"/>
      <c r="U7" s="395"/>
      <c r="V7" s="395"/>
      <c r="W7" s="395"/>
      <c r="X7" s="427"/>
      <c r="Y7" s="427"/>
      <c r="Z7" s="427"/>
      <c r="AA7" s="427"/>
      <c r="AB7" s="427"/>
      <c r="AC7" s="427"/>
      <c r="AD7" s="427"/>
      <c r="AE7" s="427"/>
      <c r="AF7" s="427"/>
      <c r="AG7" s="427"/>
      <c r="AH7" s="427"/>
      <c r="AI7" s="427"/>
      <c r="AJ7" s="427"/>
      <c r="AK7" s="427"/>
      <c r="AL7" s="427"/>
      <c r="AM7" s="427"/>
      <c r="AN7" s="427"/>
      <c r="AO7" s="427"/>
      <c r="AP7" s="427"/>
      <c r="AQ7" s="427"/>
      <c r="AR7" s="395"/>
      <c r="AS7" s="222"/>
      <c r="AT7" s="222"/>
      <c r="AU7" s="222"/>
      <c r="AV7" s="377"/>
      <c r="AW7" s="377"/>
      <c r="AX7" s="377"/>
      <c r="AY7" s="377"/>
    </row>
    <row r="8" spans="1:51" s="216" customFormat="1" ht="15" customHeight="1" x14ac:dyDescent="0.25">
      <c r="A8" s="222"/>
      <c r="B8" s="445"/>
      <c r="C8" s="424"/>
      <c r="D8" s="424" t="s">
        <v>194</v>
      </c>
      <c r="E8" s="446"/>
      <c r="F8" s="222"/>
      <c r="G8" s="434"/>
      <c r="H8" s="489"/>
      <c r="I8" s="426"/>
      <c r="J8" s="426"/>
      <c r="K8" s="426"/>
      <c r="L8" s="426"/>
      <c r="M8" s="426"/>
      <c r="N8" s="426"/>
      <c r="O8" s="426"/>
      <c r="P8" s="426"/>
      <c r="Q8" s="485"/>
      <c r="R8" s="439"/>
      <c r="S8" s="395"/>
      <c r="T8" s="395"/>
      <c r="U8" s="395"/>
      <c r="V8" s="395"/>
      <c r="W8" s="395"/>
      <c r="X8" s="427"/>
      <c r="Y8" s="427"/>
      <c r="Z8" s="427"/>
      <c r="AA8" s="427"/>
      <c r="AB8" s="427"/>
      <c r="AC8" s="427"/>
      <c r="AD8" s="427"/>
      <c r="AE8" s="427"/>
      <c r="AF8" s="427"/>
      <c r="AG8" s="427"/>
      <c r="AH8" s="427"/>
      <c r="AI8" s="427"/>
      <c r="AJ8" s="427"/>
      <c r="AK8" s="427"/>
      <c r="AL8" s="427"/>
      <c r="AM8" s="427"/>
      <c r="AN8" s="427"/>
      <c r="AO8" s="427"/>
      <c r="AP8" s="427"/>
      <c r="AQ8" s="427"/>
      <c r="AR8" s="395"/>
      <c r="AS8" s="222"/>
      <c r="AT8" s="222"/>
      <c r="AU8" s="222"/>
      <c r="AV8" s="377"/>
      <c r="AW8" s="377"/>
      <c r="AX8" s="377"/>
      <c r="AY8" s="377"/>
    </row>
    <row r="9" spans="1:51" s="391" customFormat="1" ht="15" customHeight="1" thickBot="1" x14ac:dyDescent="0.3">
      <c r="A9" s="393"/>
      <c r="B9" s="445"/>
      <c r="C9" s="424"/>
      <c r="D9" s="424" t="s">
        <v>193</v>
      </c>
      <c r="E9" s="446"/>
      <c r="F9" s="393"/>
      <c r="G9" s="434"/>
      <c r="H9" s="489"/>
      <c r="I9" s="427"/>
      <c r="J9" s="427"/>
      <c r="K9" s="427"/>
      <c r="L9" s="426"/>
      <c r="M9" s="482" t="s">
        <v>333</v>
      </c>
      <c r="N9" s="482" t="s">
        <v>332</v>
      </c>
      <c r="O9" s="482" t="s">
        <v>331</v>
      </c>
      <c r="P9" s="482" t="s">
        <v>330</v>
      </c>
      <c r="Q9" s="485"/>
      <c r="R9" s="439"/>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393"/>
      <c r="AT9" s="393"/>
      <c r="AU9" s="393"/>
      <c r="AV9" s="377"/>
      <c r="AW9" s="377"/>
      <c r="AX9" s="377"/>
      <c r="AY9" s="377"/>
    </row>
    <row r="10" spans="1:51" s="391" customFormat="1" ht="15" customHeight="1" thickBot="1" x14ac:dyDescent="0.3">
      <c r="A10" s="393"/>
      <c r="B10" s="445"/>
      <c r="C10" s="424"/>
      <c r="D10" s="423"/>
      <c r="E10" s="446"/>
      <c r="F10" s="393"/>
      <c r="G10" s="434"/>
      <c r="H10" s="489"/>
      <c r="I10" s="429" t="s">
        <v>338</v>
      </c>
      <c r="J10" s="427"/>
      <c r="K10" s="427"/>
      <c r="L10" s="426"/>
      <c r="M10" s="504">
        <v>2017</v>
      </c>
      <c r="N10" s="505"/>
      <c r="O10" s="506"/>
      <c r="P10" s="507"/>
      <c r="Q10" s="485"/>
      <c r="R10" s="439"/>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393"/>
      <c r="AT10" s="393"/>
      <c r="AU10" s="393"/>
      <c r="AV10" s="377"/>
      <c r="AW10" s="377"/>
      <c r="AX10" s="377"/>
      <c r="AY10" s="377"/>
    </row>
    <row r="11" spans="1:51" s="216" customFormat="1" ht="15" customHeight="1" thickBot="1" x14ac:dyDescent="0.3">
      <c r="A11" s="222"/>
      <c r="B11" s="445"/>
      <c r="C11" s="424"/>
      <c r="D11" s="424" t="s">
        <v>195</v>
      </c>
      <c r="E11" s="446"/>
      <c r="F11" s="222"/>
      <c r="G11" s="434"/>
      <c r="H11" s="489"/>
      <c r="I11" s="429" t="s">
        <v>337</v>
      </c>
      <c r="J11" s="426"/>
      <c r="K11" s="427"/>
      <c r="L11" s="426"/>
      <c r="M11" s="504">
        <v>2017</v>
      </c>
      <c r="N11" s="505"/>
      <c r="O11" s="506"/>
      <c r="P11" s="507"/>
      <c r="Q11" s="485"/>
      <c r="R11" s="439"/>
      <c r="S11" s="395"/>
      <c r="T11" s="395"/>
      <c r="U11" s="395"/>
      <c r="V11" s="395"/>
      <c r="W11" s="395"/>
      <c r="X11" s="427"/>
      <c r="Y11" s="427"/>
      <c r="Z11" s="427"/>
      <c r="AA11" s="427"/>
      <c r="AB11" s="427"/>
      <c r="AC11" s="427"/>
      <c r="AD11" s="427"/>
      <c r="AE11" s="427"/>
      <c r="AF11" s="427"/>
      <c r="AG11" s="427"/>
      <c r="AH11" s="427"/>
      <c r="AI11" s="427"/>
      <c r="AJ11" s="427"/>
      <c r="AK11" s="427"/>
      <c r="AL11" s="427"/>
      <c r="AM11" s="427"/>
      <c r="AN11" s="427"/>
      <c r="AO11" s="427"/>
      <c r="AP11" s="427"/>
      <c r="AQ11" s="427"/>
      <c r="AR11" s="395"/>
      <c r="AS11" s="222"/>
      <c r="AT11" s="222"/>
      <c r="AU11" s="222"/>
      <c r="AV11" s="377"/>
      <c r="AW11" s="377"/>
      <c r="AX11" s="377"/>
      <c r="AY11" s="377"/>
    </row>
    <row r="12" spans="1:51" s="216" customFormat="1" ht="15" customHeight="1" thickBot="1" x14ac:dyDescent="0.3">
      <c r="A12" s="222"/>
      <c r="B12" s="445"/>
      <c r="C12" s="424"/>
      <c r="D12" s="424" t="s">
        <v>196</v>
      </c>
      <c r="E12" s="446"/>
      <c r="F12" s="222"/>
      <c r="G12" s="434"/>
      <c r="H12" s="489"/>
      <c r="I12" s="429" t="s">
        <v>202</v>
      </c>
      <c r="J12" s="426"/>
      <c r="K12" s="453"/>
      <c r="L12" s="426"/>
      <c r="M12" s="508"/>
      <c r="N12" s="509"/>
      <c r="O12" s="510"/>
      <c r="P12" s="511"/>
      <c r="Q12" s="485"/>
      <c r="R12" s="439"/>
      <c r="S12" s="395"/>
      <c r="T12" s="395"/>
      <c r="U12" s="395"/>
      <c r="V12" s="395"/>
      <c r="W12" s="395"/>
      <c r="X12" s="427"/>
      <c r="Y12" s="427"/>
      <c r="Z12" s="427"/>
      <c r="AA12" s="427"/>
      <c r="AB12" s="427"/>
      <c r="AC12" s="427"/>
      <c r="AD12" s="427"/>
      <c r="AE12" s="427"/>
      <c r="AF12" s="427"/>
      <c r="AG12" s="427"/>
      <c r="AH12" s="427"/>
      <c r="AI12" s="427"/>
      <c r="AJ12" s="427"/>
      <c r="AK12" s="427"/>
      <c r="AL12" s="427"/>
      <c r="AM12" s="427"/>
      <c r="AN12" s="427"/>
      <c r="AO12" s="427"/>
      <c r="AP12" s="427"/>
      <c r="AQ12" s="427"/>
      <c r="AR12" s="395"/>
      <c r="AS12" s="222"/>
      <c r="AT12" s="222"/>
      <c r="AU12" s="222"/>
      <c r="AV12" s="377"/>
      <c r="AW12" s="377"/>
      <c r="AX12" s="377"/>
      <c r="AY12" s="377"/>
    </row>
    <row r="13" spans="1:51" s="216" customFormat="1" ht="15" customHeight="1" x14ac:dyDescent="0.25">
      <c r="A13" s="222"/>
      <c r="B13" s="445"/>
      <c r="C13" s="424"/>
      <c r="D13" s="424"/>
      <c r="E13" s="446"/>
      <c r="F13" s="222"/>
      <c r="G13" s="434"/>
      <c r="H13" s="515"/>
      <c r="I13" s="516"/>
      <c r="J13" s="443"/>
      <c r="K13" s="444"/>
      <c r="L13" s="431"/>
      <c r="M13" s="431"/>
      <c r="N13" s="431"/>
      <c r="O13" s="431"/>
      <c r="P13" s="444"/>
      <c r="Q13" s="494"/>
      <c r="R13" s="439"/>
      <c r="S13" s="395"/>
      <c r="T13" s="395"/>
      <c r="U13" s="395"/>
      <c r="V13" s="395"/>
      <c r="W13" s="395"/>
      <c r="X13" s="427"/>
      <c r="Y13" s="427"/>
      <c r="Z13" s="427"/>
      <c r="AA13" s="427"/>
      <c r="AB13" s="427"/>
      <c r="AC13" s="427"/>
      <c r="AD13" s="427"/>
      <c r="AE13" s="427"/>
      <c r="AF13" s="427"/>
      <c r="AG13" s="427"/>
      <c r="AH13" s="427"/>
      <c r="AI13" s="427"/>
      <c r="AJ13" s="427"/>
      <c r="AK13" s="427"/>
      <c r="AL13" s="427"/>
      <c r="AM13" s="427"/>
      <c r="AN13" s="427"/>
      <c r="AO13" s="427"/>
      <c r="AP13" s="427"/>
      <c r="AQ13" s="427"/>
      <c r="AR13" s="395"/>
      <c r="AS13" s="222"/>
      <c r="AT13" s="222"/>
      <c r="AU13" s="222"/>
      <c r="AV13" s="377"/>
      <c r="AW13" s="377"/>
      <c r="AX13" s="377"/>
      <c r="AY13" s="377"/>
    </row>
    <row r="14" spans="1:51" s="216" customFormat="1" ht="15" customHeight="1" x14ac:dyDescent="0.25">
      <c r="A14" s="222"/>
      <c r="B14" s="445"/>
      <c r="C14" s="424"/>
      <c r="D14" s="424" t="s">
        <v>198</v>
      </c>
      <c r="E14" s="446"/>
      <c r="F14" s="222"/>
      <c r="G14" s="435"/>
      <c r="H14" s="431"/>
      <c r="I14" s="442"/>
      <c r="J14" s="443"/>
      <c r="K14" s="444"/>
      <c r="L14" s="431"/>
      <c r="M14" s="431"/>
      <c r="N14" s="431"/>
      <c r="O14" s="431"/>
      <c r="P14" s="444"/>
      <c r="Q14" s="444"/>
      <c r="R14" s="439"/>
      <c r="S14" s="395"/>
      <c r="T14" s="395"/>
      <c r="U14" s="395"/>
      <c r="V14" s="395"/>
      <c r="W14" s="395"/>
      <c r="X14" s="427"/>
      <c r="Y14" s="427"/>
      <c r="Z14" s="427"/>
      <c r="AA14" s="427"/>
      <c r="AB14" s="427"/>
      <c r="AC14" s="427"/>
      <c r="AD14" s="427"/>
      <c r="AE14" s="427"/>
      <c r="AF14" s="427"/>
      <c r="AG14" s="427"/>
      <c r="AH14" s="427"/>
      <c r="AI14" s="427"/>
      <c r="AJ14" s="427"/>
      <c r="AK14" s="427"/>
      <c r="AL14" s="427"/>
      <c r="AM14" s="427"/>
      <c r="AN14" s="427"/>
      <c r="AO14" s="427"/>
      <c r="AP14" s="427"/>
      <c r="AQ14" s="427"/>
      <c r="AR14" s="395"/>
      <c r="AS14" s="222"/>
      <c r="AT14" s="222"/>
      <c r="AU14" s="222"/>
      <c r="AV14" s="377"/>
      <c r="AW14" s="377"/>
      <c r="AX14" s="377"/>
      <c r="AY14" s="377"/>
    </row>
    <row r="15" spans="1:51" s="217" customFormat="1" ht="15" customHeight="1" x14ac:dyDescent="0.25">
      <c r="A15" s="223"/>
      <c r="B15" s="445"/>
      <c r="C15" s="424"/>
      <c r="D15" s="424" t="s">
        <v>197</v>
      </c>
      <c r="E15" s="446"/>
      <c r="F15" s="223"/>
      <c r="G15" s="434"/>
      <c r="H15" s="375"/>
      <c r="I15" s="486"/>
      <c r="J15" s="487"/>
      <c r="K15" s="454"/>
      <c r="L15" s="452"/>
      <c r="M15" s="452"/>
      <c r="N15" s="452"/>
      <c r="O15" s="452"/>
      <c r="P15" s="454"/>
      <c r="Q15" s="488"/>
      <c r="R15" s="439"/>
      <c r="S15" s="395"/>
      <c r="T15" s="395"/>
      <c r="U15" s="395"/>
      <c r="V15" s="395"/>
      <c r="W15" s="395"/>
      <c r="X15" s="427"/>
      <c r="Y15" s="427"/>
      <c r="Z15" s="427"/>
      <c r="AA15" s="427"/>
      <c r="AB15" s="427"/>
      <c r="AC15" s="427"/>
      <c r="AD15" s="427"/>
      <c r="AE15" s="427"/>
      <c r="AF15" s="427"/>
      <c r="AG15" s="427"/>
      <c r="AH15" s="427"/>
      <c r="AI15" s="427"/>
      <c r="AJ15" s="427"/>
      <c r="AK15" s="427"/>
      <c r="AL15" s="427"/>
      <c r="AM15" s="427"/>
      <c r="AN15" s="427"/>
      <c r="AO15" s="427"/>
      <c r="AP15" s="427"/>
      <c r="AQ15" s="427"/>
      <c r="AR15" s="395"/>
      <c r="AS15" s="223"/>
      <c r="AT15" s="223"/>
      <c r="AU15" s="223"/>
      <c r="AV15" s="379"/>
      <c r="AW15" s="379"/>
      <c r="AX15" s="379"/>
      <c r="AY15" s="379"/>
    </row>
    <row r="16" spans="1:51" s="217" customFormat="1" ht="15" customHeight="1" thickBot="1" x14ac:dyDescent="0.3">
      <c r="A16" s="223"/>
      <c r="B16" s="445"/>
      <c r="C16" s="424"/>
      <c r="D16" s="424" t="s">
        <v>130</v>
      </c>
      <c r="E16" s="446"/>
      <c r="F16" s="223"/>
      <c r="G16" s="434"/>
      <c r="H16" s="489"/>
      <c r="I16" s="451" t="s">
        <v>207</v>
      </c>
      <c r="J16" s="457"/>
      <c r="K16" s="428"/>
      <c r="L16" s="428"/>
      <c r="M16" s="430"/>
      <c r="N16" s="430"/>
      <c r="O16" s="430"/>
      <c r="P16" s="430"/>
      <c r="Q16" s="484"/>
      <c r="R16" s="438"/>
      <c r="S16" s="394"/>
      <c r="T16" s="394"/>
      <c r="U16" s="394"/>
      <c r="V16" s="394"/>
      <c r="W16" s="394"/>
      <c r="X16" s="426"/>
      <c r="Y16" s="426"/>
      <c r="Z16" s="426"/>
      <c r="AA16" s="426"/>
      <c r="AB16" s="426"/>
      <c r="AC16" s="426"/>
      <c r="AD16" s="426"/>
      <c r="AE16" s="426"/>
      <c r="AF16" s="426"/>
      <c r="AG16" s="426"/>
      <c r="AH16" s="426"/>
      <c r="AI16" s="426"/>
      <c r="AJ16" s="426"/>
      <c r="AK16" s="426"/>
      <c r="AL16" s="426"/>
      <c r="AM16" s="426"/>
      <c r="AN16" s="426"/>
      <c r="AO16" s="426"/>
      <c r="AP16" s="426"/>
      <c r="AQ16" s="426"/>
      <c r="AR16" s="394"/>
      <c r="AS16" s="223"/>
      <c r="AT16" s="223"/>
      <c r="AU16" s="223"/>
      <c r="AV16" s="379"/>
      <c r="AW16" s="379"/>
      <c r="AX16" s="379"/>
      <c r="AY16" s="379"/>
    </row>
    <row r="17" spans="1:51" s="216" customFormat="1" ht="15" customHeight="1" thickBot="1" x14ac:dyDescent="0.3">
      <c r="A17" s="222"/>
      <c r="B17" s="445"/>
      <c r="C17" s="424"/>
      <c r="D17" s="424" t="s">
        <v>329</v>
      </c>
      <c r="E17" s="446"/>
      <c r="F17" s="222"/>
      <c r="G17" s="434"/>
      <c r="H17" s="489"/>
      <c r="I17" s="461" t="s">
        <v>203</v>
      </c>
      <c r="J17" s="426"/>
      <c r="K17" s="455"/>
      <c r="L17" s="426"/>
      <c r="M17" s="521" t="s">
        <v>19</v>
      </c>
      <c r="N17" s="522"/>
      <c r="O17" s="522"/>
      <c r="P17" s="523"/>
      <c r="Q17" s="485"/>
      <c r="R17" s="439"/>
      <c r="S17" s="395"/>
      <c r="T17" s="395"/>
      <c r="U17" s="395"/>
      <c r="V17" s="395"/>
      <c r="W17" s="395"/>
      <c r="X17" s="427"/>
      <c r="Y17" s="427"/>
      <c r="Z17" s="427"/>
      <c r="AA17" s="427"/>
      <c r="AB17" s="427"/>
      <c r="AC17" s="427"/>
      <c r="AD17" s="427"/>
      <c r="AE17" s="427"/>
      <c r="AF17" s="427"/>
      <c r="AG17" s="427"/>
      <c r="AH17" s="427"/>
      <c r="AI17" s="427"/>
      <c r="AJ17" s="427"/>
      <c r="AK17" s="427"/>
      <c r="AL17" s="427"/>
      <c r="AM17" s="427"/>
      <c r="AN17" s="427"/>
      <c r="AO17" s="427"/>
      <c r="AP17" s="427"/>
      <c r="AQ17" s="427"/>
      <c r="AR17" s="395"/>
      <c r="AS17" s="222"/>
      <c r="AT17" s="222"/>
      <c r="AU17" s="222"/>
      <c r="AV17" s="377"/>
      <c r="AW17" s="377"/>
      <c r="AX17" s="377"/>
      <c r="AY17" s="377"/>
    </row>
    <row r="18" spans="1:51" s="216" customFormat="1" ht="15" customHeight="1" thickBot="1" x14ac:dyDescent="0.3">
      <c r="A18" s="222"/>
      <c r="B18" s="445"/>
      <c r="C18" s="424"/>
      <c r="D18" s="423"/>
      <c r="E18" s="446"/>
      <c r="F18" s="222"/>
      <c r="G18" s="434"/>
      <c r="H18" s="489"/>
      <c r="I18" s="461" t="s">
        <v>204</v>
      </c>
      <c r="J18" s="426"/>
      <c r="K18" s="455"/>
      <c r="L18" s="426"/>
      <c r="M18" s="521" t="s">
        <v>23</v>
      </c>
      <c r="N18" s="522"/>
      <c r="O18" s="522"/>
      <c r="P18" s="523"/>
      <c r="Q18" s="485"/>
      <c r="R18" s="439"/>
      <c r="S18" s="395"/>
      <c r="T18" s="395"/>
      <c r="U18" s="395"/>
      <c r="V18" s="395"/>
      <c r="W18" s="395"/>
      <c r="X18" s="427"/>
      <c r="Y18" s="427"/>
      <c r="Z18" s="427"/>
      <c r="AA18" s="427"/>
      <c r="AB18" s="427"/>
      <c r="AC18" s="427"/>
      <c r="AD18" s="427"/>
      <c r="AE18" s="427"/>
      <c r="AF18" s="427"/>
      <c r="AG18" s="427"/>
      <c r="AH18" s="427"/>
      <c r="AI18" s="427"/>
      <c r="AJ18" s="427"/>
      <c r="AK18" s="427"/>
      <c r="AL18" s="427"/>
      <c r="AM18" s="427"/>
      <c r="AN18" s="427"/>
      <c r="AO18" s="427"/>
      <c r="AP18" s="427"/>
      <c r="AQ18" s="427"/>
      <c r="AR18" s="395"/>
      <c r="AS18" s="222"/>
      <c r="AT18" s="222"/>
      <c r="AU18" s="222"/>
      <c r="AV18" s="377"/>
      <c r="AW18" s="377"/>
      <c r="AX18" s="377"/>
      <c r="AY18" s="377"/>
    </row>
    <row r="19" spans="1:51" s="216" customFormat="1" ht="15" customHeight="1" thickBot="1" x14ac:dyDescent="0.3">
      <c r="A19" s="222"/>
      <c r="B19" s="445"/>
      <c r="C19" s="424"/>
      <c r="D19" s="423"/>
      <c r="E19" s="446"/>
      <c r="F19" s="222"/>
      <c r="G19" s="434"/>
      <c r="H19" s="489"/>
      <c r="I19" s="461" t="s">
        <v>205</v>
      </c>
      <c r="J19" s="426"/>
      <c r="K19" s="455"/>
      <c r="L19" s="426"/>
      <c r="M19" s="521" t="s">
        <v>141</v>
      </c>
      <c r="N19" s="522"/>
      <c r="O19" s="522"/>
      <c r="P19" s="523"/>
      <c r="Q19" s="485"/>
      <c r="R19" s="439"/>
      <c r="S19" s="395"/>
      <c r="T19" s="395"/>
      <c r="U19" s="395"/>
      <c r="V19" s="395"/>
      <c r="W19" s="395"/>
      <c r="X19" s="427"/>
      <c r="Y19" s="427"/>
      <c r="Z19" s="427"/>
      <c r="AA19" s="427"/>
      <c r="AB19" s="427"/>
      <c r="AC19" s="427"/>
      <c r="AD19" s="427"/>
      <c r="AE19" s="427"/>
      <c r="AF19" s="427"/>
      <c r="AG19" s="427"/>
      <c r="AH19" s="427"/>
      <c r="AI19" s="427"/>
      <c r="AJ19" s="427"/>
      <c r="AK19" s="427"/>
      <c r="AL19" s="427"/>
      <c r="AM19" s="427"/>
      <c r="AN19" s="427"/>
      <c r="AO19" s="427"/>
      <c r="AP19" s="427"/>
      <c r="AQ19" s="427"/>
      <c r="AR19" s="395"/>
      <c r="AS19" s="222"/>
      <c r="AT19" s="222"/>
      <c r="AU19" s="222"/>
      <c r="AV19" s="377"/>
      <c r="AW19" s="377"/>
      <c r="AX19" s="377"/>
      <c r="AY19" s="377"/>
    </row>
    <row r="20" spans="1:51" s="216" customFormat="1" ht="15" customHeight="1" thickBot="1" x14ac:dyDescent="0.3">
      <c r="A20" s="222"/>
      <c r="B20" s="445"/>
      <c r="C20" s="423"/>
      <c r="D20" s="423"/>
      <c r="E20" s="446"/>
      <c r="F20" s="222"/>
      <c r="G20" s="434"/>
      <c r="H20" s="489"/>
      <c r="I20" s="461" t="s">
        <v>206</v>
      </c>
      <c r="J20" s="426"/>
      <c r="K20" s="455"/>
      <c r="L20" s="426"/>
      <c r="M20" s="521" t="s">
        <v>6</v>
      </c>
      <c r="N20" s="522"/>
      <c r="O20" s="522"/>
      <c r="P20" s="523"/>
      <c r="Q20" s="485"/>
      <c r="R20" s="439"/>
      <c r="S20" s="395"/>
      <c r="T20" s="395"/>
      <c r="U20" s="395"/>
      <c r="V20" s="395"/>
      <c r="W20" s="395"/>
      <c r="X20" s="427"/>
      <c r="Y20" s="427"/>
      <c r="Z20" s="427"/>
      <c r="AA20" s="427"/>
      <c r="AB20" s="427"/>
      <c r="AC20" s="427"/>
      <c r="AD20" s="427"/>
      <c r="AE20" s="427"/>
      <c r="AF20" s="427"/>
      <c r="AG20" s="427"/>
      <c r="AH20" s="427"/>
      <c r="AI20" s="427"/>
      <c r="AJ20" s="427"/>
      <c r="AK20" s="427"/>
      <c r="AL20" s="427"/>
      <c r="AM20" s="427"/>
      <c r="AN20" s="427"/>
      <c r="AO20" s="427"/>
      <c r="AP20" s="427"/>
      <c r="AQ20" s="427"/>
      <c r="AR20" s="395"/>
      <c r="AS20" s="222"/>
      <c r="AT20" s="222"/>
      <c r="AU20" s="222"/>
      <c r="AV20" s="377"/>
      <c r="AW20" s="377"/>
      <c r="AX20" s="377"/>
      <c r="AY20" s="377"/>
    </row>
    <row r="21" spans="1:51" s="216" customFormat="1" ht="15" customHeight="1" thickBot="1" x14ac:dyDescent="0.3">
      <c r="A21" s="222"/>
      <c r="B21" s="445"/>
      <c r="C21" s="423"/>
      <c r="D21" s="423"/>
      <c r="E21" s="446"/>
      <c r="F21" s="222"/>
      <c r="G21" s="434"/>
      <c r="H21" s="489"/>
      <c r="I21" s="461" t="s">
        <v>343</v>
      </c>
      <c r="J21" s="426"/>
      <c r="K21" s="455"/>
      <c r="L21" s="426"/>
      <c r="M21" s="521" t="s">
        <v>0</v>
      </c>
      <c r="N21" s="522"/>
      <c r="O21" s="522"/>
      <c r="P21" s="523"/>
      <c r="Q21" s="485"/>
      <c r="R21" s="439"/>
      <c r="S21" s="395"/>
      <c r="T21" s="395"/>
      <c r="U21" s="395"/>
      <c r="V21" s="395"/>
      <c r="W21" s="395"/>
      <c r="X21" s="427"/>
      <c r="Y21" s="427"/>
      <c r="Z21" s="427"/>
      <c r="AA21" s="427"/>
      <c r="AB21" s="427"/>
      <c r="AC21" s="427"/>
      <c r="AD21" s="427"/>
      <c r="AE21" s="427"/>
      <c r="AF21" s="427"/>
      <c r="AG21" s="427"/>
      <c r="AH21" s="427"/>
      <c r="AI21" s="427"/>
      <c r="AJ21" s="427"/>
      <c r="AK21" s="427"/>
      <c r="AL21" s="427"/>
      <c r="AM21" s="427"/>
      <c r="AN21" s="427"/>
      <c r="AO21" s="427"/>
      <c r="AP21" s="427"/>
      <c r="AQ21" s="427"/>
      <c r="AR21" s="395"/>
      <c r="AS21" s="222"/>
      <c r="AT21" s="222"/>
      <c r="AU21" s="222"/>
      <c r="AV21" s="377"/>
      <c r="AW21" s="377"/>
      <c r="AX21" s="377"/>
      <c r="AY21" s="377"/>
    </row>
    <row r="22" spans="1:51" s="391" customFormat="1" ht="15" customHeight="1" thickBot="1" x14ac:dyDescent="0.3">
      <c r="A22" s="393"/>
      <c r="B22" s="445"/>
      <c r="C22" s="423"/>
      <c r="D22" s="423"/>
      <c r="E22" s="446"/>
      <c r="F22" s="393"/>
      <c r="G22" s="434"/>
      <c r="H22" s="489"/>
      <c r="I22" s="461" t="s">
        <v>276</v>
      </c>
      <c r="J22" s="426"/>
      <c r="K22" s="455"/>
      <c r="L22" s="426"/>
      <c r="M22" s="521" t="s">
        <v>74</v>
      </c>
      <c r="N22" s="522"/>
      <c r="O22" s="522"/>
      <c r="P22" s="523"/>
      <c r="Q22" s="485"/>
      <c r="R22" s="439"/>
      <c r="S22" s="395"/>
      <c r="T22" s="395"/>
      <c r="U22" s="395"/>
      <c r="V22" s="395"/>
      <c r="W22" s="395"/>
      <c r="X22" s="427"/>
      <c r="Y22" s="427"/>
      <c r="Z22" s="427"/>
      <c r="AA22" s="427"/>
      <c r="AB22" s="427"/>
      <c r="AC22" s="427"/>
      <c r="AD22" s="427"/>
      <c r="AE22" s="427"/>
      <c r="AF22" s="427"/>
      <c r="AG22" s="427"/>
      <c r="AH22" s="427"/>
      <c r="AI22" s="427"/>
      <c r="AJ22" s="427"/>
      <c r="AK22" s="427"/>
      <c r="AL22" s="427"/>
      <c r="AM22" s="427"/>
      <c r="AN22" s="427"/>
      <c r="AO22" s="427"/>
      <c r="AP22" s="427"/>
      <c r="AQ22" s="427"/>
      <c r="AR22" s="395"/>
      <c r="AS22" s="393"/>
      <c r="AT22" s="393"/>
      <c r="AU22" s="393"/>
      <c r="AV22" s="377"/>
      <c r="AW22" s="377"/>
      <c r="AX22" s="377"/>
      <c r="AY22" s="377"/>
    </row>
    <row r="23" spans="1:51" s="216" customFormat="1" ht="15" customHeight="1" x14ac:dyDescent="0.25">
      <c r="A23" s="222"/>
      <c r="B23" s="445"/>
      <c r="C23" s="423"/>
      <c r="D23" s="423"/>
      <c r="E23" s="446"/>
      <c r="F23" s="222"/>
      <c r="G23" s="434"/>
      <c r="H23" s="490"/>
      <c r="I23" s="491"/>
      <c r="J23" s="492"/>
      <c r="K23" s="493"/>
      <c r="L23" s="431"/>
      <c r="M23" s="431"/>
      <c r="N23" s="431"/>
      <c r="O23" s="431"/>
      <c r="P23" s="493"/>
      <c r="Q23" s="494"/>
      <c r="R23" s="439"/>
      <c r="S23" s="395"/>
      <c r="T23" s="395"/>
      <c r="U23" s="395"/>
      <c r="V23" s="395"/>
      <c r="W23" s="395"/>
      <c r="X23" s="427"/>
      <c r="Y23" s="427"/>
      <c r="Z23" s="427"/>
      <c r="AA23" s="427"/>
      <c r="AB23" s="427"/>
      <c r="AC23" s="427"/>
      <c r="AD23" s="427"/>
      <c r="AE23" s="427"/>
      <c r="AF23" s="427"/>
      <c r="AG23" s="427"/>
      <c r="AH23" s="427"/>
      <c r="AI23" s="427"/>
      <c r="AJ23" s="427"/>
      <c r="AK23" s="427"/>
      <c r="AL23" s="427"/>
      <c r="AM23" s="427"/>
      <c r="AN23" s="427"/>
      <c r="AO23" s="427"/>
      <c r="AP23" s="427"/>
      <c r="AQ23" s="427"/>
      <c r="AR23" s="395"/>
      <c r="AS23" s="222"/>
      <c r="AT23" s="222"/>
      <c r="AU23" s="222"/>
      <c r="AV23" s="377"/>
      <c r="AW23" s="377"/>
      <c r="AX23" s="377"/>
      <c r="AY23" s="377"/>
    </row>
    <row r="24" spans="1:51" s="216" customFormat="1" ht="27" customHeight="1" thickBot="1" x14ac:dyDescent="0.3">
      <c r="A24" s="222"/>
      <c r="B24" s="447"/>
      <c r="C24" s="448"/>
      <c r="D24" s="448"/>
      <c r="E24" s="449"/>
      <c r="F24" s="222"/>
      <c r="G24" s="436"/>
      <c r="H24" s="517" t="s">
        <v>339</v>
      </c>
      <c r="I24" s="440"/>
      <c r="J24" s="440"/>
      <c r="K24" s="440"/>
      <c r="L24" s="440"/>
      <c r="M24" s="440"/>
      <c r="N24" s="440"/>
      <c r="O24" s="440"/>
      <c r="P24" s="440"/>
      <c r="Q24" s="440"/>
      <c r="R24" s="441"/>
      <c r="S24" s="395"/>
      <c r="T24" s="395"/>
      <c r="U24" s="395"/>
      <c r="V24" s="395"/>
      <c r="W24" s="395"/>
      <c r="X24" s="427"/>
      <c r="Y24" s="427"/>
      <c r="Z24" s="427"/>
      <c r="AA24" s="427"/>
      <c r="AB24" s="427"/>
      <c r="AC24" s="427"/>
      <c r="AD24" s="427"/>
      <c r="AE24" s="427"/>
      <c r="AF24" s="427"/>
      <c r="AG24" s="427"/>
      <c r="AH24" s="427"/>
      <c r="AI24" s="427"/>
      <c r="AJ24" s="427"/>
      <c r="AK24" s="427"/>
      <c r="AL24" s="427"/>
      <c r="AM24" s="427"/>
      <c r="AN24" s="427"/>
      <c r="AO24" s="427"/>
      <c r="AP24" s="427"/>
      <c r="AQ24" s="427"/>
      <c r="AR24" s="395"/>
      <c r="AS24" s="222"/>
      <c r="AT24" s="222"/>
      <c r="AU24" s="222"/>
      <c r="AV24" s="377"/>
      <c r="AW24" s="377"/>
      <c r="AX24" s="377"/>
      <c r="AY24" s="377"/>
    </row>
    <row r="25" spans="1:51" s="216" customFormat="1" ht="15" customHeight="1" thickBot="1" x14ac:dyDescent="0.3">
      <c r="A25" s="222"/>
      <c r="B25" s="223"/>
      <c r="C25" s="223"/>
      <c r="D25" s="256"/>
      <c r="E25" s="257"/>
      <c r="F25" s="255"/>
      <c r="G25" s="223"/>
      <c r="H25" s="222"/>
      <c r="I25" s="254"/>
      <c r="J25" s="222"/>
      <c r="K25" s="222"/>
      <c r="L25" s="223"/>
      <c r="M25" s="222"/>
      <c r="N25" s="222"/>
      <c r="O25" s="222"/>
      <c r="P25" s="222"/>
      <c r="Q25" s="222"/>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222"/>
      <c r="AT25" s="222"/>
      <c r="AU25" s="222"/>
      <c r="AV25" s="377"/>
      <c r="AW25" s="377"/>
      <c r="AX25" s="377"/>
      <c r="AY25" s="377"/>
    </row>
    <row r="26" spans="1:51" s="216" customFormat="1" ht="15" customHeight="1" x14ac:dyDescent="0.25">
      <c r="A26" s="222"/>
      <c r="B26" s="235"/>
      <c r="C26" s="236"/>
      <c r="D26" s="237"/>
      <c r="E26" s="238"/>
      <c r="F26" s="239"/>
      <c r="G26" s="240"/>
      <c r="H26" s="240"/>
      <c r="I26" s="239"/>
      <c r="J26" s="240"/>
      <c r="K26" s="240"/>
      <c r="L26" s="240"/>
      <c r="M26" s="240"/>
      <c r="N26" s="240"/>
      <c r="O26" s="240"/>
      <c r="P26" s="240"/>
      <c r="Q26" s="240"/>
      <c r="R26" s="398"/>
      <c r="S26" s="398"/>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236"/>
      <c r="AT26" s="249"/>
      <c r="AU26" s="222"/>
      <c r="AV26" s="377"/>
      <c r="AW26" s="377"/>
      <c r="AX26" s="377"/>
      <c r="AY26" s="377"/>
    </row>
    <row r="27" spans="1:51" x14ac:dyDescent="0.25">
      <c r="A27" s="222"/>
      <c r="B27" s="241"/>
      <c r="C27" s="224"/>
      <c r="D27" s="225"/>
      <c r="E27" s="225"/>
      <c r="F27" s="225"/>
      <c r="G27" s="225"/>
      <c r="H27" s="225"/>
      <c r="I27" s="225"/>
      <c r="J27" s="225"/>
      <c r="K27" s="225"/>
      <c r="L27" s="225"/>
      <c r="M27" s="225"/>
      <c r="N27" s="225"/>
      <c r="O27" s="225"/>
      <c r="P27" s="225"/>
      <c r="Q27" s="225"/>
      <c r="R27" s="395"/>
      <c r="S27" s="395"/>
      <c r="T27" s="395"/>
      <c r="U27" s="395"/>
      <c r="V27" s="395"/>
      <c r="W27" s="395"/>
      <c r="X27" s="427"/>
      <c r="Y27" s="427"/>
      <c r="Z27" s="427"/>
      <c r="AA27" s="427"/>
      <c r="AB27" s="427"/>
      <c r="AC27" s="427"/>
      <c r="AD27" s="427"/>
      <c r="AE27" s="427"/>
      <c r="AF27" s="427"/>
      <c r="AG27" s="427"/>
      <c r="AH27" s="427"/>
      <c r="AI27" s="427"/>
      <c r="AJ27" s="427"/>
      <c r="AK27" s="427"/>
      <c r="AL27" s="427"/>
      <c r="AM27" s="427"/>
      <c r="AN27" s="427"/>
      <c r="AO27" s="427"/>
      <c r="AP27" s="427"/>
      <c r="AQ27" s="427"/>
      <c r="AR27" s="395"/>
      <c r="AS27" s="270"/>
      <c r="AT27" s="250"/>
      <c r="AU27" s="222"/>
    </row>
    <row r="28" spans="1:51" ht="15" customHeight="1" x14ac:dyDescent="0.25">
      <c r="A28" s="222"/>
      <c r="B28" s="241"/>
      <c r="C28" s="224"/>
      <c r="D28" s="280" t="s">
        <v>175</v>
      </c>
      <c r="E28" s="227"/>
      <c r="F28" s="227"/>
      <c r="G28" s="227"/>
      <c r="H28" s="227"/>
      <c r="I28" s="230"/>
      <c r="J28" s="227"/>
      <c r="K28" s="227"/>
      <c r="L28" s="227"/>
      <c r="M28" s="227"/>
      <c r="N28" s="227"/>
      <c r="O28" s="227"/>
      <c r="P28" s="227"/>
      <c r="Q28" s="227"/>
      <c r="R28" s="397"/>
      <c r="S28" s="397"/>
      <c r="T28" s="397"/>
      <c r="U28" s="397"/>
      <c r="V28" s="397"/>
      <c r="W28" s="397"/>
      <c r="X28" s="428"/>
      <c r="Y28" s="428"/>
      <c r="Z28" s="428"/>
      <c r="AA28" s="428"/>
      <c r="AB28" s="428"/>
      <c r="AC28" s="428"/>
      <c r="AD28" s="428"/>
      <c r="AE28" s="428"/>
      <c r="AF28" s="428"/>
      <c r="AG28" s="428"/>
      <c r="AH28" s="428"/>
      <c r="AI28" s="428"/>
      <c r="AJ28" s="428"/>
      <c r="AK28" s="428"/>
      <c r="AL28" s="428"/>
      <c r="AM28" s="428"/>
      <c r="AN28" s="428"/>
      <c r="AO28" s="428"/>
      <c r="AP28" s="428"/>
      <c r="AQ28" s="428"/>
      <c r="AR28" s="397"/>
      <c r="AS28" s="271"/>
      <c r="AT28" s="250"/>
      <c r="AU28" s="222"/>
    </row>
    <row r="29" spans="1:51" ht="16.5" thickBot="1" x14ac:dyDescent="0.3">
      <c r="A29" s="222"/>
      <c r="B29" s="241"/>
      <c r="C29" s="261"/>
      <c r="D29" s="281" t="s">
        <v>124</v>
      </c>
      <c r="E29" s="282">
        <f>FirstYear</f>
        <v>2017</v>
      </c>
      <c r="F29" s="282">
        <f t="shared" ref="F29:N29" si="0">E29+1</f>
        <v>2018</v>
      </c>
      <c r="G29" s="282">
        <f t="shared" si="0"/>
        <v>2019</v>
      </c>
      <c r="H29" s="282">
        <f t="shared" si="0"/>
        <v>2020</v>
      </c>
      <c r="I29" s="282">
        <f>H29+1</f>
        <v>2021</v>
      </c>
      <c r="J29" s="282">
        <f t="shared" si="0"/>
        <v>2022</v>
      </c>
      <c r="K29" s="282">
        <f t="shared" si="0"/>
        <v>2023</v>
      </c>
      <c r="L29" s="282">
        <f t="shared" si="0"/>
        <v>2024</v>
      </c>
      <c r="M29" s="282">
        <f t="shared" si="0"/>
        <v>2025</v>
      </c>
      <c r="N29" s="406">
        <f t="shared" si="0"/>
        <v>2026</v>
      </c>
      <c r="O29" s="406">
        <f t="shared" ref="O29" si="1">N29+1</f>
        <v>2027</v>
      </c>
      <c r="P29" s="406">
        <f>O29+1</f>
        <v>2028</v>
      </c>
      <c r="Q29" s="406">
        <f t="shared" ref="Q29" si="2">P29+1</f>
        <v>2029</v>
      </c>
      <c r="R29" s="406">
        <f t="shared" ref="R29" si="3">Q29+1</f>
        <v>2030</v>
      </c>
      <c r="S29" s="406">
        <f t="shared" ref="S29" si="4">R29+1</f>
        <v>2031</v>
      </c>
      <c r="T29" s="406">
        <f t="shared" ref="T29" si="5">S29+1</f>
        <v>2032</v>
      </c>
      <c r="U29" s="406">
        <f t="shared" ref="U29" si="6">T29+1</f>
        <v>2033</v>
      </c>
      <c r="V29" s="406">
        <f t="shared" ref="V29" si="7">U29+1</f>
        <v>2034</v>
      </c>
      <c r="W29" s="406">
        <f t="shared" ref="W29" si="8">V29+1</f>
        <v>2035</v>
      </c>
      <c r="X29" s="406">
        <f t="shared" ref="X29" si="9">W29+1</f>
        <v>2036</v>
      </c>
      <c r="Y29" s="406">
        <f t="shared" ref="Y29" si="10">X29+1</f>
        <v>2037</v>
      </c>
      <c r="Z29" s="406">
        <f t="shared" ref="Z29" si="11">Y29+1</f>
        <v>2038</v>
      </c>
      <c r="AA29" s="406">
        <f t="shared" ref="AA29" si="12">Z29+1</f>
        <v>2039</v>
      </c>
      <c r="AB29" s="406">
        <f t="shared" ref="AB29" si="13">AA29+1</f>
        <v>2040</v>
      </c>
      <c r="AC29" s="406">
        <f t="shared" ref="AC29" si="14">AB29+1</f>
        <v>2041</v>
      </c>
      <c r="AD29" s="406">
        <f t="shared" ref="AD29" si="15">AC29+1</f>
        <v>2042</v>
      </c>
      <c r="AE29" s="406">
        <f t="shared" ref="AE29" si="16">AD29+1</f>
        <v>2043</v>
      </c>
      <c r="AF29" s="406">
        <f t="shared" ref="AF29" si="17">AE29+1</f>
        <v>2044</v>
      </c>
      <c r="AG29" s="406">
        <f t="shared" ref="AG29" si="18">AF29+1</f>
        <v>2045</v>
      </c>
      <c r="AH29" s="406">
        <f t="shared" ref="AH29" si="19">AG29+1</f>
        <v>2046</v>
      </c>
      <c r="AI29" s="406">
        <f t="shared" ref="AI29" si="20">AH29+1</f>
        <v>2047</v>
      </c>
      <c r="AJ29" s="406">
        <f t="shared" ref="AJ29" si="21">AI29+1</f>
        <v>2048</v>
      </c>
      <c r="AK29" s="406">
        <f t="shared" ref="AK29" si="22">AJ29+1</f>
        <v>2049</v>
      </c>
      <c r="AL29" s="406">
        <f t="shared" ref="AL29" si="23">AK29+1</f>
        <v>2050</v>
      </c>
      <c r="AM29" s="406">
        <f t="shared" ref="AM29" si="24">AL29+1</f>
        <v>2051</v>
      </c>
      <c r="AN29" s="406">
        <f t="shared" ref="AN29" si="25">AM29+1</f>
        <v>2052</v>
      </c>
      <c r="AO29" s="406">
        <f t="shared" ref="AO29" si="26">AN29+1</f>
        <v>2053</v>
      </c>
      <c r="AP29" s="406">
        <f t="shared" ref="AP29" si="27">AO29+1</f>
        <v>2054</v>
      </c>
      <c r="AQ29" s="406">
        <f t="shared" ref="AQ29" si="28">AP29+1</f>
        <v>2055</v>
      </c>
      <c r="AR29" s="406">
        <f t="shared" ref="AR29" si="29">AQ29+1</f>
        <v>2056</v>
      </c>
      <c r="AS29" s="271"/>
      <c r="AT29" s="250"/>
      <c r="AU29" s="222"/>
    </row>
    <row r="30" spans="1:51" s="219" customFormat="1" ht="16.5" thickBot="1" x14ac:dyDescent="0.3">
      <c r="A30" s="228"/>
      <c r="B30" s="242"/>
      <c r="C30" s="231"/>
      <c r="D30" s="262" t="s">
        <v>173</v>
      </c>
      <c r="E30" s="264">
        <v>2863.855</v>
      </c>
      <c r="F30" s="264">
        <v>8963.1</v>
      </c>
      <c r="G30" s="264">
        <v>8608.33</v>
      </c>
      <c r="H30" s="264">
        <v>7780.9539999999997</v>
      </c>
      <c r="I30" s="264">
        <v>11421</v>
      </c>
      <c r="J30" s="264">
        <v>9421</v>
      </c>
      <c r="K30" s="264"/>
      <c r="L30" s="264">
        <v>0</v>
      </c>
      <c r="M30" s="264">
        <v>0</v>
      </c>
      <c r="N30" s="264">
        <v>0</v>
      </c>
      <c r="O30" s="264">
        <v>0</v>
      </c>
      <c r="P30" s="264">
        <v>0</v>
      </c>
      <c r="Q30" s="264">
        <v>0</v>
      </c>
      <c r="R30" s="264">
        <v>0</v>
      </c>
      <c r="S30" s="264">
        <v>0</v>
      </c>
      <c r="T30" s="264">
        <v>0</v>
      </c>
      <c r="U30" s="264">
        <v>0</v>
      </c>
      <c r="V30" s="264">
        <v>0</v>
      </c>
      <c r="W30" s="264">
        <v>0</v>
      </c>
      <c r="X30" s="264">
        <v>0</v>
      </c>
      <c r="Y30" s="264">
        <v>0</v>
      </c>
      <c r="Z30" s="264">
        <v>0</v>
      </c>
      <c r="AA30" s="264">
        <v>0</v>
      </c>
      <c r="AB30" s="264">
        <v>0</v>
      </c>
      <c r="AC30" s="264">
        <v>0</v>
      </c>
      <c r="AD30" s="264">
        <v>0</v>
      </c>
      <c r="AE30" s="264">
        <v>0</v>
      </c>
      <c r="AF30" s="264">
        <v>0</v>
      </c>
      <c r="AG30" s="264">
        <v>0</v>
      </c>
      <c r="AH30" s="264">
        <v>0</v>
      </c>
      <c r="AI30" s="264">
        <v>0</v>
      </c>
      <c r="AJ30" s="264">
        <v>0</v>
      </c>
      <c r="AK30" s="264">
        <v>0</v>
      </c>
      <c r="AL30" s="264">
        <v>0</v>
      </c>
      <c r="AM30" s="264">
        <v>0</v>
      </c>
      <c r="AN30" s="264">
        <v>0</v>
      </c>
      <c r="AO30" s="264">
        <v>0</v>
      </c>
      <c r="AP30" s="264">
        <v>0</v>
      </c>
      <c r="AQ30" s="264">
        <v>0</v>
      </c>
      <c r="AR30" s="264">
        <v>0</v>
      </c>
      <c r="AS30" s="273"/>
      <c r="AT30" s="251"/>
      <c r="AU30" s="228"/>
      <c r="AV30" s="378"/>
      <c r="AW30" s="378"/>
      <c r="AX30" s="378"/>
      <c r="AY30" s="378"/>
    </row>
    <row r="31" spans="1:51" s="219" customFormat="1" ht="16.5" thickBot="1" x14ac:dyDescent="0.3">
      <c r="A31" s="228"/>
      <c r="B31" s="242"/>
      <c r="C31" s="231"/>
      <c r="D31" s="262" t="s">
        <v>174</v>
      </c>
      <c r="E31" s="264">
        <v>0</v>
      </c>
      <c r="F31" s="265">
        <v>0</v>
      </c>
      <c r="G31" s="265">
        <v>0</v>
      </c>
      <c r="H31" s="265">
        <v>0</v>
      </c>
      <c r="I31" s="265">
        <v>0</v>
      </c>
      <c r="J31" s="265">
        <v>0</v>
      </c>
      <c r="K31" s="265">
        <v>0</v>
      </c>
      <c r="L31" s="265">
        <v>0</v>
      </c>
      <c r="M31" s="265">
        <v>0</v>
      </c>
      <c r="N31" s="401">
        <v>0</v>
      </c>
      <c r="O31" s="401">
        <v>0</v>
      </c>
      <c r="P31" s="401">
        <v>0</v>
      </c>
      <c r="Q31" s="401">
        <v>0</v>
      </c>
      <c r="R31" s="401">
        <v>0</v>
      </c>
      <c r="S31" s="401">
        <v>0</v>
      </c>
      <c r="T31" s="401">
        <v>0</v>
      </c>
      <c r="U31" s="401">
        <v>0</v>
      </c>
      <c r="V31" s="401">
        <v>0</v>
      </c>
      <c r="W31" s="401">
        <v>0</v>
      </c>
      <c r="X31" s="474">
        <v>0</v>
      </c>
      <c r="Y31" s="474">
        <v>0</v>
      </c>
      <c r="Z31" s="474">
        <v>0</v>
      </c>
      <c r="AA31" s="474">
        <v>0</v>
      </c>
      <c r="AB31" s="474">
        <v>0</v>
      </c>
      <c r="AC31" s="474">
        <v>0</v>
      </c>
      <c r="AD31" s="474">
        <v>0</v>
      </c>
      <c r="AE31" s="474">
        <v>0</v>
      </c>
      <c r="AF31" s="474">
        <v>0</v>
      </c>
      <c r="AG31" s="474">
        <v>0</v>
      </c>
      <c r="AH31" s="474">
        <v>0</v>
      </c>
      <c r="AI31" s="474">
        <v>0</v>
      </c>
      <c r="AJ31" s="474">
        <v>0</v>
      </c>
      <c r="AK31" s="474">
        <v>0</v>
      </c>
      <c r="AL31" s="474">
        <v>0</v>
      </c>
      <c r="AM31" s="474">
        <v>0</v>
      </c>
      <c r="AN31" s="474">
        <v>0</v>
      </c>
      <c r="AO31" s="474">
        <v>0</v>
      </c>
      <c r="AP31" s="474">
        <v>0</v>
      </c>
      <c r="AQ31" s="474">
        <v>0</v>
      </c>
      <c r="AR31" s="474">
        <v>0</v>
      </c>
      <c r="AS31" s="273"/>
      <c r="AT31" s="251"/>
      <c r="AU31" s="228"/>
      <c r="AV31" s="378"/>
      <c r="AW31" s="378"/>
      <c r="AX31" s="378"/>
      <c r="AY31" s="378"/>
    </row>
    <row r="32" spans="1:51" s="219" customFormat="1" x14ac:dyDescent="0.25">
      <c r="A32" s="228"/>
      <c r="B32" s="242"/>
      <c r="C32" s="231"/>
      <c r="D32" s="293" t="s">
        <v>135</v>
      </c>
      <c r="E32" s="283">
        <f t="shared" ref="E32:N32" si="30">E30+E31</f>
        <v>2863.855</v>
      </c>
      <c r="F32" s="283">
        <f t="shared" si="30"/>
        <v>8963.1</v>
      </c>
      <c r="G32" s="283">
        <f t="shared" si="30"/>
        <v>8608.33</v>
      </c>
      <c r="H32" s="283">
        <f t="shared" si="30"/>
        <v>7780.9539999999997</v>
      </c>
      <c r="I32" s="283">
        <f t="shared" si="30"/>
        <v>11421</v>
      </c>
      <c r="J32" s="283">
        <f t="shared" si="30"/>
        <v>9421</v>
      </c>
      <c r="K32" s="283">
        <f t="shared" si="30"/>
        <v>0</v>
      </c>
      <c r="L32" s="283">
        <f t="shared" si="30"/>
        <v>0</v>
      </c>
      <c r="M32" s="283">
        <f t="shared" si="30"/>
        <v>0</v>
      </c>
      <c r="N32" s="407">
        <f t="shared" si="30"/>
        <v>0</v>
      </c>
      <c r="O32" s="407">
        <f t="shared" ref="O32:W32" si="31">O30+O31</f>
        <v>0</v>
      </c>
      <c r="P32" s="407">
        <f t="shared" si="31"/>
        <v>0</v>
      </c>
      <c r="Q32" s="407">
        <f t="shared" si="31"/>
        <v>0</v>
      </c>
      <c r="R32" s="407">
        <f t="shared" si="31"/>
        <v>0</v>
      </c>
      <c r="S32" s="407">
        <f t="shared" si="31"/>
        <v>0</v>
      </c>
      <c r="T32" s="407">
        <f t="shared" si="31"/>
        <v>0</v>
      </c>
      <c r="U32" s="407">
        <f t="shared" si="31"/>
        <v>0</v>
      </c>
      <c r="V32" s="407">
        <f t="shared" si="31"/>
        <v>0</v>
      </c>
      <c r="W32" s="407">
        <f t="shared" si="31"/>
        <v>0</v>
      </c>
      <c r="X32" s="407">
        <f t="shared" ref="X32:AR32" si="32">X30+X31</f>
        <v>0</v>
      </c>
      <c r="Y32" s="407">
        <f t="shared" si="32"/>
        <v>0</v>
      </c>
      <c r="Z32" s="407">
        <f t="shared" si="32"/>
        <v>0</v>
      </c>
      <c r="AA32" s="407">
        <f t="shared" si="32"/>
        <v>0</v>
      </c>
      <c r="AB32" s="407">
        <f t="shared" si="32"/>
        <v>0</v>
      </c>
      <c r="AC32" s="407">
        <f t="shared" si="32"/>
        <v>0</v>
      </c>
      <c r="AD32" s="407">
        <f t="shared" si="32"/>
        <v>0</v>
      </c>
      <c r="AE32" s="407">
        <f t="shared" si="32"/>
        <v>0</v>
      </c>
      <c r="AF32" s="407">
        <f t="shared" si="32"/>
        <v>0</v>
      </c>
      <c r="AG32" s="407">
        <f t="shared" si="32"/>
        <v>0</v>
      </c>
      <c r="AH32" s="407">
        <f t="shared" si="32"/>
        <v>0</v>
      </c>
      <c r="AI32" s="407">
        <f t="shared" si="32"/>
        <v>0</v>
      </c>
      <c r="AJ32" s="407">
        <f t="shared" si="32"/>
        <v>0</v>
      </c>
      <c r="AK32" s="407">
        <f t="shared" si="32"/>
        <v>0</v>
      </c>
      <c r="AL32" s="407">
        <f t="shared" si="32"/>
        <v>0</v>
      </c>
      <c r="AM32" s="407">
        <f t="shared" si="32"/>
        <v>0</v>
      </c>
      <c r="AN32" s="407">
        <f t="shared" si="32"/>
        <v>0</v>
      </c>
      <c r="AO32" s="407">
        <f t="shared" si="32"/>
        <v>0</v>
      </c>
      <c r="AP32" s="407">
        <f t="shared" si="32"/>
        <v>0</v>
      </c>
      <c r="AQ32" s="407">
        <f t="shared" si="32"/>
        <v>0</v>
      </c>
      <c r="AR32" s="407">
        <f t="shared" si="32"/>
        <v>0</v>
      </c>
      <c r="AS32" s="273"/>
      <c r="AT32" s="251"/>
      <c r="AU32" s="228"/>
      <c r="AV32" s="378"/>
      <c r="AW32" s="378"/>
      <c r="AX32" s="378"/>
      <c r="AY32" s="378"/>
    </row>
    <row r="33" spans="1:51" s="219" customFormat="1" x14ac:dyDescent="0.25">
      <c r="A33" s="228"/>
      <c r="B33" s="242"/>
      <c r="C33" s="231"/>
      <c r="D33" s="260"/>
      <c r="E33" s="263"/>
      <c r="F33" s="263"/>
      <c r="G33" s="263"/>
      <c r="H33" s="263"/>
      <c r="I33" s="263"/>
      <c r="J33" s="263"/>
      <c r="K33" s="263"/>
      <c r="L33" s="263"/>
      <c r="M33" s="263"/>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273"/>
      <c r="AT33" s="251"/>
      <c r="AU33" s="228"/>
      <c r="AV33" s="378"/>
      <c r="AW33" s="378"/>
      <c r="AX33" s="378"/>
      <c r="AY33" s="378"/>
    </row>
    <row r="34" spans="1:51" ht="16.5" thickBot="1" x14ac:dyDescent="0.3">
      <c r="A34" s="222"/>
      <c r="B34" s="241"/>
      <c r="C34" s="224"/>
      <c r="D34" s="262" t="s">
        <v>182</v>
      </c>
      <c r="E34" s="266">
        <v>0</v>
      </c>
      <c r="F34" s="266">
        <v>0</v>
      </c>
      <c r="G34" s="266">
        <v>0</v>
      </c>
      <c r="H34" s="266">
        <v>0</v>
      </c>
      <c r="I34" s="266">
        <v>0</v>
      </c>
      <c r="J34" s="266">
        <v>0</v>
      </c>
      <c r="K34" s="266">
        <v>0</v>
      </c>
      <c r="L34" s="266">
        <v>0</v>
      </c>
      <c r="M34" s="266">
        <v>0</v>
      </c>
      <c r="N34" s="402">
        <v>0</v>
      </c>
      <c r="O34" s="402">
        <v>0</v>
      </c>
      <c r="P34" s="402">
        <v>0</v>
      </c>
      <c r="Q34" s="402">
        <v>0</v>
      </c>
      <c r="R34" s="402">
        <v>0</v>
      </c>
      <c r="S34" s="402">
        <v>0</v>
      </c>
      <c r="T34" s="402">
        <v>0</v>
      </c>
      <c r="U34" s="402">
        <v>0</v>
      </c>
      <c r="V34" s="402">
        <v>0</v>
      </c>
      <c r="W34" s="402">
        <v>0</v>
      </c>
      <c r="X34" s="473">
        <v>0</v>
      </c>
      <c r="Y34" s="473">
        <v>0</v>
      </c>
      <c r="Z34" s="473">
        <v>0</v>
      </c>
      <c r="AA34" s="473">
        <v>0</v>
      </c>
      <c r="AB34" s="473">
        <v>0</v>
      </c>
      <c r="AC34" s="473">
        <v>0</v>
      </c>
      <c r="AD34" s="473">
        <v>0</v>
      </c>
      <c r="AE34" s="473">
        <v>0</v>
      </c>
      <c r="AF34" s="473">
        <v>0</v>
      </c>
      <c r="AG34" s="473">
        <v>0</v>
      </c>
      <c r="AH34" s="473">
        <v>0</v>
      </c>
      <c r="AI34" s="473">
        <v>0</v>
      </c>
      <c r="AJ34" s="473">
        <v>0</v>
      </c>
      <c r="AK34" s="473">
        <v>0</v>
      </c>
      <c r="AL34" s="473">
        <v>0</v>
      </c>
      <c r="AM34" s="473">
        <v>0</v>
      </c>
      <c r="AN34" s="473">
        <v>0</v>
      </c>
      <c r="AO34" s="473">
        <v>0</v>
      </c>
      <c r="AP34" s="473">
        <v>0</v>
      </c>
      <c r="AQ34" s="473">
        <v>0</v>
      </c>
      <c r="AR34" s="473">
        <v>0</v>
      </c>
      <c r="AS34" s="271"/>
      <c r="AT34" s="250"/>
      <c r="AU34" s="222"/>
    </row>
    <row r="35" spans="1:51" ht="16.5" thickBot="1" x14ac:dyDescent="0.3">
      <c r="A35" s="222"/>
      <c r="B35" s="241"/>
      <c r="C35" s="224"/>
      <c r="D35" s="262" t="s">
        <v>79</v>
      </c>
      <c r="E35" s="284">
        <f>IF(ISERROR(VLOOKUP(Inputs!$M$18,'LookUp Ranges'!$A$75:$C$119,3,FALSE)),0,VLOOKUP(Inputs!$M$18,'LookUp Ranges'!$A$75:$C$119,3,FALSE))</f>
        <v>0</v>
      </c>
      <c r="F35" s="284">
        <f>IF(ISERROR(VLOOKUP(Inputs!$M$18,'LookUp Ranges'!$A$75:$C$119,3,FALSE)),0,VLOOKUP(Inputs!$M$18,'LookUp Ranges'!$A$75:$C$119,3,FALSE))</f>
        <v>0</v>
      </c>
      <c r="G35" s="284">
        <f>IF(ISERROR(VLOOKUP(Inputs!$M$18,'LookUp Ranges'!$A$75:$C$119,3,FALSE)),0,VLOOKUP(Inputs!$M$18,'LookUp Ranges'!$A$75:$C$119,3,FALSE))</f>
        <v>0</v>
      </c>
      <c r="H35" s="284">
        <f>IF(ISERROR(VLOOKUP(Inputs!$M$18,'LookUp Ranges'!$A$75:$C$119,3,FALSE)),0,VLOOKUP(Inputs!$M$18,'LookUp Ranges'!$A$75:$C$119,3,FALSE))</f>
        <v>0</v>
      </c>
      <c r="I35" s="284">
        <f>IF(ISERROR(VLOOKUP(Inputs!$M$18,'LookUp Ranges'!$A$75:$C$119,3,FALSE)),0,VLOOKUP(Inputs!$M$18,'LookUp Ranges'!$A$75:$C$119,3,FALSE))</f>
        <v>0</v>
      </c>
      <c r="J35" s="284">
        <f>IF(ISERROR(VLOOKUP(Inputs!$M$18,'LookUp Ranges'!$A$75:$C$119,3,FALSE)),0,VLOOKUP(Inputs!$M$18,'LookUp Ranges'!$A$75:$C$119,3,FALSE))</f>
        <v>0</v>
      </c>
      <c r="K35" s="284">
        <f>IF(ISERROR(VLOOKUP(Inputs!$M$18,'LookUp Ranges'!$A$75:$C$119,3,FALSE)),0,VLOOKUP(Inputs!$M$18,'LookUp Ranges'!$A$75:$C$119,3,FALSE))</f>
        <v>0</v>
      </c>
      <c r="L35" s="284">
        <f>IF(ISERROR(VLOOKUP(Inputs!$M$18,'LookUp Ranges'!$A$75:$C$119,3,FALSE)),0,VLOOKUP(Inputs!$M$18,'LookUp Ranges'!$A$75:$C$119,3,FALSE))</f>
        <v>0</v>
      </c>
      <c r="M35" s="284">
        <f>IF(ISERROR(VLOOKUP(Inputs!$M$18,'LookUp Ranges'!$A$75:$C$119,3,FALSE)),0,VLOOKUP(Inputs!$M$18,'LookUp Ranges'!$A$75:$C$119,3,FALSE))</f>
        <v>0</v>
      </c>
      <c r="N35" s="408">
        <f>IF(ISERROR(VLOOKUP(Inputs!$M$18,'LookUp Ranges'!$A$75:$C$119,3,FALSE)),0,VLOOKUP(Inputs!$M$18,'LookUp Ranges'!$A$75:$C$119,3,FALSE))</f>
        <v>0</v>
      </c>
      <c r="O35" s="408">
        <f>IF(ISERROR(VLOOKUP(Inputs!$M$18,'LookUp Ranges'!$A$75:$C$119,3,FALSE)),0,VLOOKUP(Inputs!$M$18,'LookUp Ranges'!$A$75:$C$119,3,FALSE))</f>
        <v>0</v>
      </c>
      <c r="P35" s="408">
        <f>IF(ISERROR(VLOOKUP(Inputs!$M$18,'LookUp Ranges'!$A$75:$C$119,3,FALSE)),0,VLOOKUP(Inputs!$M$18,'LookUp Ranges'!$A$75:$C$119,3,FALSE))</f>
        <v>0</v>
      </c>
      <c r="Q35" s="408">
        <f>IF(ISERROR(VLOOKUP(Inputs!$M$18,'LookUp Ranges'!$A$75:$C$119,3,FALSE)),0,VLOOKUP(Inputs!$M$18,'LookUp Ranges'!$A$75:$C$119,3,FALSE))</f>
        <v>0</v>
      </c>
      <c r="R35" s="408">
        <f>IF(ISERROR(VLOOKUP(Inputs!$M$18,'LookUp Ranges'!$A$75:$C$119,3,FALSE)),0,VLOOKUP(Inputs!$M$18,'LookUp Ranges'!$A$75:$C$119,3,FALSE))</f>
        <v>0</v>
      </c>
      <c r="S35" s="408">
        <f>IF(ISERROR(VLOOKUP(Inputs!$M$18,'LookUp Ranges'!$A$75:$C$119,3,FALSE)),0,VLOOKUP(Inputs!$M$18,'LookUp Ranges'!$A$75:$C$119,3,FALSE))</f>
        <v>0</v>
      </c>
      <c r="T35" s="408">
        <f>IF(ISERROR(VLOOKUP(Inputs!$M$18,'LookUp Ranges'!$A$75:$C$119,3,FALSE)),0,VLOOKUP(Inputs!$M$18,'LookUp Ranges'!$A$75:$C$119,3,FALSE))</f>
        <v>0</v>
      </c>
      <c r="U35" s="408">
        <f>IF(ISERROR(VLOOKUP(Inputs!$M$18,'LookUp Ranges'!$A$75:$C$119,3,FALSE)),0,VLOOKUP(Inputs!$M$18,'LookUp Ranges'!$A$75:$C$119,3,FALSE))</f>
        <v>0</v>
      </c>
      <c r="V35" s="408">
        <f>IF(ISERROR(VLOOKUP(Inputs!$M$18,'LookUp Ranges'!$A$75:$C$119,3,FALSE)),0,VLOOKUP(Inputs!$M$18,'LookUp Ranges'!$A$75:$C$119,3,FALSE))</f>
        <v>0</v>
      </c>
      <c r="W35" s="408">
        <f>IF(ISERROR(VLOOKUP(Inputs!$M$18,'LookUp Ranges'!$A$75:$C$119,3,FALSE)),0,VLOOKUP(Inputs!$M$18,'LookUp Ranges'!$A$75:$C$119,3,FALSE))</f>
        <v>0</v>
      </c>
      <c r="X35" s="408">
        <f>IF(ISERROR(VLOOKUP(Inputs!$M$18,'LookUp Ranges'!$A$75:$C$119,3,FALSE)),0,VLOOKUP(Inputs!$M$18,'LookUp Ranges'!$A$75:$C$119,3,FALSE))</f>
        <v>0</v>
      </c>
      <c r="Y35" s="408">
        <f>IF(ISERROR(VLOOKUP(Inputs!$M$18,'LookUp Ranges'!$A$75:$C$119,3,FALSE)),0,VLOOKUP(Inputs!$M$18,'LookUp Ranges'!$A$75:$C$119,3,FALSE))</f>
        <v>0</v>
      </c>
      <c r="Z35" s="408">
        <f>IF(ISERROR(VLOOKUP(Inputs!$M$18,'LookUp Ranges'!$A$75:$C$119,3,FALSE)),0,VLOOKUP(Inputs!$M$18,'LookUp Ranges'!$A$75:$C$119,3,FALSE))</f>
        <v>0</v>
      </c>
      <c r="AA35" s="408">
        <f>IF(ISERROR(VLOOKUP(Inputs!$M$18,'LookUp Ranges'!$A$75:$C$119,3,FALSE)),0,VLOOKUP(Inputs!$M$18,'LookUp Ranges'!$A$75:$C$119,3,FALSE))</f>
        <v>0</v>
      </c>
      <c r="AB35" s="408">
        <f>IF(ISERROR(VLOOKUP(Inputs!$M$18,'LookUp Ranges'!$A$75:$C$119,3,FALSE)),0,VLOOKUP(Inputs!$M$18,'LookUp Ranges'!$A$75:$C$119,3,FALSE))</f>
        <v>0</v>
      </c>
      <c r="AC35" s="408">
        <f>IF(ISERROR(VLOOKUP(Inputs!$M$18,'LookUp Ranges'!$A$75:$C$119,3,FALSE)),0,VLOOKUP(Inputs!$M$18,'LookUp Ranges'!$A$75:$C$119,3,FALSE))</f>
        <v>0</v>
      </c>
      <c r="AD35" s="408">
        <f>IF(ISERROR(VLOOKUP(Inputs!$M$18,'LookUp Ranges'!$A$75:$C$119,3,FALSE)),0,VLOOKUP(Inputs!$M$18,'LookUp Ranges'!$A$75:$C$119,3,FALSE))</f>
        <v>0</v>
      </c>
      <c r="AE35" s="408">
        <f>IF(ISERROR(VLOOKUP(Inputs!$M$18,'LookUp Ranges'!$A$75:$C$119,3,FALSE)),0,VLOOKUP(Inputs!$M$18,'LookUp Ranges'!$A$75:$C$119,3,FALSE))</f>
        <v>0</v>
      </c>
      <c r="AF35" s="408">
        <f>IF(ISERROR(VLOOKUP(Inputs!$M$18,'LookUp Ranges'!$A$75:$C$119,3,FALSE)),0,VLOOKUP(Inputs!$M$18,'LookUp Ranges'!$A$75:$C$119,3,FALSE))</f>
        <v>0</v>
      </c>
      <c r="AG35" s="408">
        <f>IF(ISERROR(VLOOKUP(Inputs!$M$18,'LookUp Ranges'!$A$75:$C$119,3,FALSE)),0,VLOOKUP(Inputs!$M$18,'LookUp Ranges'!$A$75:$C$119,3,FALSE))</f>
        <v>0</v>
      </c>
      <c r="AH35" s="408">
        <f>IF(ISERROR(VLOOKUP(Inputs!$M$18,'LookUp Ranges'!$A$75:$C$119,3,FALSE)),0,VLOOKUP(Inputs!$M$18,'LookUp Ranges'!$A$75:$C$119,3,FALSE))</f>
        <v>0</v>
      </c>
      <c r="AI35" s="408">
        <f>IF(ISERROR(VLOOKUP(Inputs!$M$18,'LookUp Ranges'!$A$75:$C$119,3,FALSE)),0,VLOOKUP(Inputs!$M$18,'LookUp Ranges'!$A$75:$C$119,3,FALSE))</f>
        <v>0</v>
      </c>
      <c r="AJ35" s="408">
        <f>IF(ISERROR(VLOOKUP(Inputs!$M$18,'LookUp Ranges'!$A$75:$C$119,3,FALSE)),0,VLOOKUP(Inputs!$M$18,'LookUp Ranges'!$A$75:$C$119,3,FALSE))</f>
        <v>0</v>
      </c>
      <c r="AK35" s="408">
        <f>IF(ISERROR(VLOOKUP(Inputs!$M$18,'LookUp Ranges'!$A$75:$C$119,3,FALSE)),0,VLOOKUP(Inputs!$M$18,'LookUp Ranges'!$A$75:$C$119,3,FALSE))</f>
        <v>0</v>
      </c>
      <c r="AL35" s="408">
        <f>IF(ISERROR(VLOOKUP(Inputs!$M$18,'LookUp Ranges'!$A$75:$C$119,3,FALSE)),0,VLOOKUP(Inputs!$M$18,'LookUp Ranges'!$A$75:$C$119,3,FALSE))</f>
        <v>0</v>
      </c>
      <c r="AM35" s="408">
        <f>IF(ISERROR(VLOOKUP(Inputs!$M$18,'LookUp Ranges'!$A$75:$C$119,3,FALSE)),0,VLOOKUP(Inputs!$M$18,'LookUp Ranges'!$A$75:$C$119,3,FALSE))</f>
        <v>0</v>
      </c>
      <c r="AN35" s="408">
        <f>IF(ISERROR(VLOOKUP(Inputs!$M$18,'LookUp Ranges'!$A$75:$C$119,3,FALSE)),0,VLOOKUP(Inputs!$M$18,'LookUp Ranges'!$A$75:$C$119,3,FALSE))</f>
        <v>0</v>
      </c>
      <c r="AO35" s="408">
        <f>IF(ISERROR(VLOOKUP(Inputs!$M$18,'LookUp Ranges'!$A$75:$C$119,3,FALSE)),0,VLOOKUP(Inputs!$M$18,'LookUp Ranges'!$A$75:$C$119,3,FALSE))</f>
        <v>0</v>
      </c>
      <c r="AP35" s="408">
        <f>IF(ISERROR(VLOOKUP(Inputs!$M$18,'LookUp Ranges'!$A$75:$C$119,3,FALSE)),0,VLOOKUP(Inputs!$M$18,'LookUp Ranges'!$A$75:$C$119,3,FALSE))</f>
        <v>0</v>
      </c>
      <c r="AQ35" s="408">
        <f>IF(ISERROR(VLOOKUP(Inputs!$M$18,'LookUp Ranges'!$A$75:$C$119,3,FALSE)),0,VLOOKUP(Inputs!$M$18,'LookUp Ranges'!$A$75:$C$119,3,FALSE))</f>
        <v>0</v>
      </c>
      <c r="AR35" s="408">
        <f>IF(ISERROR(VLOOKUP(Inputs!$M$18,'LookUp Ranges'!$A$75:$C$119,3,FALSE)),0,VLOOKUP(Inputs!$M$18,'LookUp Ranges'!$A$75:$C$119,3,FALSE))</f>
        <v>0</v>
      </c>
      <c r="AS35" s="271"/>
      <c r="AT35" s="250"/>
      <c r="AU35" s="222"/>
    </row>
    <row r="36" spans="1:51" ht="16.5" thickBot="1" x14ac:dyDescent="0.3">
      <c r="A36" s="222"/>
      <c r="B36" s="241"/>
      <c r="C36" s="224"/>
      <c r="D36" s="292" t="s">
        <v>138</v>
      </c>
      <c r="E36" s="268">
        <f t="shared" ref="E36:N36" si="33">IF(ISERROR(E34*E35),0,E34*E35)</f>
        <v>0</v>
      </c>
      <c r="F36" s="267">
        <f t="shared" si="33"/>
        <v>0</v>
      </c>
      <c r="G36" s="267">
        <f t="shared" si="33"/>
        <v>0</v>
      </c>
      <c r="H36" s="267">
        <f t="shared" si="33"/>
        <v>0</v>
      </c>
      <c r="I36" s="267">
        <f t="shared" si="33"/>
        <v>0</v>
      </c>
      <c r="J36" s="267">
        <f t="shared" si="33"/>
        <v>0</v>
      </c>
      <c r="K36" s="267">
        <f t="shared" si="33"/>
        <v>0</v>
      </c>
      <c r="L36" s="267">
        <f t="shared" si="33"/>
        <v>0</v>
      </c>
      <c r="M36" s="267">
        <f t="shared" si="33"/>
        <v>0</v>
      </c>
      <c r="N36" s="403">
        <f t="shared" si="33"/>
        <v>0</v>
      </c>
      <c r="O36" s="403">
        <f t="shared" ref="O36:W36" si="34">IF(ISERROR(O34*O35),0,O34*O35)</f>
        <v>0</v>
      </c>
      <c r="P36" s="403">
        <f t="shared" si="34"/>
        <v>0</v>
      </c>
      <c r="Q36" s="403">
        <f t="shared" si="34"/>
        <v>0</v>
      </c>
      <c r="R36" s="403">
        <f t="shared" si="34"/>
        <v>0</v>
      </c>
      <c r="S36" s="403">
        <f t="shared" si="34"/>
        <v>0</v>
      </c>
      <c r="T36" s="403">
        <f t="shared" si="34"/>
        <v>0</v>
      </c>
      <c r="U36" s="403">
        <f t="shared" si="34"/>
        <v>0</v>
      </c>
      <c r="V36" s="403">
        <f t="shared" si="34"/>
        <v>0</v>
      </c>
      <c r="W36" s="403">
        <f t="shared" si="34"/>
        <v>0</v>
      </c>
      <c r="X36" s="403">
        <f t="shared" ref="X36:AR36" si="35">IF(ISERROR(X34*X35),0,X34*X35)</f>
        <v>0</v>
      </c>
      <c r="Y36" s="403">
        <f t="shared" si="35"/>
        <v>0</v>
      </c>
      <c r="Z36" s="403">
        <f t="shared" si="35"/>
        <v>0</v>
      </c>
      <c r="AA36" s="403">
        <f t="shared" si="35"/>
        <v>0</v>
      </c>
      <c r="AB36" s="403">
        <f t="shared" si="35"/>
        <v>0</v>
      </c>
      <c r="AC36" s="403">
        <f t="shared" si="35"/>
        <v>0</v>
      </c>
      <c r="AD36" s="403">
        <f t="shared" si="35"/>
        <v>0</v>
      </c>
      <c r="AE36" s="403">
        <f t="shared" si="35"/>
        <v>0</v>
      </c>
      <c r="AF36" s="403">
        <f t="shared" si="35"/>
        <v>0</v>
      </c>
      <c r="AG36" s="403">
        <f t="shared" si="35"/>
        <v>0</v>
      </c>
      <c r="AH36" s="403">
        <f t="shared" si="35"/>
        <v>0</v>
      </c>
      <c r="AI36" s="403">
        <f t="shared" si="35"/>
        <v>0</v>
      </c>
      <c r="AJ36" s="403">
        <f t="shared" si="35"/>
        <v>0</v>
      </c>
      <c r="AK36" s="403">
        <f t="shared" si="35"/>
        <v>0</v>
      </c>
      <c r="AL36" s="403">
        <f t="shared" si="35"/>
        <v>0</v>
      </c>
      <c r="AM36" s="403">
        <f t="shared" si="35"/>
        <v>0</v>
      </c>
      <c r="AN36" s="403">
        <f t="shared" si="35"/>
        <v>0</v>
      </c>
      <c r="AO36" s="403">
        <f t="shared" si="35"/>
        <v>0</v>
      </c>
      <c r="AP36" s="403">
        <f t="shared" si="35"/>
        <v>0</v>
      </c>
      <c r="AQ36" s="403">
        <f t="shared" si="35"/>
        <v>0</v>
      </c>
      <c r="AR36" s="403">
        <f t="shared" si="35"/>
        <v>0</v>
      </c>
      <c r="AS36" s="271"/>
      <c r="AT36" s="250"/>
      <c r="AU36" s="222"/>
    </row>
    <row r="37" spans="1:51" x14ac:dyDescent="0.25">
      <c r="A37" s="222"/>
      <c r="B37" s="241"/>
      <c r="C37" s="224"/>
      <c r="D37" s="259"/>
      <c r="E37" s="269"/>
      <c r="F37" s="269"/>
      <c r="G37" s="269"/>
      <c r="H37" s="269"/>
      <c r="I37" s="269"/>
      <c r="J37" s="269"/>
      <c r="K37" s="269"/>
      <c r="L37" s="269"/>
      <c r="M37" s="269"/>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271"/>
      <c r="AT37" s="250"/>
      <c r="AU37" s="222"/>
    </row>
    <row r="38" spans="1:51" ht="16.5" thickBot="1" x14ac:dyDescent="0.3">
      <c r="A38" s="222"/>
      <c r="B38" s="241"/>
      <c r="C38" s="224"/>
      <c r="D38" s="262" t="s">
        <v>181</v>
      </c>
      <c r="E38" s="463">
        <v>0</v>
      </c>
      <c r="F38" s="463">
        <v>0</v>
      </c>
      <c r="G38" s="463">
        <v>0</v>
      </c>
      <c r="H38" s="463">
        <v>0</v>
      </c>
      <c r="I38" s="463">
        <v>0</v>
      </c>
      <c r="J38" s="463">
        <v>0</v>
      </c>
      <c r="K38" s="463">
        <v>0</v>
      </c>
      <c r="L38" s="463">
        <v>0</v>
      </c>
      <c r="M38" s="463">
        <v>0</v>
      </c>
      <c r="N38" s="463">
        <v>0</v>
      </c>
      <c r="O38" s="463">
        <v>0</v>
      </c>
      <c r="P38" s="463">
        <v>0</v>
      </c>
      <c r="Q38" s="463">
        <v>0</v>
      </c>
      <c r="R38" s="463">
        <v>0</v>
      </c>
      <c r="S38" s="463">
        <v>0</v>
      </c>
      <c r="T38" s="463">
        <v>0</v>
      </c>
      <c r="U38" s="463">
        <v>0</v>
      </c>
      <c r="V38" s="463">
        <v>0</v>
      </c>
      <c r="W38" s="463">
        <v>0</v>
      </c>
      <c r="X38" s="463">
        <v>0</v>
      </c>
      <c r="Y38" s="463">
        <v>0</v>
      </c>
      <c r="Z38" s="463">
        <v>0</v>
      </c>
      <c r="AA38" s="463">
        <v>0</v>
      </c>
      <c r="AB38" s="463">
        <v>0</v>
      </c>
      <c r="AC38" s="463">
        <v>0</v>
      </c>
      <c r="AD38" s="463">
        <v>0</v>
      </c>
      <c r="AE38" s="463">
        <v>0</v>
      </c>
      <c r="AF38" s="463">
        <v>0</v>
      </c>
      <c r="AG38" s="463">
        <v>0</v>
      </c>
      <c r="AH38" s="463">
        <v>0</v>
      </c>
      <c r="AI38" s="463">
        <v>0</v>
      </c>
      <c r="AJ38" s="463">
        <v>0</v>
      </c>
      <c r="AK38" s="463">
        <v>0</v>
      </c>
      <c r="AL38" s="463">
        <v>0</v>
      </c>
      <c r="AM38" s="463">
        <v>0</v>
      </c>
      <c r="AN38" s="463">
        <v>0</v>
      </c>
      <c r="AO38" s="463">
        <v>0</v>
      </c>
      <c r="AP38" s="463">
        <v>0</v>
      </c>
      <c r="AQ38" s="463">
        <v>0</v>
      </c>
      <c r="AR38" s="463">
        <v>0</v>
      </c>
      <c r="AS38" s="271"/>
      <c r="AT38" s="250"/>
      <c r="AU38" s="222"/>
    </row>
    <row r="39" spans="1:51" s="220" customFormat="1" ht="16.5" thickBot="1" x14ac:dyDescent="0.3">
      <c r="A39" s="229"/>
      <c r="B39" s="243"/>
      <c r="C39" s="232"/>
      <c r="D39" s="262" t="s">
        <v>176</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0</v>
      </c>
      <c r="AI39" s="462">
        <v>0</v>
      </c>
      <c r="AJ39" s="462">
        <v>0</v>
      </c>
      <c r="AK39" s="462">
        <v>0</v>
      </c>
      <c r="AL39" s="462">
        <v>0</v>
      </c>
      <c r="AM39" s="462">
        <v>0</v>
      </c>
      <c r="AN39" s="462">
        <v>0</v>
      </c>
      <c r="AO39" s="462">
        <v>0</v>
      </c>
      <c r="AP39" s="462">
        <v>0</v>
      </c>
      <c r="AQ39" s="462">
        <v>0</v>
      </c>
      <c r="AR39" s="462">
        <v>0</v>
      </c>
      <c r="AS39" s="274"/>
      <c r="AT39" s="252"/>
      <c r="AU39" s="229"/>
      <c r="AV39" s="380"/>
      <c r="AW39" s="380"/>
      <c r="AX39" s="380"/>
      <c r="AY39" s="380"/>
    </row>
    <row r="40" spans="1:51" ht="16.5" thickBot="1" x14ac:dyDescent="0.3">
      <c r="A40" s="222"/>
      <c r="B40" s="241"/>
      <c r="C40" s="224"/>
      <c r="D40" s="262" t="s">
        <v>134</v>
      </c>
      <c r="E40" s="285">
        <f>IF(ISERROR(VLOOKUP(Inputs!$M$18,'LookUp Ranges'!$A$75:$B$119,2,FALSE)),0,VLOOKUP(Inputs!$M$18,'LookUp Ranges'!$A$75:$B$119,2,FALSE))</f>
        <v>0</v>
      </c>
      <c r="F40" s="285">
        <f>IF(ISERROR(VLOOKUP(Inputs!$M$18,'LookUp Ranges'!$A$75:$B$119,2,FALSE)),0,VLOOKUP(Inputs!$M$18,'LookUp Ranges'!$A$75:$B$119,2,FALSE))</f>
        <v>0</v>
      </c>
      <c r="G40" s="285">
        <f>IF(ISERROR(VLOOKUP(Inputs!$M$18,'LookUp Ranges'!$A$75:$B$119,2,FALSE)),0,VLOOKUP(Inputs!$M$18,'LookUp Ranges'!$A$75:$B$119,2,FALSE))</f>
        <v>0</v>
      </c>
      <c r="H40" s="285">
        <f>IF(ISERROR(VLOOKUP(Inputs!$M$18,'LookUp Ranges'!$A$75:$B$119,2,FALSE)),0,VLOOKUP(Inputs!$M$18,'LookUp Ranges'!$A$75:$B$119,2,FALSE))</f>
        <v>0</v>
      </c>
      <c r="I40" s="285">
        <f>IF(ISERROR(VLOOKUP(Inputs!$M$18,'LookUp Ranges'!$A$75:$B$119,2,FALSE)),0,VLOOKUP(Inputs!$M$18,'LookUp Ranges'!$A$75:$B$119,2,FALSE))</f>
        <v>0</v>
      </c>
      <c r="J40" s="285">
        <f>IF(ISERROR(VLOOKUP(Inputs!$M$18,'LookUp Ranges'!$A$75:$B$119,2,FALSE)),0,VLOOKUP(Inputs!$M$18,'LookUp Ranges'!$A$75:$B$119,2,FALSE))</f>
        <v>0</v>
      </c>
      <c r="K40" s="285">
        <f>IF(ISERROR(VLOOKUP(Inputs!$M$18,'LookUp Ranges'!$A$75:$B$119,2,FALSE)),0,VLOOKUP(Inputs!$M$18,'LookUp Ranges'!$A$75:$B$119,2,FALSE))</f>
        <v>0</v>
      </c>
      <c r="L40" s="285">
        <f>IF(ISERROR(VLOOKUP(Inputs!$M$18,'LookUp Ranges'!$A$75:$B$119,2,FALSE)),0,VLOOKUP(Inputs!$M$18,'LookUp Ranges'!$A$75:$B$119,2,FALSE))</f>
        <v>0</v>
      </c>
      <c r="M40" s="285">
        <f>IF(ISERROR(VLOOKUP(Inputs!$M$18,'LookUp Ranges'!$A$75:$B$119,2,FALSE)),0,VLOOKUP(Inputs!$M$18,'LookUp Ranges'!$A$75:$B$119,2,FALSE))</f>
        <v>0</v>
      </c>
      <c r="N40" s="409">
        <f>IF(ISERROR(VLOOKUP(Inputs!$M$18,'LookUp Ranges'!$A$75:$B$119,2,FALSE)),0,VLOOKUP(Inputs!$M$18,'LookUp Ranges'!$A$75:$B$119,2,FALSE))</f>
        <v>0</v>
      </c>
      <c r="O40" s="409">
        <f>IF(ISERROR(VLOOKUP(Inputs!$M$18,'LookUp Ranges'!$A$75:$B$119,2,FALSE)),0,VLOOKUP(Inputs!$M$18,'LookUp Ranges'!$A$75:$B$119,2,FALSE))</f>
        <v>0</v>
      </c>
      <c r="P40" s="409">
        <f>IF(ISERROR(VLOOKUP(Inputs!$M$18,'LookUp Ranges'!$A$75:$B$119,2,FALSE)),0,VLOOKUP(Inputs!$M$18,'LookUp Ranges'!$A$75:$B$119,2,FALSE))</f>
        <v>0</v>
      </c>
      <c r="Q40" s="409">
        <f>IF(ISERROR(VLOOKUP(Inputs!$M$18,'LookUp Ranges'!$A$75:$B$119,2,FALSE)),0,VLOOKUP(Inputs!$M$18,'LookUp Ranges'!$A$75:$B$119,2,FALSE))</f>
        <v>0</v>
      </c>
      <c r="R40" s="409">
        <f>IF(ISERROR(VLOOKUP(Inputs!$M$18,'LookUp Ranges'!$A$75:$B$119,2,FALSE)),0,VLOOKUP(Inputs!$M$18,'LookUp Ranges'!$A$75:$B$119,2,FALSE))</f>
        <v>0</v>
      </c>
      <c r="S40" s="409">
        <f>IF(ISERROR(VLOOKUP(Inputs!$M$18,'LookUp Ranges'!$A$75:$B$119,2,FALSE)),0,VLOOKUP(Inputs!$M$18,'LookUp Ranges'!$A$75:$B$119,2,FALSE))</f>
        <v>0</v>
      </c>
      <c r="T40" s="409">
        <f>IF(ISERROR(VLOOKUP(Inputs!$M$18,'LookUp Ranges'!$A$75:$B$119,2,FALSE)),0,VLOOKUP(Inputs!$M$18,'LookUp Ranges'!$A$75:$B$119,2,FALSE))</f>
        <v>0</v>
      </c>
      <c r="U40" s="409">
        <f>IF(ISERROR(VLOOKUP(Inputs!$M$18,'LookUp Ranges'!$A$75:$B$119,2,FALSE)),0,VLOOKUP(Inputs!$M$18,'LookUp Ranges'!$A$75:$B$119,2,FALSE))</f>
        <v>0</v>
      </c>
      <c r="V40" s="409">
        <f>IF(ISERROR(VLOOKUP(Inputs!$M$18,'LookUp Ranges'!$A$75:$B$119,2,FALSE)),0,VLOOKUP(Inputs!$M$18,'LookUp Ranges'!$A$75:$B$119,2,FALSE))</f>
        <v>0</v>
      </c>
      <c r="W40" s="409">
        <f>IF(ISERROR(VLOOKUP(Inputs!$M$18,'LookUp Ranges'!$A$75:$B$119,2,FALSE)),0,VLOOKUP(Inputs!$M$18,'LookUp Ranges'!$A$75:$B$119,2,FALSE))</f>
        <v>0</v>
      </c>
      <c r="X40" s="409">
        <f>IF(ISERROR(VLOOKUP(Inputs!$M$18,'LookUp Ranges'!$A$75:$B$119,2,FALSE)),0,VLOOKUP(Inputs!$M$18,'LookUp Ranges'!$A$75:$B$119,2,FALSE))</f>
        <v>0</v>
      </c>
      <c r="Y40" s="409">
        <f>IF(ISERROR(VLOOKUP(Inputs!$M$18,'LookUp Ranges'!$A$75:$B$119,2,FALSE)),0,VLOOKUP(Inputs!$M$18,'LookUp Ranges'!$A$75:$B$119,2,FALSE))</f>
        <v>0</v>
      </c>
      <c r="Z40" s="409">
        <f>IF(ISERROR(VLOOKUP(Inputs!$M$18,'LookUp Ranges'!$A$75:$B$119,2,FALSE)),0,VLOOKUP(Inputs!$M$18,'LookUp Ranges'!$A$75:$B$119,2,FALSE))</f>
        <v>0</v>
      </c>
      <c r="AA40" s="409">
        <f>IF(ISERROR(VLOOKUP(Inputs!$M$18,'LookUp Ranges'!$A$75:$B$119,2,FALSE)),0,VLOOKUP(Inputs!$M$18,'LookUp Ranges'!$A$75:$B$119,2,FALSE))</f>
        <v>0</v>
      </c>
      <c r="AB40" s="409">
        <f>IF(ISERROR(VLOOKUP(Inputs!$M$18,'LookUp Ranges'!$A$75:$B$119,2,FALSE)),0,VLOOKUP(Inputs!$M$18,'LookUp Ranges'!$A$75:$B$119,2,FALSE))</f>
        <v>0</v>
      </c>
      <c r="AC40" s="409">
        <f>IF(ISERROR(VLOOKUP(Inputs!$M$18,'LookUp Ranges'!$A$75:$B$119,2,FALSE)),0,VLOOKUP(Inputs!$M$18,'LookUp Ranges'!$A$75:$B$119,2,FALSE))</f>
        <v>0</v>
      </c>
      <c r="AD40" s="409">
        <f>IF(ISERROR(VLOOKUP(Inputs!$M$18,'LookUp Ranges'!$A$75:$B$119,2,FALSE)),0,VLOOKUP(Inputs!$M$18,'LookUp Ranges'!$A$75:$B$119,2,FALSE))</f>
        <v>0</v>
      </c>
      <c r="AE40" s="409">
        <f>IF(ISERROR(VLOOKUP(Inputs!$M$18,'LookUp Ranges'!$A$75:$B$119,2,FALSE)),0,VLOOKUP(Inputs!$M$18,'LookUp Ranges'!$A$75:$B$119,2,FALSE))</f>
        <v>0</v>
      </c>
      <c r="AF40" s="409">
        <f>IF(ISERROR(VLOOKUP(Inputs!$M$18,'LookUp Ranges'!$A$75:$B$119,2,FALSE)),0,VLOOKUP(Inputs!$M$18,'LookUp Ranges'!$A$75:$B$119,2,FALSE))</f>
        <v>0</v>
      </c>
      <c r="AG40" s="409">
        <f>IF(ISERROR(VLOOKUP(Inputs!$M$18,'LookUp Ranges'!$A$75:$B$119,2,FALSE)),0,VLOOKUP(Inputs!$M$18,'LookUp Ranges'!$A$75:$B$119,2,FALSE))</f>
        <v>0</v>
      </c>
      <c r="AH40" s="409">
        <f>IF(ISERROR(VLOOKUP(Inputs!$M$18,'LookUp Ranges'!$A$75:$B$119,2,FALSE)),0,VLOOKUP(Inputs!$M$18,'LookUp Ranges'!$A$75:$B$119,2,FALSE))</f>
        <v>0</v>
      </c>
      <c r="AI40" s="409">
        <f>IF(ISERROR(VLOOKUP(Inputs!$M$18,'LookUp Ranges'!$A$75:$B$119,2,FALSE)),0,VLOOKUP(Inputs!$M$18,'LookUp Ranges'!$A$75:$B$119,2,FALSE))</f>
        <v>0</v>
      </c>
      <c r="AJ40" s="409">
        <f>IF(ISERROR(VLOOKUP(Inputs!$M$18,'LookUp Ranges'!$A$75:$B$119,2,FALSE)),0,VLOOKUP(Inputs!$M$18,'LookUp Ranges'!$A$75:$B$119,2,FALSE))</f>
        <v>0</v>
      </c>
      <c r="AK40" s="409">
        <f>IF(ISERROR(VLOOKUP(Inputs!$M$18,'LookUp Ranges'!$A$75:$B$119,2,FALSE)),0,VLOOKUP(Inputs!$M$18,'LookUp Ranges'!$A$75:$B$119,2,FALSE))</f>
        <v>0</v>
      </c>
      <c r="AL40" s="409">
        <f>IF(ISERROR(VLOOKUP(Inputs!$M$18,'LookUp Ranges'!$A$75:$B$119,2,FALSE)),0,VLOOKUP(Inputs!$M$18,'LookUp Ranges'!$A$75:$B$119,2,FALSE))</f>
        <v>0</v>
      </c>
      <c r="AM40" s="409">
        <f>IF(ISERROR(VLOOKUP(Inputs!$M$18,'LookUp Ranges'!$A$75:$B$119,2,FALSE)),0,VLOOKUP(Inputs!$M$18,'LookUp Ranges'!$A$75:$B$119,2,FALSE))</f>
        <v>0</v>
      </c>
      <c r="AN40" s="409">
        <f>IF(ISERROR(VLOOKUP(Inputs!$M$18,'LookUp Ranges'!$A$75:$B$119,2,FALSE)),0,VLOOKUP(Inputs!$M$18,'LookUp Ranges'!$A$75:$B$119,2,FALSE))</f>
        <v>0</v>
      </c>
      <c r="AO40" s="409">
        <f>IF(ISERROR(VLOOKUP(Inputs!$M$18,'LookUp Ranges'!$A$75:$B$119,2,FALSE)),0,VLOOKUP(Inputs!$M$18,'LookUp Ranges'!$A$75:$B$119,2,FALSE))</f>
        <v>0</v>
      </c>
      <c r="AP40" s="409">
        <f>IF(ISERROR(VLOOKUP(Inputs!$M$18,'LookUp Ranges'!$A$75:$B$119,2,FALSE)),0,VLOOKUP(Inputs!$M$18,'LookUp Ranges'!$A$75:$B$119,2,FALSE))</f>
        <v>0</v>
      </c>
      <c r="AQ40" s="409">
        <f>IF(ISERROR(VLOOKUP(Inputs!$M$18,'LookUp Ranges'!$A$75:$B$119,2,FALSE)),0,VLOOKUP(Inputs!$M$18,'LookUp Ranges'!$A$75:$B$119,2,FALSE))</f>
        <v>0</v>
      </c>
      <c r="AR40" s="409">
        <f>IF(ISERROR(VLOOKUP(Inputs!$M$18,'LookUp Ranges'!$A$75:$B$119,2,FALSE)),0,VLOOKUP(Inputs!$M$18,'LookUp Ranges'!$A$75:$B$119,2,FALSE))</f>
        <v>0</v>
      </c>
      <c r="AS40" s="271"/>
      <c r="AT40" s="250"/>
      <c r="AU40" s="222"/>
    </row>
    <row r="41" spans="1:51" ht="16.5" thickBot="1" x14ac:dyDescent="0.3">
      <c r="A41" s="222"/>
      <c r="B41" s="241"/>
      <c r="C41" s="224"/>
      <c r="D41" s="292" t="s">
        <v>137</v>
      </c>
      <c r="E41" s="284">
        <f t="shared" ref="E41:N41" si="36">IF(ISERROR(E38*E39*E40),0,E38*E39*E40)</f>
        <v>0</v>
      </c>
      <c r="F41" s="284">
        <f t="shared" si="36"/>
        <v>0</v>
      </c>
      <c r="G41" s="284">
        <f t="shared" si="36"/>
        <v>0</v>
      </c>
      <c r="H41" s="284">
        <f t="shared" si="36"/>
        <v>0</v>
      </c>
      <c r="I41" s="284">
        <f t="shared" si="36"/>
        <v>0</v>
      </c>
      <c r="J41" s="284">
        <f t="shared" si="36"/>
        <v>0</v>
      </c>
      <c r="K41" s="284">
        <f t="shared" si="36"/>
        <v>0</v>
      </c>
      <c r="L41" s="284">
        <f t="shared" si="36"/>
        <v>0</v>
      </c>
      <c r="M41" s="284">
        <f t="shared" si="36"/>
        <v>0</v>
      </c>
      <c r="N41" s="408">
        <f t="shared" si="36"/>
        <v>0</v>
      </c>
      <c r="O41" s="408">
        <f t="shared" ref="O41:W41" si="37">IF(ISERROR(O38*O39*O40),0,O38*O39*O40)</f>
        <v>0</v>
      </c>
      <c r="P41" s="408">
        <f t="shared" si="37"/>
        <v>0</v>
      </c>
      <c r="Q41" s="408">
        <f t="shared" si="37"/>
        <v>0</v>
      </c>
      <c r="R41" s="408">
        <f t="shared" si="37"/>
        <v>0</v>
      </c>
      <c r="S41" s="408">
        <f t="shared" si="37"/>
        <v>0</v>
      </c>
      <c r="T41" s="408">
        <f t="shared" si="37"/>
        <v>0</v>
      </c>
      <c r="U41" s="408">
        <f t="shared" si="37"/>
        <v>0</v>
      </c>
      <c r="V41" s="408">
        <f t="shared" si="37"/>
        <v>0</v>
      </c>
      <c r="W41" s="408">
        <f t="shared" si="37"/>
        <v>0</v>
      </c>
      <c r="X41" s="408">
        <f t="shared" ref="X41:AR41" si="38">IF(ISERROR(X38*X39*X40),0,X38*X39*X40)</f>
        <v>0</v>
      </c>
      <c r="Y41" s="408">
        <f t="shared" si="38"/>
        <v>0</v>
      </c>
      <c r="Z41" s="408">
        <f t="shared" si="38"/>
        <v>0</v>
      </c>
      <c r="AA41" s="408">
        <f t="shared" si="38"/>
        <v>0</v>
      </c>
      <c r="AB41" s="408">
        <f t="shared" si="38"/>
        <v>0</v>
      </c>
      <c r="AC41" s="408">
        <f t="shared" si="38"/>
        <v>0</v>
      </c>
      <c r="AD41" s="408">
        <f t="shared" si="38"/>
        <v>0</v>
      </c>
      <c r="AE41" s="408">
        <f t="shared" si="38"/>
        <v>0</v>
      </c>
      <c r="AF41" s="408">
        <f t="shared" si="38"/>
        <v>0</v>
      </c>
      <c r="AG41" s="408">
        <f t="shared" si="38"/>
        <v>0</v>
      </c>
      <c r="AH41" s="408">
        <f t="shared" si="38"/>
        <v>0</v>
      </c>
      <c r="AI41" s="408">
        <f t="shared" si="38"/>
        <v>0</v>
      </c>
      <c r="AJ41" s="408">
        <f t="shared" si="38"/>
        <v>0</v>
      </c>
      <c r="AK41" s="408">
        <f t="shared" si="38"/>
        <v>0</v>
      </c>
      <c r="AL41" s="408">
        <f t="shared" si="38"/>
        <v>0</v>
      </c>
      <c r="AM41" s="408">
        <f t="shared" si="38"/>
        <v>0</v>
      </c>
      <c r="AN41" s="408">
        <f t="shared" si="38"/>
        <v>0</v>
      </c>
      <c r="AO41" s="408">
        <f t="shared" si="38"/>
        <v>0</v>
      </c>
      <c r="AP41" s="408">
        <f t="shared" si="38"/>
        <v>0</v>
      </c>
      <c r="AQ41" s="408">
        <f t="shared" si="38"/>
        <v>0</v>
      </c>
      <c r="AR41" s="408">
        <f t="shared" si="38"/>
        <v>0</v>
      </c>
      <c r="AS41" s="271"/>
      <c r="AT41" s="250"/>
      <c r="AU41" s="222"/>
    </row>
    <row r="42" spans="1:51" x14ac:dyDescent="0.25">
      <c r="A42" s="222"/>
      <c r="B42" s="241"/>
      <c r="C42" s="224"/>
      <c r="D42" s="259"/>
      <c r="E42" s="226"/>
      <c r="F42" s="226"/>
      <c r="G42" s="226"/>
      <c r="H42" s="226"/>
      <c r="I42" s="226"/>
      <c r="J42" s="226"/>
      <c r="K42" s="226"/>
      <c r="L42" s="226"/>
      <c r="M42" s="22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271"/>
      <c r="AT42" s="250"/>
      <c r="AU42" s="222"/>
    </row>
    <row r="43" spans="1:51" x14ac:dyDescent="0.25">
      <c r="A43" s="222"/>
      <c r="B43" s="241"/>
      <c r="C43" s="224"/>
      <c r="D43" s="294" t="s">
        <v>210</v>
      </c>
      <c r="E43" s="226"/>
      <c r="F43" s="226"/>
      <c r="G43" s="226"/>
      <c r="H43" s="226"/>
      <c r="I43" s="226"/>
      <c r="J43" s="226"/>
      <c r="K43" s="226"/>
      <c r="L43" s="226"/>
      <c r="M43" s="22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271"/>
      <c r="AT43" s="250"/>
      <c r="AU43" s="222"/>
    </row>
    <row r="44" spans="1:51" ht="16.5" thickBot="1" x14ac:dyDescent="0.3">
      <c r="A44" s="222"/>
      <c r="B44" s="241"/>
      <c r="C44" s="289"/>
      <c r="D44" s="296" t="s">
        <v>353</v>
      </c>
      <c r="E44" s="473">
        <v>0</v>
      </c>
      <c r="F44" s="473">
        <v>-4</v>
      </c>
      <c r="G44" s="473">
        <v>12</v>
      </c>
      <c r="H44" s="473">
        <v>29</v>
      </c>
      <c r="I44" s="473">
        <v>46</v>
      </c>
      <c r="J44" s="473">
        <v>55</v>
      </c>
      <c r="K44" s="473">
        <v>56</v>
      </c>
      <c r="L44" s="473">
        <v>57.120000000000005</v>
      </c>
      <c r="M44" s="473">
        <v>58.262400000000007</v>
      </c>
      <c r="N44" s="473">
        <v>59.427648000000005</v>
      </c>
      <c r="O44" s="473">
        <v>60.616200960000008</v>
      </c>
      <c r="P44" s="473">
        <v>61.828524979200012</v>
      </c>
      <c r="Q44" s="473">
        <v>63.065095478784016</v>
      </c>
      <c r="R44" s="473">
        <v>64.326397388359695</v>
      </c>
      <c r="S44" s="473">
        <v>65.612925336126892</v>
      </c>
      <c r="T44" s="473">
        <v>66.925183842849435</v>
      </c>
      <c r="U44" s="473">
        <v>68.263687519706423</v>
      </c>
      <c r="V44" s="473">
        <v>69.628961270100547</v>
      </c>
      <c r="W44" s="473">
        <v>71.021540495502563</v>
      </c>
      <c r="X44" s="473">
        <f>W44*1.02</f>
        <v>72.441971305412622</v>
      </c>
      <c r="Y44" s="473">
        <f t="shared" ref="Y44:AR44" si="39">X44*1.02</f>
        <v>73.890810731520872</v>
      </c>
      <c r="Z44" s="473">
        <f t="shared" si="39"/>
        <v>75.368626946151295</v>
      </c>
      <c r="AA44" s="473">
        <f t="shared" si="39"/>
        <v>76.875999485074317</v>
      </c>
      <c r="AB44" s="473">
        <f t="shared" si="39"/>
        <v>78.413519474775811</v>
      </c>
      <c r="AC44" s="473">
        <f t="shared" si="39"/>
        <v>79.981789864271335</v>
      </c>
      <c r="AD44" s="473">
        <f t="shared" si="39"/>
        <v>81.581425661556764</v>
      </c>
      <c r="AE44" s="473">
        <f t="shared" si="39"/>
        <v>83.213054174787899</v>
      </c>
      <c r="AF44" s="473">
        <f t="shared" si="39"/>
        <v>84.877315258283659</v>
      </c>
      <c r="AG44" s="473">
        <f t="shared" si="39"/>
        <v>86.574861563449332</v>
      </c>
      <c r="AH44" s="473">
        <f t="shared" si="39"/>
        <v>88.306358794718321</v>
      </c>
      <c r="AI44" s="473">
        <f t="shared" si="39"/>
        <v>90.072485970612689</v>
      </c>
      <c r="AJ44" s="473">
        <f t="shared" si="39"/>
        <v>91.87393569002495</v>
      </c>
      <c r="AK44" s="473">
        <f t="shared" si="39"/>
        <v>93.711414403825458</v>
      </c>
      <c r="AL44" s="473">
        <f t="shared" si="39"/>
        <v>95.585642691901967</v>
      </c>
      <c r="AM44" s="473">
        <f t="shared" si="39"/>
        <v>97.497355545740007</v>
      </c>
      <c r="AN44" s="473">
        <f t="shared" si="39"/>
        <v>99.447302656654813</v>
      </c>
      <c r="AO44" s="473">
        <f t="shared" si="39"/>
        <v>101.4362487097879</v>
      </c>
      <c r="AP44" s="473">
        <f t="shared" si="39"/>
        <v>103.46497368398366</v>
      </c>
      <c r="AQ44" s="473">
        <f t="shared" si="39"/>
        <v>105.53427315766334</v>
      </c>
      <c r="AR44" s="473">
        <f t="shared" si="39"/>
        <v>107.64495862081661</v>
      </c>
      <c r="AS44" s="271"/>
      <c r="AT44" s="250"/>
      <c r="AU44" s="222"/>
    </row>
    <row r="45" spans="1:51" x14ac:dyDescent="0.25">
      <c r="A45" s="222"/>
      <c r="B45" s="241"/>
      <c r="C45" s="289"/>
      <c r="D45" s="295"/>
      <c r="E45" s="297"/>
      <c r="F45" s="297"/>
      <c r="G45" s="297"/>
      <c r="H45" s="297"/>
      <c r="I45" s="297"/>
      <c r="J45" s="297"/>
      <c r="K45" s="297"/>
      <c r="L45" s="297"/>
      <c r="M45" s="297"/>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271"/>
      <c r="AT45" s="250"/>
      <c r="AU45" s="222"/>
    </row>
    <row r="46" spans="1:51" ht="16.5" thickBot="1" x14ac:dyDescent="0.3">
      <c r="A46" s="222"/>
      <c r="B46" s="241"/>
      <c r="C46" s="224"/>
      <c r="D46" s="293" t="s">
        <v>136</v>
      </c>
      <c r="E46" s="285">
        <f t="shared" ref="E46:N46" si="40">E36+E41+E44</f>
        <v>0</v>
      </c>
      <c r="F46" s="285">
        <f t="shared" si="40"/>
        <v>-4</v>
      </c>
      <c r="G46" s="285">
        <f t="shared" si="40"/>
        <v>12</v>
      </c>
      <c r="H46" s="285">
        <f t="shared" si="40"/>
        <v>29</v>
      </c>
      <c r="I46" s="285">
        <f t="shared" si="40"/>
        <v>46</v>
      </c>
      <c r="J46" s="285">
        <f t="shared" si="40"/>
        <v>55</v>
      </c>
      <c r="K46" s="285">
        <f t="shared" si="40"/>
        <v>56</v>
      </c>
      <c r="L46" s="285">
        <f t="shared" si="40"/>
        <v>57.120000000000005</v>
      </c>
      <c r="M46" s="285">
        <f t="shared" si="40"/>
        <v>58.262400000000007</v>
      </c>
      <c r="N46" s="409">
        <f t="shared" si="40"/>
        <v>59.427648000000005</v>
      </c>
      <c r="O46" s="409">
        <f t="shared" ref="O46:W46" si="41">O36+O41+O44</f>
        <v>60.616200960000008</v>
      </c>
      <c r="P46" s="409">
        <f t="shared" si="41"/>
        <v>61.828524979200012</v>
      </c>
      <c r="Q46" s="409">
        <f t="shared" si="41"/>
        <v>63.065095478784016</v>
      </c>
      <c r="R46" s="409">
        <f t="shared" si="41"/>
        <v>64.326397388359695</v>
      </c>
      <c r="S46" s="409">
        <f t="shared" si="41"/>
        <v>65.612925336126892</v>
      </c>
      <c r="T46" s="409">
        <f t="shared" si="41"/>
        <v>66.925183842849435</v>
      </c>
      <c r="U46" s="409">
        <f t="shared" si="41"/>
        <v>68.263687519706423</v>
      </c>
      <c r="V46" s="409">
        <f t="shared" si="41"/>
        <v>69.628961270100547</v>
      </c>
      <c r="W46" s="409">
        <f t="shared" si="41"/>
        <v>71.021540495502563</v>
      </c>
      <c r="X46" s="409">
        <f t="shared" ref="X46:AR46" si="42">X36+X41+X44</f>
        <v>72.441971305412622</v>
      </c>
      <c r="Y46" s="409">
        <f t="shared" si="42"/>
        <v>73.890810731520872</v>
      </c>
      <c r="Z46" s="409">
        <f t="shared" si="42"/>
        <v>75.368626946151295</v>
      </c>
      <c r="AA46" s="409">
        <f t="shared" si="42"/>
        <v>76.875999485074317</v>
      </c>
      <c r="AB46" s="409">
        <f t="shared" si="42"/>
        <v>78.413519474775811</v>
      </c>
      <c r="AC46" s="409">
        <f t="shared" si="42"/>
        <v>79.981789864271335</v>
      </c>
      <c r="AD46" s="409">
        <f t="shared" si="42"/>
        <v>81.581425661556764</v>
      </c>
      <c r="AE46" s="409">
        <f t="shared" si="42"/>
        <v>83.213054174787899</v>
      </c>
      <c r="AF46" s="409">
        <f t="shared" si="42"/>
        <v>84.877315258283659</v>
      </c>
      <c r="AG46" s="409">
        <f t="shared" si="42"/>
        <v>86.574861563449332</v>
      </c>
      <c r="AH46" s="409">
        <f t="shared" si="42"/>
        <v>88.306358794718321</v>
      </c>
      <c r="AI46" s="409">
        <f t="shared" si="42"/>
        <v>90.072485970612689</v>
      </c>
      <c r="AJ46" s="409">
        <f t="shared" si="42"/>
        <v>91.87393569002495</v>
      </c>
      <c r="AK46" s="409">
        <f t="shared" si="42"/>
        <v>93.711414403825458</v>
      </c>
      <c r="AL46" s="409">
        <f t="shared" si="42"/>
        <v>95.585642691901967</v>
      </c>
      <c r="AM46" s="409">
        <f t="shared" si="42"/>
        <v>97.497355545740007</v>
      </c>
      <c r="AN46" s="409">
        <f t="shared" si="42"/>
        <v>99.447302656654813</v>
      </c>
      <c r="AO46" s="409">
        <f t="shared" si="42"/>
        <v>101.4362487097879</v>
      </c>
      <c r="AP46" s="409">
        <f t="shared" si="42"/>
        <v>103.46497368398366</v>
      </c>
      <c r="AQ46" s="409">
        <f t="shared" si="42"/>
        <v>105.53427315766334</v>
      </c>
      <c r="AR46" s="409">
        <f t="shared" si="42"/>
        <v>107.64495862081661</v>
      </c>
      <c r="AS46" s="271"/>
      <c r="AT46" s="250"/>
      <c r="AU46" s="222"/>
    </row>
    <row r="47" spans="1:51" ht="16.5" thickBot="1" x14ac:dyDescent="0.3">
      <c r="A47" s="222"/>
      <c r="B47" s="241"/>
      <c r="C47" s="272"/>
      <c r="D47" s="234"/>
      <c r="E47" s="276"/>
      <c r="F47" s="276"/>
      <c r="G47" s="276"/>
      <c r="H47" s="276"/>
      <c r="I47" s="276"/>
      <c r="J47" s="276"/>
      <c r="K47" s="276"/>
      <c r="L47" s="276"/>
      <c r="M47" s="276"/>
      <c r="N47" s="276"/>
      <c r="O47" s="276"/>
      <c r="P47" s="276"/>
      <c r="Q47" s="276"/>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275"/>
      <c r="AT47" s="250"/>
      <c r="AU47" s="222"/>
    </row>
    <row r="48" spans="1:51" x14ac:dyDescent="0.25">
      <c r="A48" s="222"/>
      <c r="B48" s="244"/>
      <c r="C48" s="224"/>
      <c r="D48" s="370"/>
      <c r="E48" s="371"/>
      <c r="F48" s="371"/>
      <c r="G48" s="371"/>
      <c r="H48" s="371"/>
      <c r="I48" s="371"/>
      <c r="J48" s="371"/>
      <c r="K48" s="371"/>
      <c r="L48" s="371"/>
      <c r="M48" s="371"/>
      <c r="N48" s="371"/>
      <c r="O48" s="371"/>
      <c r="P48" s="371"/>
      <c r="Q48" s="371"/>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224"/>
      <c r="AT48" s="250"/>
      <c r="AU48" s="222"/>
    </row>
    <row r="49" spans="1:47" x14ac:dyDescent="0.25">
      <c r="A49" s="222"/>
      <c r="B49" s="244"/>
      <c r="C49" s="372"/>
      <c r="D49" s="373"/>
      <c r="E49" s="374"/>
      <c r="F49" s="374"/>
      <c r="G49" s="374"/>
      <c r="H49" s="374"/>
      <c r="I49" s="374"/>
      <c r="J49" s="374"/>
      <c r="K49" s="374"/>
      <c r="L49" s="374"/>
      <c r="M49" s="374"/>
      <c r="N49" s="374"/>
      <c r="O49" s="374"/>
      <c r="P49" s="374"/>
      <c r="Q49" s="37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372"/>
      <c r="AT49" s="250"/>
      <c r="AU49" s="222"/>
    </row>
    <row r="50" spans="1:47" x14ac:dyDescent="0.25">
      <c r="A50" s="222"/>
      <c r="B50" s="241"/>
      <c r="C50" s="375"/>
      <c r="D50" s="279"/>
      <c r="E50" s="364"/>
      <c r="F50" s="364"/>
      <c r="G50" s="364"/>
      <c r="H50" s="364"/>
      <c r="I50" s="364"/>
      <c r="J50" s="364"/>
      <c r="K50" s="364"/>
      <c r="L50" s="364"/>
      <c r="M50" s="364"/>
      <c r="N50" s="364"/>
      <c r="O50" s="364"/>
      <c r="P50" s="364"/>
      <c r="Q50" s="364"/>
      <c r="R50" s="411"/>
      <c r="S50" s="411"/>
      <c r="T50" s="411"/>
      <c r="U50" s="411"/>
      <c r="V50" s="411"/>
      <c r="W50" s="411"/>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270"/>
      <c r="AT50" s="250"/>
      <c r="AU50" s="222"/>
    </row>
    <row r="51" spans="1:47" ht="16.5" thickBot="1" x14ac:dyDescent="0.3">
      <c r="A51" s="222"/>
      <c r="B51" s="241"/>
      <c r="C51" s="261"/>
      <c r="D51" s="412" t="s">
        <v>355</v>
      </c>
      <c r="E51" s="287">
        <f>FirstYear</f>
        <v>2017</v>
      </c>
      <c r="F51" s="282">
        <f t="shared" ref="F51:N51" si="43">E51+1</f>
        <v>2018</v>
      </c>
      <c r="G51" s="282">
        <f t="shared" si="43"/>
        <v>2019</v>
      </c>
      <c r="H51" s="282">
        <f t="shared" si="43"/>
        <v>2020</v>
      </c>
      <c r="I51" s="282">
        <f>H51+1</f>
        <v>2021</v>
      </c>
      <c r="J51" s="282">
        <f t="shared" si="43"/>
        <v>2022</v>
      </c>
      <c r="K51" s="282">
        <f t="shared" si="43"/>
        <v>2023</v>
      </c>
      <c r="L51" s="282">
        <f t="shared" si="43"/>
        <v>2024</v>
      </c>
      <c r="M51" s="282">
        <f t="shared" si="43"/>
        <v>2025</v>
      </c>
      <c r="N51" s="282">
        <f t="shared" si="43"/>
        <v>2026</v>
      </c>
      <c r="O51" s="406">
        <f t="shared" ref="O51" si="44">N51+1</f>
        <v>2027</v>
      </c>
      <c r="P51" s="406">
        <f>O51+1</f>
        <v>2028</v>
      </c>
      <c r="Q51" s="406">
        <f t="shared" ref="Q51" si="45">P51+1</f>
        <v>2029</v>
      </c>
      <c r="R51" s="406">
        <f t="shared" ref="R51" si="46">Q51+1</f>
        <v>2030</v>
      </c>
      <c r="S51" s="406">
        <f t="shared" ref="S51" si="47">R51+1</f>
        <v>2031</v>
      </c>
      <c r="T51" s="406">
        <f t="shared" ref="T51" si="48">S51+1</f>
        <v>2032</v>
      </c>
      <c r="U51" s="406">
        <f t="shared" ref="U51" si="49">T51+1</f>
        <v>2033</v>
      </c>
      <c r="V51" s="406">
        <f t="shared" ref="V51" si="50">U51+1</f>
        <v>2034</v>
      </c>
      <c r="W51" s="406">
        <f t="shared" ref="W51" si="51">V51+1</f>
        <v>2035</v>
      </c>
      <c r="X51" s="406">
        <f t="shared" ref="X51" si="52">W51+1</f>
        <v>2036</v>
      </c>
      <c r="Y51" s="406">
        <f t="shared" ref="Y51" si="53">X51+1</f>
        <v>2037</v>
      </c>
      <c r="Z51" s="406">
        <f t="shared" ref="Z51" si="54">Y51+1</f>
        <v>2038</v>
      </c>
      <c r="AA51" s="406">
        <f t="shared" ref="AA51" si="55">Z51+1</f>
        <v>2039</v>
      </c>
      <c r="AB51" s="406">
        <f t="shared" ref="AB51" si="56">AA51+1</f>
        <v>2040</v>
      </c>
      <c r="AC51" s="406">
        <f t="shared" ref="AC51" si="57">AB51+1</f>
        <v>2041</v>
      </c>
      <c r="AD51" s="406">
        <f t="shared" ref="AD51" si="58">AC51+1</f>
        <v>2042</v>
      </c>
      <c r="AE51" s="406">
        <f t="shared" ref="AE51" si="59">AD51+1</f>
        <v>2043</v>
      </c>
      <c r="AF51" s="406">
        <f t="shared" ref="AF51" si="60">AE51+1</f>
        <v>2044</v>
      </c>
      <c r="AG51" s="406">
        <f t="shared" ref="AG51" si="61">AF51+1</f>
        <v>2045</v>
      </c>
      <c r="AH51" s="406">
        <f t="shared" ref="AH51" si="62">AG51+1</f>
        <v>2046</v>
      </c>
      <c r="AI51" s="406">
        <f t="shared" ref="AI51" si="63">AH51+1</f>
        <v>2047</v>
      </c>
      <c r="AJ51" s="406">
        <f t="shared" ref="AJ51" si="64">AI51+1</f>
        <v>2048</v>
      </c>
      <c r="AK51" s="406">
        <f t="shared" ref="AK51" si="65">AJ51+1</f>
        <v>2049</v>
      </c>
      <c r="AL51" s="406">
        <f t="shared" ref="AL51" si="66">AK51+1</f>
        <v>2050</v>
      </c>
      <c r="AM51" s="406">
        <f t="shared" ref="AM51" si="67">AL51+1</f>
        <v>2051</v>
      </c>
      <c r="AN51" s="406">
        <f t="shared" ref="AN51" si="68">AM51+1</f>
        <v>2052</v>
      </c>
      <c r="AO51" s="406">
        <f t="shared" ref="AO51" si="69">AN51+1</f>
        <v>2053</v>
      </c>
      <c r="AP51" s="406">
        <f t="shared" ref="AP51" si="70">AO51+1</f>
        <v>2054</v>
      </c>
      <c r="AQ51" s="406">
        <f t="shared" ref="AQ51" si="71">AP51+1</f>
        <v>2055</v>
      </c>
      <c r="AR51" s="406">
        <f t="shared" ref="AR51" si="72">AQ51+1</f>
        <v>2056</v>
      </c>
      <c r="AS51" s="271"/>
      <c r="AT51" s="250"/>
      <c r="AU51" s="222"/>
    </row>
    <row r="52" spans="1:47" ht="16.5" thickBot="1" x14ac:dyDescent="0.3">
      <c r="A52" s="222"/>
      <c r="B52" s="241"/>
      <c r="C52" s="224"/>
      <c r="D52" s="262" t="s">
        <v>173</v>
      </c>
      <c r="E52" s="264">
        <v>0</v>
      </c>
      <c r="F52" s="264">
        <v>0</v>
      </c>
      <c r="G52" s="264">
        <v>0</v>
      </c>
      <c r="H52" s="264">
        <v>0</v>
      </c>
      <c r="I52" s="264">
        <v>0</v>
      </c>
      <c r="J52" s="264">
        <v>0</v>
      </c>
      <c r="K52" s="264"/>
      <c r="L52" s="264">
        <v>0</v>
      </c>
      <c r="M52" s="264">
        <v>0</v>
      </c>
      <c r="N52" s="264">
        <v>0</v>
      </c>
      <c r="O52" s="264">
        <v>0</v>
      </c>
      <c r="P52" s="264">
        <v>0</v>
      </c>
      <c r="Q52" s="264">
        <v>0</v>
      </c>
      <c r="R52" s="264">
        <v>0</v>
      </c>
      <c r="S52" s="264">
        <v>0</v>
      </c>
      <c r="T52" s="264">
        <v>0</v>
      </c>
      <c r="U52" s="264">
        <v>0</v>
      </c>
      <c r="V52" s="264">
        <v>0</v>
      </c>
      <c r="W52" s="264">
        <v>0</v>
      </c>
      <c r="X52" s="264">
        <v>0</v>
      </c>
      <c r="Y52" s="264">
        <v>0</v>
      </c>
      <c r="Z52" s="264">
        <v>0</v>
      </c>
      <c r="AA52" s="264">
        <v>0</v>
      </c>
      <c r="AB52" s="264">
        <v>0</v>
      </c>
      <c r="AC52" s="264">
        <v>0</v>
      </c>
      <c r="AD52" s="264">
        <v>0</v>
      </c>
      <c r="AE52" s="264">
        <v>0</v>
      </c>
      <c r="AF52" s="264">
        <v>0</v>
      </c>
      <c r="AG52" s="264">
        <v>0</v>
      </c>
      <c r="AH52" s="264">
        <v>0</v>
      </c>
      <c r="AI52" s="264">
        <v>0</v>
      </c>
      <c r="AJ52" s="264">
        <v>0</v>
      </c>
      <c r="AK52" s="264">
        <v>0</v>
      </c>
      <c r="AL52" s="264">
        <v>0</v>
      </c>
      <c r="AM52" s="264">
        <v>0</v>
      </c>
      <c r="AN52" s="264">
        <v>0</v>
      </c>
      <c r="AO52" s="264">
        <v>0</v>
      </c>
      <c r="AP52" s="264">
        <v>0</v>
      </c>
      <c r="AQ52" s="264">
        <v>0</v>
      </c>
      <c r="AR52" s="264">
        <v>0</v>
      </c>
      <c r="AS52" s="273"/>
      <c r="AT52" s="250"/>
      <c r="AU52" s="222"/>
    </row>
    <row r="53" spans="1:47" ht="16.5" thickBot="1" x14ac:dyDescent="0.3">
      <c r="A53" s="222"/>
      <c r="B53" s="241"/>
      <c r="C53" s="224"/>
      <c r="D53" s="262" t="s">
        <v>174</v>
      </c>
      <c r="E53" s="264">
        <v>0</v>
      </c>
      <c r="F53" s="474">
        <v>0</v>
      </c>
      <c r="G53" s="474">
        <v>0</v>
      </c>
      <c r="H53" s="474">
        <v>0</v>
      </c>
      <c r="I53" s="474">
        <v>0</v>
      </c>
      <c r="J53" s="474">
        <v>0</v>
      </c>
      <c r="K53" s="474">
        <v>0</v>
      </c>
      <c r="L53" s="474">
        <v>0</v>
      </c>
      <c r="M53" s="474">
        <v>0</v>
      </c>
      <c r="N53" s="474">
        <v>0</v>
      </c>
      <c r="O53" s="474">
        <v>0</v>
      </c>
      <c r="P53" s="474">
        <v>0</v>
      </c>
      <c r="Q53" s="474">
        <v>0</v>
      </c>
      <c r="R53" s="474">
        <v>0</v>
      </c>
      <c r="S53" s="474">
        <v>0</v>
      </c>
      <c r="T53" s="474">
        <v>0</v>
      </c>
      <c r="U53" s="474">
        <v>0</v>
      </c>
      <c r="V53" s="474">
        <v>0</v>
      </c>
      <c r="W53" s="474">
        <v>0</v>
      </c>
      <c r="X53" s="474">
        <v>0</v>
      </c>
      <c r="Y53" s="474">
        <v>0</v>
      </c>
      <c r="Z53" s="474">
        <v>0</v>
      </c>
      <c r="AA53" s="474">
        <v>0</v>
      </c>
      <c r="AB53" s="474">
        <v>0</v>
      </c>
      <c r="AC53" s="474">
        <v>0</v>
      </c>
      <c r="AD53" s="474">
        <v>0</v>
      </c>
      <c r="AE53" s="474">
        <v>0</v>
      </c>
      <c r="AF53" s="474">
        <v>0</v>
      </c>
      <c r="AG53" s="474">
        <v>0</v>
      </c>
      <c r="AH53" s="474">
        <v>0</v>
      </c>
      <c r="AI53" s="474">
        <v>0</v>
      </c>
      <c r="AJ53" s="474">
        <v>0</v>
      </c>
      <c r="AK53" s="474">
        <v>0</v>
      </c>
      <c r="AL53" s="474">
        <v>0</v>
      </c>
      <c r="AM53" s="474">
        <v>0</v>
      </c>
      <c r="AN53" s="474">
        <v>0</v>
      </c>
      <c r="AO53" s="474">
        <v>0</v>
      </c>
      <c r="AP53" s="474">
        <v>0</v>
      </c>
      <c r="AQ53" s="474">
        <v>0</v>
      </c>
      <c r="AR53" s="474">
        <v>0</v>
      </c>
      <c r="AS53" s="273"/>
      <c r="AT53" s="250"/>
      <c r="AU53" s="222"/>
    </row>
    <row r="54" spans="1:47" x14ac:dyDescent="0.25">
      <c r="A54" s="222"/>
      <c r="B54" s="241"/>
      <c r="C54" s="224"/>
      <c r="D54" s="293" t="s">
        <v>135</v>
      </c>
      <c r="E54" s="407">
        <f t="shared" ref="E54:AR54" si="73">E52+E53</f>
        <v>0</v>
      </c>
      <c r="F54" s="407">
        <f t="shared" si="73"/>
        <v>0</v>
      </c>
      <c r="G54" s="407">
        <f t="shared" si="73"/>
        <v>0</v>
      </c>
      <c r="H54" s="407">
        <f t="shared" si="73"/>
        <v>0</v>
      </c>
      <c r="I54" s="407">
        <f t="shared" si="73"/>
        <v>0</v>
      </c>
      <c r="J54" s="407">
        <f t="shared" si="73"/>
        <v>0</v>
      </c>
      <c r="K54" s="407">
        <f t="shared" si="73"/>
        <v>0</v>
      </c>
      <c r="L54" s="407">
        <f t="shared" si="73"/>
        <v>0</v>
      </c>
      <c r="M54" s="407">
        <f t="shared" si="73"/>
        <v>0</v>
      </c>
      <c r="N54" s="407">
        <f t="shared" si="73"/>
        <v>0</v>
      </c>
      <c r="O54" s="407">
        <f t="shared" si="73"/>
        <v>0</v>
      </c>
      <c r="P54" s="407">
        <f t="shared" si="73"/>
        <v>0</v>
      </c>
      <c r="Q54" s="407">
        <f t="shared" si="73"/>
        <v>0</v>
      </c>
      <c r="R54" s="407">
        <f t="shared" si="73"/>
        <v>0</v>
      </c>
      <c r="S54" s="407">
        <f t="shared" si="73"/>
        <v>0</v>
      </c>
      <c r="T54" s="407">
        <f t="shared" si="73"/>
        <v>0</v>
      </c>
      <c r="U54" s="407">
        <f t="shared" si="73"/>
        <v>0</v>
      </c>
      <c r="V54" s="407">
        <f t="shared" si="73"/>
        <v>0</v>
      </c>
      <c r="W54" s="407">
        <f t="shared" si="73"/>
        <v>0</v>
      </c>
      <c r="X54" s="407">
        <f t="shared" si="73"/>
        <v>0</v>
      </c>
      <c r="Y54" s="407">
        <f t="shared" si="73"/>
        <v>0</v>
      </c>
      <c r="Z54" s="407">
        <f t="shared" si="73"/>
        <v>0</v>
      </c>
      <c r="AA54" s="407">
        <f t="shared" si="73"/>
        <v>0</v>
      </c>
      <c r="AB54" s="407">
        <f t="shared" si="73"/>
        <v>0</v>
      </c>
      <c r="AC54" s="407">
        <f t="shared" si="73"/>
        <v>0</v>
      </c>
      <c r="AD54" s="407">
        <f t="shared" si="73"/>
        <v>0</v>
      </c>
      <c r="AE54" s="407">
        <f t="shared" si="73"/>
        <v>0</v>
      </c>
      <c r="AF54" s="407">
        <f t="shared" si="73"/>
        <v>0</v>
      </c>
      <c r="AG54" s="407">
        <f t="shared" si="73"/>
        <v>0</v>
      </c>
      <c r="AH54" s="407">
        <f t="shared" si="73"/>
        <v>0</v>
      </c>
      <c r="AI54" s="407">
        <f t="shared" si="73"/>
        <v>0</v>
      </c>
      <c r="AJ54" s="407">
        <f t="shared" si="73"/>
        <v>0</v>
      </c>
      <c r="AK54" s="407">
        <f t="shared" si="73"/>
        <v>0</v>
      </c>
      <c r="AL54" s="407">
        <f t="shared" si="73"/>
        <v>0</v>
      </c>
      <c r="AM54" s="407">
        <f t="shared" si="73"/>
        <v>0</v>
      </c>
      <c r="AN54" s="407">
        <f t="shared" si="73"/>
        <v>0</v>
      </c>
      <c r="AO54" s="407">
        <f t="shared" si="73"/>
        <v>0</v>
      </c>
      <c r="AP54" s="407">
        <f t="shared" si="73"/>
        <v>0</v>
      </c>
      <c r="AQ54" s="407">
        <f t="shared" si="73"/>
        <v>0</v>
      </c>
      <c r="AR54" s="407">
        <f t="shared" si="73"/>
        <v>0</v>
      </c>
      <c r="AS54" s="273"/>
      <c r="AT54" s="250"/>
      <c r="AU54" s="222"/>
    </row>
    <row r="55" spans="1:47" x14ac:dyDescent="0.25">
      <c r="A55" s="222"/>
      <c r="B55" s="241"/>
      <c r="C55" s="224"/>
      <c r="D55" s="26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273"/>
      <c r="AT55" s="250"/>
      <c r="AU55" s="222"/>
    </row>
    <row r="56" spans="1:47" ht="16.5" thickBot="1" x14ac:dyDescent="0.3">
      <c r="A56" s="222"/>
      <c r="B56" s="241"/>
      <c r="C56" s="224"/>
      <c r="D56" s="262" t="s">
        <v>182</v>
      </c>
      <c r="E56" s="473">
        <v>0</v>
      </c>
      <c r="F56" s="473">
        <v>0</v>
      </c>
      <c r="G56" s="473">
        <v>0</v>
      </c>
      <c r="H56" s="473">
        <v>0</v>
      </c>
      <c r="I56" s="473">
        <v>0</v>
      </c>
      <c r="J56" s="473">
        <v>0</v>
      </c>
      <c r="K56" s="473">
        <v>0</v>
      </c>
      <c r="L56" s="473">
        <v>0</v>
      </c>
      <c r="M56" s="473">
        <v>0</v>
      </c>
      <c r="N56" s="473">
        <v>0</v>
      </c>
      <c r="O56" s="473">
        <v>0</v>
      </c>
      <c r="P56" s="473">
        <v>0</v>
      </c>
      <c r="Q56" s="473">
        <v>0</v>
      </c>
      <c r="R56" s="473">
        <v>0</v>
      </c>
      <c r="S56" s="473">
        <v>0</v>
      </c>
      <c r="T56" s="473">
        <v>0</v>
      </c>
      <c r="U56" s="473">
        <v>0</v>
      </c>
      <c r="V56" s="473">
        <v>0</v>
      </c>
      <c r="W56" s="473">
        <v>0</v>
      </c>
      <c r="X56" s="473">
        <v>0</v>
      </c>
      <c r="Y56" s="473">
        <v>0</v>
      </c>
      <c r="Z56" s="473">
        <v>0</v>
      </c>
      <c r="AA56" s="473">
        <v>0</v>
      </c>
      <c r="AB56" s="473">
        <v>0</v>
      </c>
      <c r="AC56" s="473">
        <v>0</v>
      </c>
      <c r="AD56" s="473">
        <v>0</v>
      </c>
      <c r="AE56" s="473">
        <v>0</v>
      </c>
      <c r="AF56" s="473">
        <v>0</v>
      </c>
      <c r="AG56" s="473">
        <v>0</v>
      </c>
      <c r="AH56" s="473">
        <v>0</v>
      </c>
      <c r="AI56" s="473">
        <v>0</v>
      </c>
      <c r="AJ56" s="473">
        <v>0</v>
      </c>
      <c r="AK56" s="473">
        <v>0</v>
      </c>
      <c r="AL56" s="473">
        <v>0</v>
      </c>
      <c r="AM56" s="473">
        <v>0</v>
      </c>
      <c r="AN56" s="473">
        <v>0</v>
      </c>
      <c r="AO56" s="473">
        <v>0</v>
      </c>
      <c r="AP56" s="473">
        <v>0</v>
      </c>
      <c r="AQ56" s="473">
        <v>0</v>
      </c>
      <c r="AR56" s="473">
        <v>0</v>
      </c>
      <c r="AS56" s="271"/>
      <c r="AT56" s="250"/>
      <c r="AU56" s="222"/>
    </row>
    <row r="57" spans="1:47" ht="16.5" thickBot="1" x14ac:dyDescent="0.3">
      <c r="A57" s="222"/>
      <c r="B57" s="241"/>
      <c r="C57" s="224"/>
      <c r="D57" s="262" t="s">
        <v>79</v>
      </c>
      <c r="E57" s="408">
        <f>IF(ISERROR(VLOOKUP(Inputs!$M$18,'LookUp Ranges'!$A$75:$C$119,3,FALSE)),0,VLOOKUP(Inputs!$M$18,'LookUp Ranges'!$A$75:$C$119,3,FALSE))</f>
        <v>0</v>
      </c>
      <c r="F57" s="408">
        <f>IF(ISERROR(VLOOKUP(Inputs!$M$18,'LookUp Ranges'!$A$75:$C$119,3,FALSE)),0,VLOOKUP(Inputs!$M$18,'LookUp Ranges'!$A$75:$C$119,3,FALSE))</f>
        <v>0</v>
      </c>
      <c r="G57" s="408">
        <f>IF(ISERROR(VLOOKUP(Inputs!$M$18,'LookUp Ranges'!$A$75:$C$119,3,FALSE)),0,VLOOKUP(Inputs!$M$18,'LookUp Ranges'!$A$75:$C$119,3,FALSE))</f>
        <v>0</v>
      </c>
      <c r="H57" s="408">
        <f>IF(ISERROR(VLOOKUP(Inputs!$M$18,'LookUp Ranges'!$A$75:$C$119,3,FALSE)),0,VLOOKUP(Inputs!$M$18,'LookUp Ranges'!$A$75:$C$119,3,FALSE))</f>
        <v>0</v>
      </c>
      <c r="I57" s="408">
        <f>IF(ISERROR(VLOOKUP(Inputs!$M$18,'LookUp Ranges'!$A$75:$C$119,3,FALSE)),0,VLOOKUP(Inputs!$M$18,'LookUp Ranges'!$A$75:$C$119,3,FALSE))</f>
        <v>0</v>
      </c>
      <c r="J57" s="408">
        <f>IF(ISERROR(VLOOKUP(Inputs!$M$18,'LookUp Ranges'!$A$75:$C$119,3,FALSE)),0,VLOOKUP(Inputs!$M$18,'LookUp Ranges'!$A$75:$C$119,3,FALSE))</f>
        <v>0</v>
      </c>
      <c r="K57" s="408">
        <f>IF(ISERROR(VLOOKUP(Inputs!$M$18,'LookUp Ranges'!$A$75:$C$119,3,FALSE)),0,VLOOKUP(Inputs!$M$18,'LookUp Ranges'!$A$75:$C$119,3,FALSE))</f>
        <v>0</v>
      </c>
      <c r="L57" s="408">
        <f>IF(ISERROR(VLOOKUP(Inputs!$M$18,'LookUp Ranges'!$A$75:$C$119,3,FALSE)),0,VLOOKUP(Inputs!$M$18,'LookUp Ranges'!$A$75:$C$119,3,FALSE))</f>
        <v>0</v>
      </c>
      <c r="M57" s="408">
        <f>IF(ISERROR(VLOOKUP(Inputs!$M$18,'LookUp Ranges'!$A$75:$C$119,3,FALSE)),0,VLOOKUP(Inputs!$M$18,'LookUp Ranges'!$A$75:$C$119,3,FALSE))</f>
        <v>0</v>
      </c>
      <c r="N57" s="408">
        <f>IF(ISERROR(VLOOKUP(Inputs!$M$18,'LookUp Ranges'!$A$75:$C$119,3,FALSE)),0,VLOOKUP(Inputs!$M$18,'LookUp Ranges'!$A$75:$C$119,3,FALSE))</f>
        <v>0</v>
      </c>
      <c r="O57" s="408">
        <f>IF(ISERROR(VLOOKUP(Inputs!$M$18,'LookUp Ranges'!$A$75:$C$119,3,FALSE)),0,VLOOKUP(Inputs!$M$18,'LookUp Ranges'!$A$75:$C$119,3,FALSE))</f>
        <v>0</v>
      </c>
      <c r="P57" s="408">
        <f>IF(ISERROR(VLOOKUP(Inputs!$M$18,'LookUp Ranges'!$A$75:$C$119,3,FALSE)),0,VLOOKUP(Inputs!$M$18,'LookUp Ranges'!$A$75:$C$119,3,FALSE))</f>
        <v>0</v>
      </c>
      <c r="Q57" s="408">
        <f>IF(ISERROR(VLOOKUP(Inputs!$M$18,'LookUp Ranges'!$A$75:$C$119,3,FALSE)),0,VLOOKUP(Inputs!$M$18,'LookUp Ranges'!$A$75:$C$119,3,FALSE))</f>
        <v>0</v>
      </c>
      <c r="R57" s="408">
        <f>IF(ISERROR(VLOOKUP(Inputs!$M$18,'LookUp Ranges'!$A$75:$C$119,3,FALSE)),0,VLOOKUP(Inputs!$M$18,'LookUp Ranges'!$A$75:$C$119,3,FALSE))</f>
        <v>0</v>
      </c>
      <c r="S57" s="408">
        <f>IF(ISERROR(VLOOKUP(Inputs!$M$18,'LookUp Ranges'!$A$75:$C$119,3,FALSE)),0,VLOOKUP(Inputs!$M$18,'LookUp Ranges'!$A$75:$C$119,3,FALSE))</f>
        <v>0</v>
      </c>
      <c r="T57" s="408">
        <f>IF(ISERROR(VLOOKUP(Inputs!$M$18,'LookUp Ranges'!$A$75:$C$119,3,FALSE)),0,VLOOKUP(Inputs!$M$18,'LookUp Ranges'!$A$75:$C$119,3,FALSE))</f>
        <v>0</v>
      </c>
      <c r="U57" s="408">
        <f>IF(ISERROR(VLOOKUP(Inputs!$M$18,'LookUp Ranges'!$A$75:$C$119,3,FALSE)),0,VLOOKUP(Inputs!$M$18,'LookUp Ranges'!$A$75:$C$119,3,FALSE))</f>
        <v>0</v>
      </c>
      <c r="V57" s="408">
        <f>IF(ISERROR(VLOOKUP(Inputs!$M$18,'LookUp Ranges'!$A$75:$C$119,3,FALSE)),0,VLOOKUP(Inputs!$M$18,'LookUp Ranges'!$A$75:$C$119,3,FALSE))</f>
        <v>0</v>
      </c>
      <c r="W57" s="408">
        <f>IF(ISERROR(VLOOKUP(Inputs!$M$18,'LookUp Ranges'!$A$75:$C$119,3,FALSE)),0,VLOOKUP(Inputs!$M$18,'LookUp Ranges'!$A$75:$C$119,3,FALSE))</f>
        <v>0</v>
      </c>
      <c r="X57" s="408">
        <f>IF(ISERROR(VLOOKUP(Inputs!$M$18,'LookUp Ranges'!$A$75:$C$119,3,FALSE)),0,VLOOKUP(Inputs!$M$18,'LookUp Ranges'!$A$75:$C$119,3,FALSE))</f>
        <v>0</v>
      </c>
      <c r="Y57" s="408">
        <f>IF(ISERROR(VLOOKUP(Inputs!$M$18,'LookUp Ranges'!$A$75:$C$119,3,FALSE)),0,VLOOKUP(Inputs!$M$18,'LookUp Ranges'!$A$75:$C$119,3,FALSE))</f>
        <v>0</v>
      </c>
      <c r="Z57" s="408">
        <f>IF(ISERROR(VLOOKUP(Inputs!$M$18,'LookUp Ranges'!$A$75:$C$119,3,FALSE)),0,VLOOKUP(Inputs!$M$18,'LookUp Ranges'!$A$75:$C$119,3,FALSE))</f>
        <v>0</v>
      </c>
      <c r="AA57" s="408">
        <f>IF(ISERROR(VLOOKUP(Inputs!$M$18,'LookUp Ranges'!$A$75:$C$119,3,FALSE)),0,VLOOKUP(Inputs!$M$18,'LookUp Ranges'!$A$75:$C$119,3,FALSE))</f>
        <v>0</v>
      </c>
      <c r="AB57" s="408">
        <f>IF(ISERROR(VLOOKUP(Inputs!$M$18,'LookUp Ranges'!$A$75:$C$119,3,FALSE)),0,VLOOKUP(Inputs!$M$18,'LookUp Ranges'!$A$75:$C$119,3,FALSE))</f>
        <v>0</v>
      </c>
      <c r="AC57" s="408">
        <f>IF(ISERROR(VLOOKUP(Inputs!$M$18,'LookUp Ranges'!$A$75:$C$119,3,FALSE)),0,VLOOKUP(Inputs!$M$18,'LookUp Ranges'!$A$75:$C$119,3,FALSE))</f>
        <v>0</v>
      </c>
      <c r="AD57" s="408">
        <f>IF(ISERROR(VLOOKUP(Inputs!$M$18,'LookUp Ranges'!$A$75:$C$119,3,FALSE)),0,VLOOKUP(Inputs!$M$18,'LookUp Ranges'!$A$75:$C$119,3,FALSE))</f>
        <v>0</v>
      </c>
      <c r="AE57" s="408">
        <f>IF(ISERROR(VLOOKUP(Inputs!$M$18,'LookUp Ranges'!$A$75:$C$119,3,FALSE)),0,VLOOKUP(Inputs!$M$18,'LookUp Ranges'!$A$75:$C$119,3,FALSE))</f>
        <v>0</v>
      </c>
      <c r="AF57" s="408">
        <f>IF(ISERROR(VLOOKUP(Inputs!$M$18,'LookUp Ranges'!$A$75:$C$119,3,FALSE)),0,VLOOKUP(Inputs!$M$18,'LookUp Ranges'!$A$75:$C$119,3,FALSE))</f>
        <v>0</v>
      </c>
      <c r="AG57" s="408">
        <f>IF(ISERROR(VLOOKUP(Inputs!$M$18,'LookUp Ranges'!$A$75:$C$119,3,FALSE)),0,VLOOKUP(Inputs!$M$18,'LookUp Ranges'!$A$75:$C$119,3,FALSE))</f>
        <v>0</v>
      </c>
      <c r="AH57" s="408">
        <f>IF(ISERROR(VLOOKUP(Inputs!$M$18,'LookUp Ranges'!$A$75:$C$119,3,FALSE)),0,VLOOKUP(Inputs!$M$18,'LookUp Ranges'!$A$75:$C$119,3,FALSE))</f>
        <v>0</v>
      </c>
      <c r="AI57" s="408">
        <f>IF(ISERROR(VLOOKUP(Inputs!$M$18,'LookUp Ranges'!$A$75:$C$119,3,FALSE)),0,VLOOKUP(Inputs!$M$18,'LookUp Ranges'!$A$75:$C$119,3,FALSE))</f>
        <v>0</v>
      </c>
      <c r="AJ57" s="408">
        <f>IF(ISERROR(VLOOKUP(Inputs!$M$18,'LookUp Ranges'!$A$75:$C$119,3,FALSE)),0,VLOOKUP(Inputs!$M$18,'LookUp Ranges'!$A$75:$C$119,3,FALSE))</f>
        <v>0</v>
      </c>
      <c r="AK57" s="408">
        <f>IF(ISERROR(VLOOKUP(Inputs!$M$18,'LookUp Ranges'!$A$75:$C$119,3,FALSE)),0,VLOOKUP(Inputs!$M$18,'LookUp Ranges'!$A$75:$C$119,3,FALSE))</f>
        <v>0</v>
      </c>
      <c r="AL57" s="408">
        <f>IF(ISERROR(VLOOKUP(Inputs!$M$18,'LookUp Ranges'!$A$75:$C$119,3,FALSE)),0,VLOOKUP(Inputs!$M$18,'LookUp Ranges'!$A$75:$C$119,3,FALSE))</f>
        <v>0</v>
      </c>
      <c r="AM57" s="408">
        <f>IF(ISERROR(VLOOKUP(Inputs!$M$18,'LookUp Ranges'!$A$75:$C$119,3,FALSE)),0,VLOOKUP(Inputs!$M$18,'LookUp Ranges'!$A$75:$C$119,3,FALSE))</f>
        <v>0</v>
      </c>
      <c r="AN57" s="408">
        <f>IF(ISERROR(VLOOKUP(Inputs!$M$18,'LookUp Ranges'!$A$75:$C$119,3,FALSE)),0,VLOOKUP(Inputs!$M$18,'LookUp Ranges'!$A$75:$C$119,3,FALSE))</f>
        <v>0</v>
      </c>
      <c r="AO57" s="408">
        <f>IF(ISERROR(VLOOKUP(Inputs!$M$18,'LookUp Ranges'!$A$75:$C$119,3,FALSE)),0,VLOOKUP(Inputs!$M$18,'LookUp Ranges'!$A$75:$C$119,3,FALSE))</f>
        <v>0</v>
      </c>
      <c r="AP57" s="408">
        <f>IF(ISERROR(VLOOKUP(Inputs!$M$18,'LookUp Ranges'!$A$75:$C$119,3,FALSE)),0,VLOOKUP(Inputs!$M$18,'LookUp Ranges'!$A$75:$C$119,3,FALSE))</f>
        <v>0</v>
      </c>
      <c r="AQ57" s="408">
        <f>IF(ISERROR(VLOOKUP(Inputs!$M$18,'LookUp Ranges'!$A$75:$C$119,3,FALSE)),0,VLOOKUP(Inputs!$M$18,'LookUp Ranges'!$A$75:$C$119,3,FALSE))</f>
        <v>0</v>
      </c>
      <c r="AR57" s="408">
        <f>IF(ISERROR(VLOOKUP(Inputs!$M$18,'LookUp Ranges'!$A$75:$C$119,3,FALSE)),0,VLOOKUP(Inputs!$M$18,'LookUp Ranges'!$A$75:$C$119,3,FALSE))</f>
        <v>0</v>
      </c>
      <c r="AS57" s="271"/>
      <c r="AT57" s="250"/>
      <c r="AU57" s="222"/>
    </row>
    <row r="58" spans="1:47" ht="16.5" thickBot="1" x14ac:dyDescent="0.3">
      <c r="A58" s="222"/>
      <c r="B58" s="241"/>
      <c r="C58" s="224"/>
      <c r="D58" s="292" t="s">
        <v>138</v>
      </c>
      <c r="E58" s="268">
        <f t="shared" ref="E58:AR58" si="74">IF(ISERROR(E56*E57),0,E56*E57)</f>
        <v>0</v>
      </c>
      <c r="F58" s="403">
        <f t="shared" si="74"/>
        <v>0</v>
      </c>
      <c r="G58" s="403">
        <f t="shared" si="74"/>
        <v>0</v>
      </c>
      <c r="H58" s="403">
        <f t="shared" si="74"/>
        <v>0</v>
      </c>
      <c r="I58" s="403">
        <f t="shared" si="74"/>
        <v>0</v>
      </c>
      <c r="J58" s="403">
        <f t="shared" si="74"/>
        <v>0</v>
      </c>
      <c r="K58" s="403">
        <f t="shared" si="74"/>
        <v>0</v>
      </c>
      <c r="L58" s="403">
        <f t="shared" si="74"/>
        <v>0</v>
      </c>
      <c r="M58" s="403">
        <f t="shared" si="74"/>
        <v>0</v>
      </c>
      <c r="N58" s="403">
        <f t="shared" si="74"/>
        <v>0</v>
      </c>
      <c r="O58" s="403">
        <f t="shared" si="74"/>
        <v>0</v>
      </c>
      <c r="P58" s="403">
        <f t="shared" si="74"/>
        <v>0</v>
      </c>
      <c r="Q58" s="403">
        <f t="shared" si="74"/>
        <v>0</v>
      </c>
      <c r="R58" s="403">
        <f t="shared" si="74"/>
        <v>0</v>
      </c>
      <c r="S58" s="403">
        <f t="shared" si="74"/>
        <v>0</v>
      </c>
      <c r="T58" s="403">
        <f t="shared" si="74"/>
        <v>0</v>
      </c>
      <c r="U58" s="403">
        <f t="shared" si="74"/>
        <v>0</v>
      </c>
      <c r="V58" s="403">
        <f t="shared" si="74"/>
        <v>0</v>
      </c>
      <c r="W58" s="403">
        <f t="shared" si="74"/>
        <v>0</v>
      </c>
      <c r="X58" s="403">
        <f t="shared" si="74"/>
        <v>0</v>
      </c>
      <c r="Y58" s="403">
        <f t="shared" si="74"/>
        <v>0</v>
      </c>
      <c r="Z58" s="403">
        <f t="shared" si="74"/>
        <v>0</v>
      </c>
      <c r="AA58" s="403">
        <f t="shared" si="74"/>
        <v>0</v>
      </c>
      <c r="AB58" s="403">
        <f t="shared" si="74"/>
        <v>0</v>
      </c>
      <c r="AC58" s="403">
        <f t="shared" si="74"/>
        <v>0</v>
      </c>
      <c r="AD58" s="403">
        <f t="shared" si="74"/>
        <v>0</v>
      </c>
      <c r="AE58" s="403">
        <f t="shared" si="74"/>
        <v>0</v>
      </c>
      <c r="AF58" s="403">
        <f t="shared" si="74"/>
        <v>0</v>
      </c>
      <c r="AG58" s="403">
        <f t="shared" si="74"/>
        <v>0</v>
      </c>
      <c r="AH58" s="403">
        <f t="shared" si="74"/>
        <v>0</v>
      </c>
      <c r="AI58" s="403">
        <f t="shared" si="74"/>
        <v>0</v>
      </c>
      <c r="AJ58" s="403">
        <f t="shared" si="74"/>
        <v>0</v>
      </c>
      <c r="AK58" s="403">
        <f t="shared" si="74"/>
        <v>0</v>
      </c>
      <c r="AL58" s="403">
        <f t="shared" si="74"/>
        <v>0</v>
      </c>
      <c r="AM58" s="403">
        <f t="shared" si="74"/>
        <v>0</v>
      </c>
      <c r="AN58" s="403">
        <f t="shared" si="74"/>
        <v>0</v>
      </c>
      <c r="AO58" s="403">
        <f t="shared" si="74"/>
        <v>0</v>
      </c>
      <c r="AP58" s="403">
        <f t="shared" si="74"/>
        <v>0</v>
      </c>
      <c r="AQ58" s="403">
        <f t="shared" si="74"/>
        <v>0</v>
      </c>
      <c r="AR58" s="403">
        <f t="shared" si="74"/>
        <v>0</v>
      </c>
      <c r="AS58" s="271"/>
      <c r="AT58" s="250"/>
      <c r="AU58" s="222"/>
    </row>
    <row r="59" spans="1:47" x14ac:dyDescent="0.25">
      <c r="A59" s="222"/>
      <c r="B59" s="241"/>
      <c r="C59" s="224"/>
      <c r="D59" s="259"/>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271"/>
      <c r="AT59" s="250"/>
      <c r="AU59" s="222"/>
    </row>
    <row r="60" spans="1:47" ht="16.5" thickBot="1" x14ac:dyDescent="0.3">
      <c r="A60" s="222"/>
      <c r="B60" s="241"/>
      <c r="C60" s="224"/>
      <c r="D60" s="262" t="s">
        <v>181</v>
      </c>
      <c r="E60" s="463">
        <v>0</v>
      </c>
      <c r="F60" s="463">
        <v>0</v>
      </c>
      <c r="G60" s="463">
        <v>0</v>
      </c>
      <c r="H60" s="463">
        <v>0</v>
      </c>
      <c r="I60" s="463">
        <v>0</v>
      </c>
      <c r="J60" s="463">
        <v>0</v>
      </c>
      <c r="K60" s="463">
        <v>0</v>
      </c>
      <c r="L60" s="463">
        <v>0</v>
      </c>
      <c r="M60" s="463">
        <v>0</v>
      </c>
      <c r="N60" s="463">
        <v>0</v>
      </c>
      <c r="O60" s="463">
        <v>0</v>
      </c>
      <c r="P60" s="463">
        <v>0</v>
      </c>
      <c r="Q60" s="463">
        <v>0</v>
      </c>
      <c r="R60" s="463">
        <v>0</v>
      </c>
      <c r="S60" s="463">
        <v>0</v>
      </c>
      <c r="T60" s="463">
        <v>0</v>
      </c>
      <c r="U60" s="463">
        <v>0</v>
      </c>
      <c r="V60" s="463">
        <v>0</v>
      </c>
      <c r="W60" s="463">
        <v>0</v>
      </c>
      <c r="X60" s="463">
        <v>0</v>
      </c>
      <c r="Y60" s="463">
        <v>0</v>
      </c>
      <c r="Z60" s="463">
        <v>0</v>
      </c>
      <c r="AA60" s="463">
        <v>0</v>
      </c>
      <c r="AB60" s="463">
        <v>0</v>
      </c>
      <c r="AC60" s="463">
        <v>0</v>
      </c>
      <c r="AD60" s="463">
        <v>0</v>
      </c>
      <c r="AE60" s="463">
        <v>0</v>
      </c>
      <c r="AF60" s="463">
        <v>0</v>
      </c>
      <c r="AG60" s="463">
        <v>0</v>
      </c>
      <c r="AH60" s="463">
        <v>0</v>
      </c>
      <c r="AI60" s="463">
        <v>0</v>
      </c>
      <c r="AJ60" s="463">
        <v>0</v>
      </c>
      <c r="AK60" s="463">
        <v>0</v>
      </c>
      <c r="AL60" s="463">
        <v>0</v>
      </c>
      <c r="AM60" s="463">
        <v>0</v>
      </c>
      <c r="AN60" s="463">
        <v>0</v>
      </c>
      <c r="AO60" s="463">
        <v>0</v>
      </c>
      <c r="AP60" s="463">
        <v>0</v>
      </c>
      <c r="AQ60" s="463">
        <v>0</v>
      </c>
      <c r="AR60" s="463">
        <v>0</v>
      </c>
      <c r="AS60" s="271"/>
      <c r="AT60" s="250"/>
      <c r="AU60" s="222"/>
    </row>
    <row r="61" spans="1:47" ht="16.5" thickBot="1" x14ac:dyDescent="0.3">
      <c r="A61" s="222"/>
      <c r="B61" s="241"/>
      <c r="C61" s="224"/>
      <c r="D61" s="262" t="s">
        <v>176</v>
      </c>
      <c r="E61" s="462">
        <v>0</v>
      </c>
      <c r="F61" s="462">
        <v>0</v>
      </c>
      <c r="G61" s="462">
        <v>0</v>
      </c>
      <c r="H61" s="462">
        <v>0</v>
      </c>
      <c r="I61" s="462">
        <v>0</v>
      </c>
      <c r="J61" s="462">
        <v>0</v>
      </c>
      <c r="K61" s="462">
        <v>0</v>
      </c>
      <c r="L61" s="462">
        <v>0</v>
      </c>
      <c r="M61" s="462">
        <v>0</v>
      </c>
      <c r="N61" s="462">
        <v>0</v>
      </c>
      <c r="O61" s="462">
        <v>0</v>
      </c>
      <c r="P61" s="462">
        <v>0</v>
      </c>
      <c r="Q61" s="462">
        <v>0</v>
      </c>
      <c r="R61" s="462">
        <v>0</v>
      </c>
      <c r="S61" s="462">
        <v>0</v>
      </c>
      <c r="T61" s="462">
        <v>0</v>
      </c>
      <c r="U61" s="462">
        <v>0</v>
      </c>
      <c r="V61" s="462">
        <v>0</v>
      </c>
      <c r="W61" s="462">
        <v>0</v>
      </c>
      <c r="X61" s="462">
        <v>0</v>
      </c>
      <c r="Y61" s="462">
        <v>0</v>
      </c>
      <c r="Z61" s="462">
        <v>0</v>
      </c>
      <c r="AA61" s="462">
        <v>0</v>
      </c>
      <c r="AB61" s="462">
        <v>0</v>
      </c>
      <c r="AC61" s="462">
        <v>0</v>
      </c>
      <c r="AD61" s="462">
        <v>0</v>
      </c>
      <c r="AE61" s="462">
        <v>0</v>
      </c>
      <c r="AF61" s="462">
        <v>0</v>
      </c>
      <c r="AG61" s="462">
        <v>0</v>
      </c>
      <c r="AH61" s="462">
        <v>0</v>
      </c>
      <c r="AI61" s="462">
        <v>0</v>
      </c>
      <c r="AJ61" s="462">
        <v>0</v>
      </c>
      <c r="AK61" s="462">
        <v>0</v>
      </c>
      <c r="AL61" s="462">
        <v>0</v>
      </c>
      <c r="AM61" s="462">
        <v>0</v>
      </c>
      <c r="AN61" s="462">
        <v>0</v>
      </c>
      <c r="AO61" s="462">
        <v>0</v>
      </c>
      <c r="AP61" s="462">
        <v>0</v>
      </c>
      <c r="AQ61" s="462">
        <v>0</v>
      </c>
      <c r="AR61" s="462">
        <v>0</v>
      </c>
      <c r="AS61" s="274"/>
      <c r="AT61" s="250"/>
      <c r="AU61" s="222"/>
    </row>
    <row r="62" spans="1:47" ht="16.5" thickBot="1" x14ac:dyDescent="0.3">
      <c r="A62" s="222"/>
      <c r="B62" s="241"/>
      <c r="C62" s="224"/>
      <c r="D62" s="262" t="s">
        <v>134</v>
      </c>
      <c r="E62" s="409">
        <f>IF(ISERROR(VLOOKUP(Inputs!$M$18,'LookUp Ranges'!$A$75:$B$119,2,FALSE)),0,VLOOKUP(Inputs!$M$18,'LookUp Ranges'!$A$75:$B$119,2,FALSE))</f>
        <v>0</v>
      </c>
      <c r="F62" s="409">
        <f>IF(ISERROR(VLOOKUP(Inputs!$M$18,'LookUp Ranges'!$A$75:$B$119,2,FALSE)),0,VLOOKUP(Inputs!$M$18,'LookUp Ranges'!$A$75:$B$119,2,FALSE))</f>
        <v>0</v>
      </c>
      <c r="G62" s="409">
        <f>IF(ISERROR(VLOOKUP(Inputs!$M$18,'LookUp Ranges'!$A$75:$B$119,2,FALSE)),0,VLOOKUP(Inputs!$M$18,'LookUp Ranges'!$A$75:$B$119,2,FALSE))</f>
        <v>0</v>
      </c>
      <c r="H62" s="409">
        <f>IF(ISERROR(VLOOKUP(Inputs!$M$18,'LookUp Ranges'!$A$75:$B$119,2,FALSE)),0,VLOOKUP(Inputs!$M$18,'LookUp Ranges'!$A$75:$B$119,2,FALSE))</f>
        <v>0</v>
      </c>
      <c r="I62" s="409">
        <f>IF(ISERROR(VLOOKUP(Inputs!$M$18,'LookUp Ranges'!$A$75:$B$119,2,FALSE)),0,VLOOKUP(Inputs!$M$18,'LookUp Ranges'!$A$75:$B$119,2,FALSE))</f>
        <v>0</v>
      </c>
      <c r="J62" s="409">
        <f>IF(ISERROR(VLOOKUP(Inputs!$M$18,'LookUp Ranges'!$A$75:$B$119,2,FALSE)),0,VLOOKUP(Inputs!$M$18,'LookUp Ranges'!$A$75:$B$119,2,FALSE))</f>
        <v>0</v>
      </c>
      <c r="K62" s="409">
        <f>IF(ISERROR(VLOOKUP(Inputs!$M$18,'LookUp Ranges'!$A$75:$B$119,2,FALSE)),0,VLOOKUP(Inputs!$M$18,'LookUp Ranges'!$A$75:$B$119,2,FALSE))</f>
        <v>0</v>
      </c>
      <c r="L62" s="409">
        <f>IF(ISERROR(VLOOKUP(Inputs!$M$18,'LookUp Ranges'!$A$75:$B$119,2,FALSE)),0,VLOOKUP(Inputs!$M$18,'LookUp Ranges'!$A$75:$B$119,2,FALSE))</f>
        <v>0</v>
      </c>
      <c r="M62" s="409">
        <f>IF(ISERROR(VLOOKUP(Inputs!$M$18,'LookUp Ranges'!$A$75:$B$119,2,FALSE)),0,VLOOKUP(Inputs!$M$18,'LookUp Ranges'!$A$75:$B$119,2,FALSE))</f>
        <v>0</v>
      </c>
      <c r="N62" s="409">
        <f>IF(ISERROR(VLOOKUP(Inputs!$M$18,'LookUp Ranges'!$A$75:$B$119,2,FALSE)),0,VLOOKUP(Inputs!$M$18,'LookUp Ranges'!$A$75:$B$119,2,FALSE))</f>
        <v>0</v>
      </c>
      <c r="O62" s="409">
        <f>IF(ISERROR(VLOOKUP(Inputs!$M$18,'LookUp Ranges'!$A$75:$B$119,2,FALSE)),0,VLOOKUP(Inputs!$M$18,'LookUp Ranges'!$A$75:$B$119,2,FALSE))</f>
        <v>0</v>
      </c>
      <c r="P62" s="409">
        <f>IF(ISERROR(VLOOKUP(Inputs!$M$18,'LookUp Ranges'!$A$75:$B$119,2,FALSE)),0,VLOOKUP(Inputs!$M$18,'LookUp Ranges'!$A$75:$B$119,2,FALSE))</f>
        <v>0</v>
      </c>
      <c r="Q62" s="409">
        <f>IF(ISERROR(VLOOKUP(Inputs!$M$18,'LookUp Ranges'!$A$75:$B$119,2,FALSE)),0,VLOOKUP(Inputs!$M$18,'LookUp Ranges'!$A$75:$B$119,2,FALSE))</f>
        <v>0</v>
      </c>
      <c r="R62" s="409">
        <f>IF(ISERROR(VLOOKUP(Inputs!$M$18,'LookUp Ranges'!$A$75:$B$119,2,FALSE)),0,VLOOKUP(Inputs!$M$18,'LookUp Ranges'!$A$75:$B$119,2,FALSE))</f>
        <v>0</v>
      </c>
      <c r="S62" s="409">
        <f>IF(ISERROR(VLOOKUP(Inputs!$M$18,'LookUp Ranges'!$A$75:$B$119,2,FALSE)),0,VLOOKUP(Inputs!$M$18,'LookUp Ranges'!$A$75:$B$119,2,FALSE))</f>
        <v>0</v>
      </c>
      <c r="T62" s="409">
        <f>IF(ISERROR(VLOOKUP(Inputs!$M$18,'LookUp Ranges'!$A$75:$B$119,2,FALSE)),0,VLOOKUP(Inputs!$M$18,'LookUp Ranges'!$A$75:$B$119,2,FALSE))</f>
        <v>0</v>
      </c>
      <c r="U62" s="409">
        <f>IF(ISERROR(VLOOKUP(Inputs!$M$18,'LookUp Ranges'!$A$75:$B$119,2,FALSE)),0,VLOOKUP(Inputs!$M$18,'LookUp Ranges'!$A$75:$B$119,2,FALSE))</f>
        <v>0</v>
      </c>
      <c r="V62" s="409">
        <f>IF(ISERROR(VLOOKUP(Inputs!$M$18,'LookUp Ranges'!$A$75:$B$119,2,FALSE)),0,VLOOKUP(Inputs!$M$18,'LookUp Ranges'!$A$75:$B$119,2,FALSE))</f>
        <v>0</v>
      </c>
      <c r="W62" s="409">
        <f>IF(ISERROR(VLOOKUP(Inputs!$M$18,'LookUp Ranges'!$A$75:$B$119,2,FALSE)),0,VLOOKUP(Inputs!$M$18,'LookUp Ranges'!$A$75:$B$119,2,FALSE))</f>
        <v>0</v>
      </c>
      <c r="X62" s="409">
        <f>IF(ISERROR(VLOOKUP(Inputs!$M$18,'LookUp Ranges'!$A$75:$B$119,2,FALSE)),0,VLOOKUP(Inputs!$M$18,'LookUp Ranges'!$A$75:$B$119,2,FALSE))</f>
        <v>0</v>
      </c>
      <c r="Y62" s="409">
        <f>IF(ISERROR(VLOOKUP(Inputs!$M$18,'LookUp Ranges'!$A$75:$B$119,2,FALSE)),0,VLOOKUP(Inputs!$M$18,'LookUp Ranges'!$A$75:$B$119,2,FALSE))</f>
        <v>0</v>
      </c>
      <c r="Z62" s="409">
        <f>IF(ISERROR(VLOOKUP(Inputs!$M$18,'LookUp Ranges'!$A$75:$B$119,2,FALSE)),0,VLOOKUP(Inputs!$M$18,'LookUp Ranges'!$A$75:$B$119,2,FALSE))</f>
        <v>0</v>
      </c>
      <c r="AA62" s="409">
        <f>IF(ISERROR(VLOOKUP(Inputs!$M$18,'LookUp Ranges'!$A$75:$B$119,2,FALSE)),0,VLOOKUP(Inputs!$M$18,'LookUp Ranges'!$A$75:$B$119,2,FALSE))</f>
        <v>0</v>
      </c>
      <c r="AB62" s="409">
        <f>IF(ISERROR(VLOOKUP(Inputs!$M$18,'LookUp Ranges'!$A$75:$B$119,2,FALSE)),0,VLOOKUP(Inputs!$M$18,'LookUp Ranges'!$A$75:$B$119,2,FALSE))</f>
        <v>0</v>
      </c>
      <c r="AC62" s="409">
        <f>IF(ISERROR(VLOOKUP(Inputs!$M$18,'LookUp Ranges'!$A$75:$B$119,2,FALSE)),0,VLOOKUP(Inputs!$M$18,'LookUp Ranges'!$A$75:$B$119,2,FALSE))</f>
        <v>0</v>
      </c>
      <c r="AD62" s="409">
        <f>IF(ISERROR(VLOOKUP(Inputs!$M$18,'LookUp Ranges'!$A$75:$B$119,2,FALSE)),0,VLOOKUP(Inputs!$M$18,'LookUp Ranges'!$A$75:$B$119,2,FALSE))</f>
        <v>0</v>
      </c>
      <c r="AE62" s="409">
        <f>IF(ISERROR(VLOOKUP(Inputs!$M$18,'LookUp Ranges'!$A$75:$B$119,2,FALSE)),0,VLOOKUP(Inputs!$M$18,'LookUp Ranges'!$A$75:$B$119,2,FALSE))</f>
        <v>0</v>
      </c>
      <c r="AF62" s="409">
        <f>IF(ISERROR(VLOOKUP(Inputs!$M$18,'LookUp Ranges'!$A$75:$B$119,2,FALSE)),0,VLOOKUP(Inputs!$M$18,'LookUp Ranges'!$A$75:$B$119,2,FALSE))</f>
        <v>0</v>
      </c>
      <c r="AG62" s="409">
        <f>IF(ISERROR(VLOOKUP(Inputs!$M$18,'LookUp Ranges'!$A$75:$B$119,2,FALSE)),0,VLOOKUP(Inputs!$M$18,'LookUp Ranges'!$A$75:$B$119,2,FALSE))</f>
        <v>0</v>
      </c>
      <c r="AH62" s="409">
        <f>IF(ISERROR(VLOOKUP(Inputs!$M$18,'LookUp Ranges'!$A$75:$B$119,2,FALSE)),0,VLOOKUP(Inputs!$M$18,'LookUp Ranges'!$A$75:$B$119,2,FALSE))</f>
        <v>0</v>
      </c>
      <c r="AI62" s="409">
        <f>IF(ISERROR(VLOOKUP(Inputs!$M$18,'LookUp Ranges'!$A$75:$B$119,2,FALSE)),0,VLOOKUP(Inputs!$M$18,'LookUp Ranges'!$A$75:$B$119,2,FALSE))</f>
        <v>0</v>
      </c>
      <c r="AJ62" s="409">
        <f>IF(ISERROR(VLOOKUP(Inputs!$M$18,'LookUp Ranges'!$A$75:$B$119,2,FALSE)),0,VLOOKUP(Inputs!$M$18,'LookUp Ranges'!$A$75:$B$119,2,FALSE))</f>
        <v>0</v>
      </c>
      <c r="AK62" s="409">
        <f>IF(ISERROR(VLOOKUP(Inputs!$M$18,'LookUp Ranges'!$A$75:$B$119,2,FALSE)),0,VLOOKUP(Inputs!$M$18,'LookUp Ranges'!$A$75:$B$119,2,FALSE))</f>
        <v>0</v>
      </c>
      <c r="AL62" s="409">
        <f>IF(ISERROR(VLOOKUP(Inputs!$M$18,'LookUp Ranges'!$A$75:$B$119,2,FALSE)),0,VLOOKUP(Inputs!$M$18,'LookUp Ranges'!$A$75:$B$119,2,FALSE))</f>
        <v>0</v>
      </c>
      <c r="AM62" s="409">
        <f>IF(ISERROR(VLOOKUP(Inputs!$M$18,'LookUp Ranges'!$A$75:$B$119,2,FALSE)),0,VLOOKUP(Inputs!$M$18,'LookUp Ranges'!$A$75:$B$119,2,FALSE))</f>
        <v>0</v>
      </c>
      <c r="AN62" s="409">
        <f>IF(ISERROR(VLOOKUP(Inputs!$M$18,'LookUp Ranges'!$A$75:$B$119,2,FALSE)),0,VLOOKUP(Inputs!$M$18,'LookUp Ranges'!$A$75:$B$119,2,FALSE))</f>
        <v>0</v>
      </c>
      <c r="AO62" s="409">
        <f>IF(ISERROR(VLOOKUP(Inputs!$M$18,'LookUp Ranges'!$A$75:$B$119,2,FALSE)),0,VLOOKUP(Inputs!$M$18,'LookUp Ranges'!$A$75:$B$119,2,FALSE))</f>
        <v>0</v>
      </c>
      <c r="AP62" s="409">
        <f>IF(ISERROR(VLOOKUP(Inputs!$M$18,'LookUp Ranges'!$A$75:$B$119,2,FALSE)),0,VLOOKUP(Inputs!$M$18,'LookUp Ranges'!$A$75:$B$119,2,FALSE))</f>
        <v>0</v>
      </c>
      <c r="AQ62" s="409">
        <f>IF(ISERROR(VLOOKUP(Inputs!$M$18,'LookUp Ranges'!$A$75:$B$119,2,FALSE)),0,VLOOKUP(Inputs!$M$18,'LookUp Ranges'!$A$75:$B$119,2,FALSE))</f>
        <v>0</v>
      </c>
      <c r="AR62" s="409">
        <f>IF(ISERROR(VLOOKUP(Inputs!$M$18,'LookUp Ranges'!$A$75:$B$119,2,FALSE)),0,VLOOKUP(Inputs!$M$18,'LookUp Ranges'!$A$75:$B$119,2,FALSE))</f>
        <v>0</v>
      </c>
      <c r="AS62" s="271"/>
      <c r="AT62" s="250"/>
      <c r="AU62" s="222"/>
    </row>
    <row r="63" spans="1:47" ht="16.5" thickBot="1" x14ac:dyDescent="0.3">
      <c r="A63" s="222"/>
      <c r="B63" s="241"/>
      <c r="C63" s="224"/>
      <c r="D63" s="292" t="s">
        <v>137</v>
      </c>
      <c r="E63" s="408">
        <f t="shared" ref="E63:AR63" si="75">IF(ISERROR(E60*E61*E62),0,E60*E61*E62)</f>
        <v>0</v>
      </c>
      <c r="F63" s="408">
        <f t="shared" si="75"/>
        <v>0</v>
      </c>
      <c r="G63" s="408">
        <f t="shared" si="75"/>
        <v>0</v>
      </c>
      <c r="H63" s="408">
        <f t="shared" si="75"/>
        <v>0</v>
      </c>
      <c r="I63" s="408">
        <f t="shared" si="75"/>
        <v>0</v>
      </c>
      <c r="J63" s="408">
        <f t="shared" si="75"/>
        <v>0</v>
      </c>
      <c r="K63" s="408">
        <f t="shared" si="75"/>
        <v>0</v>
      </c>
      <c r="L63" s="408">
        <f t="shared" si="75"/>
        <v>0</v>
      </c>
      <c r="M63" s="408">
        <f t="shared" si="75"/>
        <v>0</v>
      </c>
      <c r="N63" s="408">
        <f t="shared" si="75"/>
        <v>0</v>
      </c>
      <c r="O63" s="408">
        <f t="shared" si="75"/>
        <v>0</v>
      </c>
      <c r="P63" s="408">
        <f t="shared" si="75"/>
        <v>0</v>
      </c>
      <c r="Q63" s="408">
        <f t="shared" si="75"/>
        <v>0</v>
      </c>
      <c r="R63" s="408">
        <f t="shared" si="75"/>
        <v>0</v>
      </c>
      <c r="S63" s="408">
        <f t="shared" si="75"/>
        <v>0</v>
      </c>
      <c r="T63" s="408">
        <f t="shared" si="75"/>
        <v>0</v>
      </c>
      <c r="U63" s="408">
        <f t="shared" si="75"/>
        <v>0</v>
      </c>
      <c r="V63" s="408">
        <f t="shared" si="75"/>
        <v>0</v>
      </c>
      <c r="W63" s="408">
        <f t="shared" si="75"/>
        <v>0</v>
      </c>
      <c r="X63" s="408">
        <f t="shared" si="75"/>
        <v>0</v>
      </c>
      <c r="Y63" s="408">
        <f t="shared" si="75"/>
        <v>0</v>
      </c>
      <c r="Z63" s="408">
        <f t="shared" si="75"/>
        <v>0</v>
      </c>
      <c r="AA63" s="408">
        <f t="shared" si="75"/>
        <v>0</v>
      </c>
      <c r="AB63" s="408">
        <f t="shared" si="75"/>
        <v>0</v>
      </c>
      <c r="AC63" s="408">
        <f t="shared" si="75"/>
        <v>0</v>
      </c>
      <c r="AD63" s="408">
        <f t="shared" si="75"/>
        <v>0</v>
      </c>
      <c r="AE63" s="408">
        <f t="shared" si="75"/>
        <v>0</v>
      </c>
      <c r="AF63" s="408">
        <f t="shared" si="75"/>
        <v>0</v>
      </c>
      <c r="AG63" s="408">
        <f t="shared" si="75"/>
        <v>0</v>
      </c>
      <c r="AH63" s="408">
        <f t="shared" si="75"/>
        <v>0</v>
      </c>
      <c r="AI63" s="408">
        <f t="shared" si="75"/>
        <v>0</v>
      </c>
      <c r="AJ63" s="408">
        <f t="shared" si="75"/>
        <v>0</v>
      </c>
      <c r="AK63" s="408">
        <f t="shared" si="75"/>
        <v>0</v>
      </c>
      <c r="AL63" s="408">
        <f t="shared" si="75"/>
        <v>0</v>
      </c>
      <c r="AM63" s="408">
        <f t="shared" si="75"/>
        <v>0</v>
      </c>
      <c r="AN63" s="408">
        <f t="shared" si="75"/>
        <v>0</v>
      </c>
      <c r="AO63" s="408">
        <f t="shared" si="75"/>
        <v>0</v>
      </c>
      <c r="AP63" s="408">
        <f t="shared" si="75"/>
        <v>0</v>
      </c>
      <c r="AQ63" s="408">
        <f t="shared" si="75"/>
        <v>0</v>
      </c>
      <c r="AR63" s="408">
        <f t="shared" si="75"/>
        <v>0</v>
      </c>
      <c r="AS63" s="271"/>
      <c r="AT63" s="250"/>
      <c r="AU63" s="222"/>
    </row>
    <row r="64" spans="1:47" x14ac:dyDescent="0.25">
      <c r="A64" s="222"/>
      <c r="B64" s="241"/>
      <c r="C64" s="224"/>
      <c r="D64" s="259"/>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271"/>
      <c r="AT64" s="250"/>
      <c r="AU64" s="222"/>
    </row>
    <row r="65" spans="1:47" x14ac:dyDescent="0.25">
      <c r="A65" s="222"/>
      <c r="B65" s="241"/>
      <c r="C65" s="224"/>
      <c r="D65" s="294" t="s">
        <v>210</v>
      </c>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271"/>
      <c r="AT65" s="250"/>
      <c r="AU65" s="222"/>
    </row>
    <row r="66" spans="1:47" ht="16.5" thickBot="1" x14ac:dyDescent="0.3">
      <c r="A66" s="222"/>
      <c r="B66" s="241"/>
      <c r="C66" s="224"/>
      <c r="D66" s="296"/>
      <c r="E66" s="473">
        <v>0</v>
      </c>
      <c r="F66" s="473">
        <v>0</v>
      </c>
      <c r="G66" s="473">
        <v>0</v>
      </c>
      <c r="H66" s="473">
        <v>0</v>
      </c>
      <c r="I66" s="473">
        <v>0</v>
      </c>
      <c r="J66" s="473">
        <v>0</v>
      </c>
      <c r="K66" s="473">
        <v>0</v>
      </c>
      <c r="L66" s="473">
        <v>0</v>
      </c>
      <c r="M66" s="473">
        <v>0</v>
      </c>
      <c r="N66" s="473">
        <v>0</v>
      </c>
      <c r="O66" s="473">
        <v>0</v>
      </c>
      <c r="P66" s="473">
        <v>0</v>
      </c>
      <c r="Q66" s="473">
        <v>0</v>
      </c>
      <c r="R66" s="473">
        <v>0</v>
      </c>
      <c r="S66" s="473">
        <v>0</v>
      </c>
      <c r="T66" s="473">
        <v>0</v>
      </c>
      <c r="U66" s="473">
        <v>0</v>
      </c>
      <c r="V66" s="473">
        <v>0</v>
      </c>
      <c r="W66" s="473">
        <v>0</v>
      </c>
      <c r="X66" s="473">
        <v>0</v>
      </c>
      <c r="Y66" s="473">
        <v>0</v>
      </c>
      <c r="Z66" s="473">
        <v>0</v>
      </c>
      <c r="AA66" s="473">
        <v>0</v>
      </c>
      <c r="AB66" s="473">
        <v>0</v>
      </c>
      <c r="AC66" s="473">
        <v>0</v>
      </c>
      <c r="AD66" s="473">
        <v>0</v>
      </c>
      <c r="AE66" s="473">
        <v>0</v>
      </c>
      <c r="AF66" s="473">
        <v>0</v>
      </c>
      <c r="AG66" s="473">
        <v>0</v>
      </c>
      <c r="AH66" s="473">
        <v>0</v>
      </c>
      <c r="AI66" s="473">
        <v>0</v>
      </c>
      <c r="AJ66" s="473">
        <v>0</v>
      </c>
      <c r="AK66" s="473">
        <v>0</v>
      </c>
      <c r="AL66" s="473">
        <v>0</v>
      </c>
      <c r="AM66" s="473">
        <v>0</v>
      </c>
      <c r="AN66" s="473">
        <v>0</v>
      </c>
      <c r="AO66" s="473">
        <v>0</v>
      </c>
      <c r="AP66" s="473">
        <v>0</v>
      </c>
      <c r="AQ66" s="473">
        <v>0</v>
      </c>
      <c r="AR66" s="473">
        <v>0</v>
      </c>
      <c r="AS66" s="271"/>
      <c r="AT66" s="250"/>
      <c r="AU66" s="222"/>
    </row>
    <row r="67" spans="1:47" x14ac:dyDescent="0.25">
      <c r="A67" s="222"/>
      <c r="B67" s="241"/>
      <c r="C67" s="289"/>
      <c r="D67" s="295"/>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271"/>
      <c r="AT67" s="250"/>
      <c r="AU67" s="222"/>
    </row>
    <row r="68" spans="1:47" ht="16.5" thickBot="1" x14ac:dyDescent="0.3">
      <c r="A68" s="222"/>
      <c r="B68" s="241"/>
      <c r="C68" s="224"/>
      <c r="D68" s="293" t="s">
        <v>136</v>
      </c>
      <c r="E68" s="409">
        <f t="shared" ref="E68:AR68" si="76">E58+E63+E66</f>
        <v>0</v>
      </c>
      <c r="F68" s="409">
        <f t="shared" si="76"/>
        <v>0</v>
      </c>
      <c r="G68" s="409">
        <f t="shared" si="76"/>
        <v>0</v>
      </c>
      <c r="H68" s="409">
        <f t="shared" si="76"/>
        <v>0</v>
      </c>
      <c r="I68" s="409">
        <f t="shared" si="76"/>
        <v>0</v>
      </c>
      <c r="J68" s="409">
        <f t="shared" si="76"/>
        <v>0</v>
      </c>
      <c r="K68" s="409">
        <f t="shared" si="76"/>
        <v>0</v>
      </c>
      <c r="L68" s="409">
        <f t="shared" si="76"/>
        <v>0</v>
      </c>
      <c r="M68" s="409">
        <f t="shared" si="76"/>
        <v>0</v>
      </c>
      <c r="N68" s="409">
        <f t="shared" si="76"/>
        <v>0</v>
      </c>
      <c r="O68" s="409">
        <f t="shared" si="76"/>
        <v>0</v>
      </c>
      <c r="P68" s="409">
        <f t="shared" si="76"/>
        <v>0</v>
      </c>
      <c r="Q68" s="409">
        <f t="shared" si="76"/>
        <v>0</v>
      </c>
      <c r="R68" s="409">
        <f t="shared" si="76"/>
        <v>0</v>
      </c>
      <c r="S68" s="409">
        <f t="shared" si="76"/>
        <v>0</v>
      </c>
      <c r="T68" s="409">
        <f t="shared" si="76"/>
        <v>0</v>
      </c>
      <c r="U68" s="409">
        <f t="shared" si="76"/>
        <v>0</v>
      </c>
      <c r="V68" s="409">
        <f t="shared" si="76"/>
        <v>0</v>
      </c>
      <c r="W68" s="409">
        <f t="shared" si="76"/>
        <v>0</v>
      </c>
      <c r="X68" s="409">
        <f t="shared" si="76"/>
        <v>0</v>
      </c>
      <c r="Y68" s="409">
        <f t="shared" si="76"/>
        <v>0</v>
      </c>
      <c r="Z68" s="409">
        <f t="shared" si="76"/>
        <v>0</v>
      </c>
      <c r="AA68" s="409">
        <f t="shared" si="76"/>
        <v>0</v>
      </c>
      <c r="AB68" s="409">
        <f t="shared" si="76"/>
        <v>0</v>
      </c>
      <c r="AC68" s="409">
        <f t="shared" si="76"/>
        <v>0</v>
      </c>
      <c r="AD68" s="409">
        <f t="shared" si="76"/>
        <v>0</v>
      </c>
      <c r="AE68" s="409">
        <f t="shared" si="76"/>
        <v>0</v>
      </c>
      <c r="AF68" s="409">
        <f t="shared" si="76"/>
        <v>0</v>
      </c>
      <c r="AG68" s="409">
        <f t="shared" si="76"/>
        <v>0</v>
      </c>
      <c r="AH68" s="409">
        <f t="shared" si="76"/>
        <v>0</v>
      </c>
      <c r="AI68" s="409">
        <f t="shared" si="76"/>
        <v>0</v>
      </c>
      <c r="AJ68" s="409">
        <f t="shared" si="76"/>
        <v>0</v>
      </c>
      <c r="AK68" s="409">
        <f t="shared" si="76"/>
        <v>0</v>
      </c>
      <c r="AL68" s="409">
        <f t="shared" si="76"/>
        <v>0</v>
      </c>
      <c r="AM68" s="409">
        <f t="shared" si="76"/>
        <v>0</v>
      </c>
      <c r="AN68" s="409">
        <f t="shared" si="76"/>
        <v>0</v>
      </c>
      <c r="AO68" s="409">
        <f t="shared" si="76"/>
        <v>0</v>
      </c>
      <c r="AP68" s="409">
        <f t="shared" si="76"/>
        <v>0</v>
      </c>
      <c r="AQ68" s="409">
        <f t="shared" si="76"/>
        <v>0</v>
      </c>
      <c r="AR68" s="409">
        <f t="shared" si="76"/>
        <v>0</v>
      </c>
      <c r="AS68" s="271"/>
      <c r="AT68" s="250"/>
      <c r="AU68" s="222"/>
    </row>
    <row r="69" spans="1:47" ht="16.5" thickBot="1" x14ac:dyDescent="0.3">
      <c r="A69" s="222"/>
      <c r="B69" s="241"/>
      <c r="C69" s="272"/>
      <c r="D69" s="234"/>
      <c r="E69" s="276"/>
      <c r="F69" s="276"/>
      <c r="G69" s="276"/>
      <c r="H69" s="276"/>
      <c r="I69" s="276"/>
      <c r="J69" s="276"/>
      <c r="K69" s="276"/>
      <c r="L69" s="276"/>
      <c r="M69" s="276"/>
      <c r="N69" s="276"/>
      <c r="O69" s="276"/>
      <c r="P69" s="276"/>
      <c r="Q69" s="276"/>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275"/>
      <c r="AT69" s="250"/>
      <c r="AU69" s="222"/>
    </row>
    <row r="70" spans="1:47" x14ac:dyDescent="0.25">
      <c r="A70" s="222"/>
      <c r="B70" s="244"/>
      <c r="C70" s="224"/>
      <c r="D70" s="370"/>
      <c r="E70" s="371"/>
      <c r="F70" s="371"/>
      <c r="G70" s="371"/>
      <c r="H70" s="371"/>
      <c r="I70" s="371"/>
      <c r="J70" s="371"/>
      <c r="K70" s="371"/>
      <c r="L70" s="371"/>
      <c r="M70" s="371"/>
      <c r="N70" s="371"/>
      <c r="O70" s="371"/>
      <c r="P70" s="371"/>
      <c r="Q70" s="371"/>
      <c r="R70" s="413"/>
      <c r="S70" s="413"/>
      <c r="T70" s="413"/>
      <c r="U70" s="413"/>
      <c r="V70" s="413"/>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224"/>
      <c r="AT70" s="250"/>
      <c r="AU70" s="222"/>
    </row>
    <row r="71" spans="1:47" ht="16.5" thickBot="1" x14ac:dyDescent="0.3">
      <c r="A71" s="222"/>
      <c r="B71" s="244"/>
      <c r="C71" s="372"/>
      <c r="D71" s="373"/>
      <c r="E71" s="374"/>
      <c r="F71" s="374"/>
      <c r="G71" s="374"/>
      <c r="H71" s="374"/>
      <c r="I71" s="374"/>
      <c r="J71" s="374"/>
      <c r="K71" s="374"/>
      <c r="L71" s="374"/>
      <c r="M71" s="374"/>
      <c r="N71" s="374"/>
      <c r="O71" s="374"/>
      <c r="P71" s="374"/>
      <c r="Q71" s="374"/>
      <c r="R71" s="414"/>
      <c r="S71" s="414"/>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372"/>
      <c r="AT71" s="250"/>
      <c r="AU71" s="222"/>
    </row>
    <row r="72" spans="1:47" x14ac:dyDescent="0.25">
      <c r="A72" s="222"/>
      <c r="B72" s="244"/>
      <c r="C72" s="233"/>
      <c r="D72" s="277"/>
      <c r="E72" s="278"/>
      <c r="F72" s="278"/>
      <c r="G72" s="278"/>
      <c r="H72" s="278"/>
      <c r="I72" s="278"/>
      <c r="J72" s="278"/>
      <c r="K72" s="278"/>
      <c r="L72" s="278"/>
      <c r="M72" s="278"/>
      <c r="N72" s="278"/>
      <c r="O72" s="278"/>
      <c r="P72" s="278"/>
      <c r="Q72" s="278"/>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233"/>
      <c r="AT72" s="250"/>
      <c r="AU72" s="222"/>
    </row>
    <row r="73" spans="1:47" x14ac:dyDescent="0.25">
      <c r="A73" s="222"/>
      <c r="B73" s="241"/>
      <c r="C73" s="224"/>
      <c r="D73" s="279"/>
      <c r="E73" s="224"/>
      <c r="F73" s="224"/>
      <c r="G73" s="224"/>
      <c r="H73" s="224"/>
      <c r="I73" s="224"/>
      <c r="J73" s="224"/>
      <c r="K73" s="224"/>
      <c r="L73" s="224"/>
      <c r="M73" s="224"/>
      <c r="N73" s="224"/>
      <c r="O73" s="224"/>
      <c r="P73" s="224"/>
      <c r="Q73" s="224"/>
      <c r="R73" s="394"/>
      <c r="S73" s="394"/>
      <c r="T73" s="394"/>
      <c r="U73" s="394"/>
      <c r="V73" s="394"/>
      <c r="W73" s="394"/>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271"/>
      <c r="AT73" s="250"/>
      <c r="AU73" s="222"/>
    </row>
    <row r="74" spans="1:47" ht="16.5" thickBot="1" x14ac:dyDescent="0.3">
      <c r="A74" s="222"/>
      <c r="B74" s="241"/>
      <c r="C74" s="261"/>
      <c r="D74" s="412" t="s">
        <v>320</v>
      </c>
      <c r="E74" s="287">
        <f>FirstYear</f>
        <v>2017</v>
      </c>
      <c r="F74" s="282">
        <f t="shared" ref="F74:N74" si="77">E74+1</f>
        <v>2018</v>
      </c>
      <c r="G74" s="282">
        <f t="shared" si="77"/>
        <v>2019</v>
      </c>
      <c r="H74" s="282">
        <f t="shared" si="77"/>
        <v>2020</v>
      </c>
      <c r="I74" s="282">
        <f>H74+1</f>
        <v>2021</v>
      </c>
      <c r="J74" s="282">
        <f t="shared" si="77"/>
        <v>2022</v>
      </c>
      <c r="K74" s="282">
        <f t="shared" si="77"/>
        <v>2023</v>
      </c>
      <c r="L74" s="282">
        <f t="shared" si="77"/>
        <v>2024</v>
      </c>
      <c r="M74" s="406">
        <f t="shared" si="77"/>
        <v>2025</v>
      </c>
      <c r="N74" s="406">
        <f t="shared" si="77"/>
        <v>2026</v>
      </c>
      <c r="O74" s="406">
        <f t="shared" ref="O74" si="78">N74+1</f>
        <v>2027</v>
      </c>
      <c r="P74" s="406">
        <f>O74+1</f>
        <v>2028</v>
      </c>
      <c r="Q74" s="406">
        <f t="shared" ref="Q74" si="79">P74+1</f>
        <v>2029</v>
      </c>
      <c r="R74" s="406">
        <f t="shared" ref="R74" si="80">Q74+1</f>
        <v>2030</v>
      </c>
      <c r="S74" s="406">
        <f t="shared" ref="S74" si="81">R74+1</f>
        <v>2031</v>
      </c>
      <c r="T74" s="406">
        <f t="shared" ref="T74" si="82">S74+1</f>
        <v>2032</v>
      </c>
      <c r="U74" s="406">
        <f t="shared" ref="U74" si="83">T74+1</f>
        <v>2033</v>
      </c>
      <c r="V74" s="406">
        <f t="shared" ref="V74" si="84">U74+1</f>
        <v>2034</v>
      </c>
      <c r="W74" s="406">
        <f t="shared" ref="W74" si="85">V74+1</f>
        <v>2035</v>
      </c>
      <c r="X74" s="406">
        <f t="shared" ref="X74" si="86">W74+1</f>
        <v>2036</v>
      </c>
      <c r="Y74" s="406">
        <f t="shared" ref="Y74" si="87">X74+1</f>
        <v>2037</v>
      </c>
      <c r="Z74" s="406">
        <f t="shared" ref="Z74" si="88">Y74+1</f>
        <v>2038</v>
      </c>
      <c r="AA74" s="406">
        <f t="shared" ref="AA74" si="89">Z74+1</f>
        <v>2039</v>
      </c>
      <c r="AB74" s="406">
        <f t="shared" ref="AB74" si="90">AA74+1</f>
        <v>2040</v>
      </c>
      <c r="AC74" s="406">
        <f t="shared" ref="AC74" si="91">AB74+1</f>
        <v>2041</v>
      </c>
      <c r="AD74" s="406">
        <f t="shared" ref="AD74" si="92">AC74+1</f>
        <v>2042</v>
      </c>
      <c r="AE74" s="406">
        <f t="shared" ref="AE74" si="93">AD74+1</f>
        <v>2043</v>
      </c>
      <c r="AF74" s="406">
        <f t="shared" ref="AF74" si="94">AE74+1</f>
        <v>2044</v>
      </c>
      <c r="AG74" s="406">
        <f t="shared" ref="AG74" si="95">AF74+1</f>
        <v>2045</v>
      </c>
      <c r="AH74" s="406">
        <f t="shared" ref="AH74" si="96">AG74+1</f>
        <v>2046</v>
      </c>
      <c r="AI74" s="406">
        <f t="shared" ref="AI74" si="97">AH74+1</f>
        <v>2047</v>
      </c>
      <c r="AJ74" s="406">
        <f t="shared" ref="AJ74" si="98">AI74+1</f>
        <v>2048</v>
      </c>
      <c r="AK74" s="406">
        <f t="shared" ref="AK74" si="99">AJ74+1</f>
        <v>2049</v>
      </c>
      <c r="AL74" s="406">
        <f t="shared" ref="AL74" si="100">AK74+1</f>
        <v>2050</v>
      </c>
      <c r="AM74" s="406">
        <f t="shared" ref="AM74" si="101">AL74+1</f>
        <v>2051</v>
      </c>
      <c r="AN74" s="406">
        <f t="shared" ref="AN74" si="102">AM74+1</f>
        <v>2052</v>
      </c>
      <c r="AO74" s="406">
        <f t="shared" ref="AO74" si="103">AN74+1</f>
        <v>2053</v>
      </c>
      <c r="AP74" s="406">
        <f t="shared" ref="AP74" si="104">AO74+1</f>
        <v>2054</v>
      </c>
      <c r="AQ74" s="406">
        <f t="shared" ref="AQ74" si="105">AP74+1</f>
        <v>2055</v>
      </c>
      <c r="AR74" s="406">
        <f t="shared" ref="AR74" si="106">AQ74+1</f>
        <v>2056</v>
      </c>
      <c r="AS74" s="271"/>
      <c r="AT74" s="250"/>
      <c r="AU74" s="222"/>
    </row>
    <row r="75" spans="1:47" ht="16.5" thickBot="1" x14ac:dyDescent="0.3">
      <c r="A75" s="222"/>
      <c r="B75" s="241"/>
      <c r="C75" s="224"/>
      <c r="D75" s="262" t="s">
        <v>173</v>
      </c>
      <c r="E75" s="264">
        <v>0</v>
      </c>
      <c r="F75" s="264">
        <v>0</v>
      </c>
      <c r="G75" s="264">
        <v>0</v>
      </c>
      <c r="H75" s="264">
        <v>0</v>
      </c>
      <c r="I75" s="264">
        <v>0</v>
      </c>
      <c r="J75" s="264">
        <v>0</v>
      </c>
      <c r="K75" s="264"/>
      <c r="L75" s="264">
        <v>0</v>
      </c>
      <c r="M75" s="264">
        <v>0</v>
      </c>
      <c r="N75" s="264">
        <v>0</v>
      </c>
      <c r="O75" s="264">
        <v>0</v>
      </c>
      <c r="P75" s="264">
        <v>0</v>
      </c>
      <c r="Q75" s="264">
        <v>0</v>
      </c>
      <c r="R75" s="264">
        <v>0</v>
      </c>
      <c r="S75" s="264">
        <v>0</v>
      </c>
      <c r="T75" s="264">
        <v>0</v>
      </c>
      <c r="U75" s="264">
        <v>0</v>
      </c>
      <c r="V75" s="264">
        <v>0</v>
      </c>
      <c r="W75" s="264">
        <v>0</v>
      </c>
      <c r="X75" s="264">
        <v>0</v>
      </c>
      <c r="Y75" s="264">
        <v>0</v>
      </c>
      <c r="Z75" s="264">
        <v>0</v>
      </c>
      <c r="AA75" s="264">
        <v>0</v>
      </c>
      <c r="AB75" s="264">
        <v>0</v>
      </c>
      <c r="AC75" s="264">
        <v>0</v>
      </c>
      <c r="AD75" s="264">
        <v>0</v>
      </c>
      <c r="AE75" s="264">
        <v>0</v>
      </c>
      <c r="AF75" s="264">
        <v>0</v>
      </c>
      <c r="AG75" s="264">
        <v>0</v>
      </c>
      <c r="AH75" s="264">
        <v>0</v>
      </c>
      <c r="AI75" s="264">
        <v>0</v>
      </c>
      <c r="AJ75" s="264">
        <v>0</v>
      </c>
      <c r="AK75" s="264">
        <v>0</v>
      </c>
      <c r="AL75" s="264">
        <v>0</v>
      </c>
      <c r="AM75" s="264">
        <v>0</v>
      </c>
      <c r="AN75" s="264">
        <v>0</v>
      </c>
      <c r="AO75" s="264">
        <v>0</v>
      </c>
      <c r="AP75" s="264">
        <v>0</v>
      </c>
      <c r="AQ75" s="264">
        <v>0</v>
      </c>
      <c r="AR75" s="264">
        <v>0</v>
      </c>
      <c r="AS75" s="273"/>
      <c r="AT75" s="250"/>
      <c r="AU75" s="222"/>
    </row>
    <row r="76" spans="1:47" ht="16.5" thickBot="1" x14ac:dyDescent="0.3">
      <c r="A76" s="222"/>
      <c r="B76" s="241"/>
      <c r="C76" s="224"/>
      <c r="D76" s="262" t="s">
        <v>174</v>
      </c>
      <c r="E76" s="264">
        <v>0</v>
      </c>
      <c r="F76" s="474">
        <v>0</v>
      </c>
      <c r="G76" s="474">
        <v>0</v>
      </c>
      <c r="H76" s="474">
        <v>0</v>
      </c>
      <c r="I76" s="474">
        <v>0</v>
      </c>
      <c r="J76" s="474">
        <v>0</v>
      </c>
      <c r="K76" s="474">
        <v>0</v>
      </c>
      <c r="L76" s="474">
        <v>0</v>
      </c>
      <c r="M76" s="474">
        <v>0</v>
      </c>
      <c r="N76" s="474">
        <v>0</v>
      </c>
      <c r="O76" s="474">
        <v>0</v>
      </c>
      <c r="P76" s="474">
        <v>0</v>
      </c>
      <c r="Q76" s="474">
        <v>0</v>
      </c>
      <c r="R76" s="474">
        <v>0</v>
      </c>
      <c r="S76" s="474">
        <v>0</v>
      </c>
      <c r="T76" s="474">
        <v>0</v>
      </c>
      <c r="U76" s="474">
        <v>0</v>
      </c>
      <c r="V76" s="474">
        <v>0</v>
      </c>
      <c r="W76" s="474">
        <v>0</v>
      </c>
      <c r="X76" s="474">
        <v>0</v>
      </c>
      <c r="Y76" s="474">
        <v>0</v>
      </c>
      <c r="Z76" s="474">
        <v>0</v>
      </c>
      <c r="AA76" s="474">
        <v>0</v>
      </c>
      <c r="AB76" s="474">
        <v>0</v>
      </c>
      <c r="AC76" s="474">
        <v>0</v>
      </c>
      <c r="AD76" s="474">
        <v>0</v>
      </c>
      <c r="AE76" s="474">
        <v>0</v>
      </c>
      <c r="AF76" s="474">
        <v>0</v>
      </c>
      <c r="AG76" s="474">
        <v>0</v>
      </c>
      <c r="AH76" s="474">
        <v>0</v>
      </c>
      <c r="AI76" s="474">
        <v>0</v>
      </c>
      <c r="AJ76" s="474">
        <v>0</v>
      </c>
      <c r="AK76" s="474">
        <v>0</v>
      </c>
      <c r="AL76" s="474">
        <v>0</v>
      </c>
      <c r="AM76" s="474">
        <v>0</v>
      </c>
      <c r="AN76" s="474">
        <v>0</v>
      </c>
      <c r="AO76" s="474">
        <v>0</v>
      </c>
      <c r="AP76" s="474">
        <v>0</v>
      </c>
      <c r="AQ76" s="474">
        <v>0</v>
      </c>
      <c r="AR76" s="474">
        <v>0</v>
      </c>
      <c r="AS76" s="273"/>
      <c r="AT76" s="250"/>
      <c r="AU76" s="222"/>
    </row>
    <row r="77" spans="1:47" x14ac:dyDescent="0.25">
      <c r="A77" s="222"/>
      <c r="B77" s="241"/>
      <c r="C77" s="224"/>
      <c r="D77" s="293" t="s">
        <v>135</v>
      </c>
      <c r="E77" s="407">
        <f t="shared" ref="E77:AR77" si="107">E75+E76</f>
        <v>0</v>
      </c>
      <c r="F77" s="407">
        <f t="shared" si="107"/>
        <v>0</v>
      </c>
      <c r="G77" s="407">
        <f t="shared" si="107"/>
        <v>0</v>
      </c>
      <c r="H77" s="407">
        <f t="shared" si="107"/>
        <v>0</v>
      </c>
      <c r="I77" s="407">
        <f t="shared" si="107"/>
        <v>0</v>
      </c>
      <c r="J77" s="407">
        <f t="shared" si="107"/>
        <v>0</v>
      </c>
      <c r="K77" s="407">
        <f t="shared" si="107"/>
        <v>0</v>
      </c>
      <c r="L77" s="407">
        <f t="shared" si="107"/>
        <v>0</v>
      </c>
      <c r="M77" s="407">
        <f t="shared" si="107"/>
        <v>0</v>
      </c>
      <c r="N77" s="407">
        <f t="shared" si="107"/>
        <v>0</v>
      </c>
      <c r="O77" s="407">
        <f t="shared" si="107"/>
        <v>0</v>
      </c>
      <c r="P77" s="407">
        <f t="shared" si="107"/>
        <v>0</v>
      </c>
      <c r="Q77" s="407">
        <f t="shared" si="107"/>
        <v>0</v>
      </c>
      <c r="R77" s="407">
        <f t="shared" si="107"/>
        <v>0</v>
      </c>
      <c r="S77" s="407">
        <f t="shared" si="107"/>
        <v>0</v>
      </c>
      <c r="T77" s="407">
        <f t="shared" si="107"/>
        <v>0</v>
      </c>
      <c r="U77" s="407">
        <f t="shared" si="107"/>
        <v>0</v>
      </c>
      <c r="V77" s="407">
        <f t="shared" si="107"/>
        <v>0</v>
      </c>
      <c r="W77" s="407">
        <f t="shared" si="107"/>
        <v>0</v>
      </c>
      <c r="X77" s="407">
        <f t="shared" si="107"/>
        <v>0</v>
      </c>
      <c r="Y77" s="407">
        <f t="shared" si="107"/>
        <v>0</v>
      </c>
      <c r="Z77" s="407">
        <f t="shared" si="107"/>
        <v>0</v>
      </c>
      <c r="AA77" s="407">
        <f t="shared" si="107"/>
        <v>0</v>
      </c>
      <c r="AB77" s="407">
        <f t="shared" si="107"/>
        <v>0</v>
      </c>
      <c r="AC77" s="407">
        <f t="shared" si="107"/>
        <v>0</v>
      </c>
      <c r="AD77" s="407">
        <f t="shared" si="107"/>
        <v>0</v>
      </c>
      <c r="AE77" s="407">
        <f t="shared" si="107"/>
        <v>0</v>
      </c>
      <c r="AF77" s="407">
        <f t="shared" si="107"/>
        <v>0</v>
      </c>
      <c r="AG77" s="407">
        <f t="shared" si="107"/>
        <v>0</v>
      </c>
      <c r="AH77" s="407">
        <f t="shared" si="107"/>
        <v>0</v>
      </c>
      <c r="AI77" s="407">
        <f t="shared" si="107"/>
        <v>0</v>
      </c>
      <c r="AJ77" s="407">
        <f t="shared" si="107"/>
        <v>0</v>
      </c>
      <c r="AK77" s="407">
        <f t="shared" si="107"/>
        <v>0</v>
      </c>
      <c r="AL77" s="407">
        <f t="shared" si="107"/>
        <v>0</v>
      </c>
      <c r="AM77" s="407">
        <f t="shared" si="107"/>
        <v>0</v>
      </c>
      <c r="AN77" s="407">
        <f t="shared" si="107"/>
        <v>0</v>
      </c>
      <c r="AO77" s="407">
        <f t="shared" si="107"/>
        <v>0</v>
      </c>
      <c r="AP77" s="407">
        <f t="shared" si="107"/>
        <v>0</v>
      </c>
      <c r="AQ77" s="407">
        <f t="shared" si="107"/>
        <v>0</v>
      </c>
      <c r="AR77" s="407">
        <f t="shared" si="107"/>
        <v>0</v>
      </c>
      <c r="AS77" s="273"/>
      <c r="AT77" s="250"/>
      <c r="AU77" s="222"/>
    </row>
    <row r="78" spans="1:47" x14ac:dyDescent="0.25">
      <c r="A78" s="222"/>
      <c r="B78" s="241"/>
      <c r="C78" s="224"/>
      <c r="D78" s="260"/>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273"/>
      <c r="AT78" s="250"/>
      <c r="AU78" s="222"/>
    </row>
    <row r="79" spans="1:47" ht="16.5" thickBot="1" x14ac:dyDescent="0.3">
      <c r="A79" s="222"/>
      <c r="B79" s="241"/>
      <c r="C79" s="224"/>
      <c r="D79" s="262" t="s">
        <v>182</v>
      </c>
      <c r="E79" s="473">
        <v>0</v>
      </c>
      <c r="F79" s="473">
        <v>0</v>
      </c>
      <c r="G79" s="473">
        <v>0</v>
      </c>
      <c r="H79" s="473">
        <v>0</v>
      </c>
      <c r="I79" s="473">
        <v>0</v>
      </c>
      <c r="J79" s="473">
        <v>0</v>
      </c>
      <c r="K79" s="473">
        <v>0</v>
      </c>
      <c r="L79" s="473">
        <v>0</v>
      </c>
      <c r="M79" s="473">
        <v>0</v>
      </c>
      <c r="N79" s="473">
        <v>0</v>
      </c>
      <c r="O79" s="473">
        <v>0</v>
      </c>
      <c r="P79" s="473">
        <v>0</v>
      </c>
      <c r="Q79" s="473">
        <v>0</v>
      </c>
      <c r="R79" s="473">
        <v>0</v>
      </c>
      <c r="S79" s="473">
        <v>0</v>
      </c>
      <c r="T79" s="473">
        <v>0</v>
      </c>
      <c r="U79" s="473">
        <v>0</v>
      </c>
      <c r="V79" s="473">
        <v>0</v>
      </c>
      <c r="W79" s="473">
        <v>0</v>
      </c>
      <c r="X79" s="473">
        <v>0</v>
      </c>
      <c r="Y79" s="473">
        <v>0</v>
      </c>
      <c r="Z79" s="473">
        <v>0</v>
      </c>
      <c r="AA79" s="473">
        <v>0</v>
      </c>
      <c r="AB79" s="473">
        <v>0</v>
      </c>
      <c r="AC79" s="473">
        <v>0</v>
      </c>
      <c r="AD79" s="473">
        <v>0</v>
      </c>
      <c r="AE79" s="473">
        <v>0</v>
      </c>
      <c r="AF79" s="473">
        <v>0</v>
      </c>
      <c r="AG79" s="473">
        <v>0</v>
      </c>
      <c r="AH79" s="473">
        <v>0</v>
      </c>
      <c r="AI79" s="473">
        <v>0</v>
      </c>
      <c r="AJ79" s="473">
        <v>0</v>
      </c>
      <c r="AK79" s="473">
        <v>0</v>
      </c>
      <c r="AL79" s="473">
        <v>0</v>
      </c>
      <c r="AM79" s="473">
        <v>0</v>
      </c>
      <c r="AN79" s="473">
        <v>0</v>
      </c>
      <c r="AO79" s="473">
        <v>0</v>
      </c>
      <c r="AP79" s="473">
        <v>0</v>
      </c>
      <c r="AQ79" s="473">
        <v>0</v>
      </c>
      <c r="AR79" s="473">
        <v>0</v>
      </c>
      <c r="AS79" s="271"/>
      <c r="AT79" s="250"/>
      <c r="AU79" s="222"/>
    </row>
    <row r="80" spans="1:47" ht="16.5" thickBot="1" x14ac:dyDescent="0.3">
      <c r="A80" s="222"/>
      <c r="B80" s="241"/>
      <c r="C80" s="224"/>
      <c r="D80" s="262" t="s">
        <v>79</v>
      </c>
      <c r="E80" s="408">
        <f>IF(ISERROR(VLOOKUP(Inputs!$M$18,'LookUp Ranges'!$A$75:$C$119,3,FALSE)),0,VLOOKUP(Inputs!$M$18,'LookUp Ranges'!$A$75:$C$119,3,FALSE))</f>
        <v>0</v>
      </c>
      <c r="F80" s="408">
        <f>IF(ISERROR(VLOOKUP(Inputs!$M$18,'LookUp Ranges'!$A$75:$C$119,3,FALSE)),0,VLOOKUP(Inputs!$M$18,'LookUp Ranges'!$A$75:$C$119,3,FALSE))</f>
        <v>0</v>
      </c>
      <c r="G80" s="408">
        <f>IF(ISERROR(VLOOKUP(Inputs!$M$18,'LookUp Ranges'!$A$75:$C$119,3,FALSE)),0,VLOOKUP(Inputs!$M$18,'LookUp Ranges'!$A$75:$C$119,3,FALSE))</f>
        <v>0</v>
      </c>
      <c r="H80" s="408">
        <f>IF(ISERROR(VLOOKUP(Inputs!$M$18,'LookUp Ranges'!$A$75:$C$119,3,FALSE)),0,VLOOKUP(Inputs!$M$18,'LookUp Ranges'!$A$75:$C$119,3,FALSE))</f>
        <v>0</v>
      </c>
      <c r="I80" s="408">
        <f>IF(ISERROR(VLOOKUP(Inputs!$M$18,'LookUp Ranges'!$A$75:$C$119,3,FALSE)),0,VLOOKUP(Inputs!$M$18,'LookUp Ranges'!$A$75:$C$119,3,FALSE))</f>
        <v>0</v>
      </c>
      <c r="J80" s="408">
        <f>IF(ISERROR(VLOOKUP(Inputs!$M$18,'LookUp Ranges'!$A$75:$C$119,3,FALSE)),0,VLOOKUP(Inputs!$M$18,'LookUp Ranges'!$A$75:$C$119,3,FALSE))</f>
        <v>0</v>
      </c>
      <c r="K80" s="408">
        <f>IF(ISERROR(VLOOKUP(Inputs!$M$18,'LookUp Ranges'!$A$75:$C$119,3,FALSE)),0,VLOOKUP(Inputs!$M$18,'LookUp Ranges'!$A$75:$C$119,3,FALSE))</f>
        <v>0</v>
      </c>
      <c r="L80" s="408">
        <f>IF(ISERROR(VLOOKUP(Inputs!$M$18,'LookUp Ranges'!$A$75:$C$119,3,FALSE)),0,VLOOKUP(Inputs!$M$18,'LookUp Ranges'!$A$75:$C$119,3,FALSE))</f>
        <v>0</v>
      </c>
      <c r="M80" s="408">
        <f>IF(ISERROR(VLOOKUP(Inputs!$M$18,'LookUp Ranges'!$A$75:$C$119,3,FALSE)),0,VLOOKUP(Inputs!$M$18,'LookUp Ranges'!$A$75:$C$119,3,FALSE))</f>
        <v>0</v>
      </c>
      <c r="N80" s="408">
        <f>IF(ISERROR(VLOOKUP(Inputs!$M$18,'LookUp Ranges'!$A$75:$C$119,3,FALSE)),0,VLOOKUP(Inputs!$M$18,'LookUp Ranges'!$A$75:$C$119,3,FALSE))</f>
        <v>0</v>
      </c>
      <c r="O80" s="408">
        <f>IF(ISERROR(VLOOKUP(Inputs!$M$18,'LookUp Ranges'!$A$75:$C$119,3,FALSE)),0,VLOOKUP(Inputs!$M$18,'LookUp Ranges'!$A$75:$C$119,3,FALSE))</f>
        <v>0</v>
      </c>
      <c r="P80" s="408">
        <f>IF(ISERROR(VLOOKUP(Inputs!$M$18,'LookUp Ranges'!$A$75:$C$119,3,FALSE)),0,VLOOKUP(Inputs!$M$18,'LookUp Ranges'!$A$75:$C$119,3,FALSE))</f>
        <v>0</v>
      </c>
      <c r="Q80" s="408">
        <f>IF(ISERROR(VLOOKUP(Inputs!$M$18,'LookUp Ranges'!$A$75:$C$119,3,FALSE)),0,VLOOKUP(Inputs!$M$18,'LookUp Ranges'!$A$75:$C$119,3,FALSE))</f>
        <v>0</v>
      </c>
      <c r="R80" s="408">
        <f>IF(ISERROR(VLOOKUP(Inputs!$M$18,'LookUp Ranges'!$A$75:$C$119,3,FALSE)),0,VLOOKUP(Inputs!$M$18,'LookUp Ranges'!$A$75:$C$119,3,FALSE))</f>
        <v>0</v>
      </c>
      <c r="S80" s="408">
        <f>IF(ISERROR(VLOOKUP(Inputs!$M$18,'LookUp Ranges'!$A$75:$C$119,3,FALSE)),0,VLOOKUP(Inputs!$M$18,'LookUp Ranges'!$A$75:$C$119,3,FALSE))</f>
        <v>0</v>
      </c>
      <c r="T80" s="408">
        <f>IF(ISERROR(VLOOKUP(Inputs!$M$18,'LookUp Ranges'!$A$75:$C$119,3,FALSE)),0,VLOOKUP(Inputs!$M$18,'LookUp Ranges'!$A$75:$C$119,3,FALSE))</f>
        <v>0</v>
      </c>
      <c r="U80" s="408">
        <f>IF(ISERROR(VLOOKUP(Inputs!$M$18,'LookUp Ranges'!$A$75:$C$119,3,FALSE)),0,VLOOKUP(Inputs!$M$18,'LookUp Ranges'!$A$75:$C$119,3,FALSE))</f>
        <v>0</v>
      </c>
      <c r="V80" s="408">
        <f>IF(ISERROR(VLOOKUP(Inputs!$M$18,'LookUp Ranges'!$A$75:$C$119,3,FALSE)),0,VLOOKUP(Inputs!$M$18,'LookUp Ranges'!$A$75:$C$119,3,FALSE))</f>
        <v>0</v>
      </c>
      <c r="W80" s="408">
        <f>IF(ISERROR(VLOOKUP(Inputs!$M$18,'LookUp Ranges'!$A$75:$C$119,3,FALSE)),0,VLOOKUP(Inputs!$M$18,'LookUp Ranges'!$A$75:$C$119,3,FALSE))</f>
        <v>0</v>
      </c>
      <c r="X80" s="408">
        <f>IF(ISERROR(VLOOKUP(Inputs!$M$18,'LookUp Ranges'!$A$75:$C$119,3,FALSE)),0,VLOOKUP(Inputs!$M$18,'LookUp Ranges'!$A$75:$C$119,3,FALSE))</f>
        <v>0</v>
      </c>
      <c r="Y80" s="408">
        <f>IF(ISERROR(VLOOKUP(Inputs!$M$18,'LookUp Ranges'!$A$75:$C$119,3,FALSE)),0,VLOOKUP(Inputs!$M$18,'LookUp Ranges'!$A$75:$C$119,3,FALSE))</f>
        <v>0</v>
      </c>
      <c r="Z80" s="408">
        <f>IF(ISERROR(VLOOKUP(Inputs!$M$18,'LookUp Ranges'!$A$75:$C$119,3,FALSE)),0,VLOOKUP(Inputs!$M$18,'LookUp Ranges'!$A$75:$C$119,3,FALSE))</f>
        <v>0</v>
      </c>
      <c r="AA80" s="408">
        <f>IF(ISERROR(VLOOKUP(Inputs!$M$18,'LookUp Ranges'!$A$75:$C$119,3,FALSE)),0,VLOOKUP(Inputs!$M$18,'LookUp Ranges'!$A$75:$C$119,3,FALSE))</f>
        <v>0</v>
      </c>
      <c r="AB80" s="408">
        <f>IF(ISERROR(VLOOKUP(Inputs!$M$18,'LookUp Ranges'!$A$75:$C$119,3,FALSE)),0,VLOOKUP(Inputs!$M$18,'LookUp Ranges'!$A$75:$C$119,3,FALSE))</f>
        <v>0</v>
      </c>
      <c r="AC80" s="408">
        <f>IF(ISERROR(VLOOKUP(Inputs!$M$18,'LookUp Ranges'!$A$75:$C$119,3,FALSE)),0,VLOOKUP(Inputs!$M$18,'LookUp Ranges'!$A$75:$C$119,3,FALSE))</f>
        <v>0</v>
      </c>
      <c r="AD80" s="408">
        <f>IF(ISERROR(VLOOKUP(Inputs!$M$18,'LookUp Ranges'!$A$75:$C$119,3,FALSE)),0,VLOOKUP(Inputs!$M$18,'LookUp Ranges'!$A$75:$C$119,3,FALSE))</f>
        <v>0</v>
      </c>
      <c r="AE80" s="408">
        <f>IF(ISERROR(VLOOKUP(Inputs!$M$18,'LookUp Ranges'!$A$75:$C$119,3,FALSE)),0,VLOOKUP(Inputs!$M$18,'LookUp Ranges'!$A$75:$C$119,3,FALSE))</f>
        <v>0</v>
      </c>
      <c r="AF80" s="408">
        <f>IF(ISERROR(VLOOKUP(Inputs!$M$18,'LookUp Ranges'!$A$75:$C$119,3,FALSE)),0,VLOOKUP(Inputs!$M$18,'LookUp Ranges'!$A$75:$C$119,3,FALSE))</f>
        <v>0</v>
      </c>
      <c r="AG80" s="408">
        <f>IF(ISERROR(VLOOKUP(Inputs!$M$18,'LookUp Ranges'!$A$75:$C$119,3,FALSE)),0,VLOOKUP(Inputs!$M$18,'LookUp Ranges'!$A$75:$C$119,3,FALSE))</f>
        <v>0</v>
      </c>
      <c r="AH80" s="408">
        <f>IF(ISERROR(VLOOKUP(Inputs!$M$18,'LookUp Ranges'!$A$75:$C$119,3,FALSE)),0,VLOOKUP(Inputs!$M$18,'LookUp Ranges'!$A$75:$C$119,3,FALSE))</f>
        <v>0</v>
      </c>
      <c r="AI80" s="408">
        <f>IF(ISERROR(VLOOKUP(Inputs!$M$18,'LookUp Ranges'!$A$75:$C$119,3,FALSE)),0,VLOOKUP(Inputs!$M$18,'LookUp Ranges'!$A$75:$C$119,3,FALSE))</f>
        <v>0</v>
      </c>
      <c r="AJ80" s="408">
        <f>IF(ISERROR(VLOOKUP(Inputs!$M$18,'LookUp Ranges'!$A$75:$C$119,3,FALSE)),0,VLOOKUP(Inputs!$M$18,'LookUp Ranges'!$A$75:$C$119,3,FALSE))</f>
        <v>0</v>
      </c>
      <c r="AK80" s="408">
        <f>IF(ISERROR(VLOOKUP(Inputs!$M$18,'LookUp Ranges'!$A$75:$C$119,3,FALSE)),0,VLOOKUP(Inputs!$M$18,'LookUp Ranges'!$A$75:$C$119,3,FALSE))</f>
        <v>0</v>
      </c>
      <c r="AL80" s="408">
        <f>IF(ISERROR(VLOOKUP(Inputs!$M$18,'LookUp Ranges'!$A$75:$C$119,3,FALSE)),0,VLOOKUP(Inputs!$M$18,'LookUp Ranges'!$A$75:$C$119,3,FALSE))</f>
        <v>0</v>
      </c>
      <c r="AM80" s="408">
        <f>IF(ISERROR(VLOOKUP(Inputs!$M$18,'LookUp Ranges'!$A$75:$C$119,3,FALSE)),0,VLOOKUP(Inputs!$M$18,'LookUp Ranges'!$A$75:$C$119,3,FALSE))</f>
        <v>0</v>
      </c>
      <c r="AN80" s="408">
        <f>IF(ISERROR(VLOOKUP(Inputs!$M$18,'LookUp Ranges'!$A$75:$C$119,3,FALSE)),0,VLOOKUP(Inputs!$M$18,'LookUp Ranges'!$A$75:$C$119,3,FALSE))</f>
        <v>0</v>
      </c>
      <c r="AO80" s="408">
        <f>IF(ISERROR(VLOOKUP(Inputs!$M$18,'LookUp Ranges'!$A$75:$C$119,3,FALSE)),0,VLOOKUP(Inputs!$M$18,'LookUp Ranges'!$A$75:$C$119,3,FALSE))</f>
        <v>0</v>
      </c>
      <c r="AP80" s="408">
        <f>IF(ISERROR(VLOOKUP(Inputs!$M$18,'LookUp Ranges'!$A$75:$C$119,3,FALSE)),0,VLOOKUP(Inputs!$M$18,'LookUp Ranges'!$A$75:$C$119,3,FALSE))</f>
        <v>0</v>
      </c>
      <c r="AQ80" s="408">
        <f>IF(ISERROR(VLOOKUP(Inputs!$M$18,'LookUp Ranges'!$A$75:$C$119,3,FALSE)),0,VLOOKUP(Inputs!$M$18,'LookUp Ranges'!$A$75:$C$119,3,FALSE))</f>
        <v>0</v>
      </c>
      <c r="AR80" s="408">
        <f>IF(ISERROR(VLOOKUP(Inputs!$M$18,'LookUp Ranges'!$A$75:$C$119,3,FALSE)),0,VLOOKUP(Inputs!$M$18,'LookUp Ranges'!$A$75:$C$119,3,FALSE))</f>
        <v>0</v>
      </c>
      <c r="AS80" s="271"/>
      <c r="AT80" s="250"/>
      <c r="AU80" s="222"/>
    </row>
    <row r="81" spans="1:47" ht="16.5" thickBot="1" x14ac:dyDescent="0.3">
      <c r="A81" s="222"/>
      <c r="B81" s="241"/>
      <c r="C81" s="224"/>
      <c r="D81" s="292" t="s">
        <v>138</v>
      </c>
      <c r="E81" s="268">
        <f t="shared" ref="E81:AR81" si="108">IF(ISERROR(E79*E80),0,E79*E80)</f>
        <v>0</v>
      </c>
      <c r="F81" s="403">
        <f t="shared" si="108"/>
        <v>0</v>
      </c>
      <c r="G81" s="403">
        <f t="shared" si="108"/>
        <v>0</v>
      </c>
      <c r="H81" s="403">
        <f t="shared" si="108"/>
        <v>0</v>
      </c>
      <c r="I81" s="403">
        <f t="shared" si="108"/>
        <v>0</v>
      </c>
      <c r="J81" s="403">
        <f t="shared" si="108"/>
        <v>0</v>
      </c>
      <c r="K81" s="403">
        <f t="shared" si="108"/>
        <v>0</v>
      </c>
      <c r="L81" s="403">
        <f t="shared" si="108"/>
        <v>0</v>
      </c>
      <c r="M81" s="403">
        <f t="shared" si="108"/>
        <v>0</v>
      </c>
      <c r="N81" s="403">
        <f t="shared" si="108"/>
        <v>0</v>
      </c>
      <c r="O81" s="403">
        <f t="shared" si="108"/>
        <v>0</v>
      </c>
      <c r="P81" s="403">
        <f t="shared" si="108"/>
        <v>0</v>
      </c>
      <c r="Q81" s="403">
        <f t="shared" si="108"/>
        <v>0</v>
      </c>
      <c r="R81" s="403">
        <f t="shared" si="108"/>
        <v>0</v>
      </c>
      <c r="S81" s="403">
        <f t="shared" si="108"/>
        <v>0</v>
      </c>
      <c r="T81" s="403">
        <f t="shared" si="108"/>
        <v>0</v>
      </c>
      <c r="U81" s="403">
        <f t="shared" si="108"/>
        <v>0</v>
      </c>
      <c r="V81" s="403">
        <f t="shared" si="108"/>
        <v>0</v>
      </c>
      <c r="W81" s="403">
        <f t="shared" si="108"/>
        <v>0</v>
      </c>
      <c r="X81" s="403">
        <f t="shared" si="108"/>
        <v>0</v>
      </c>
      <c r="Y81" s="403">
        <f t="shared" si="108"/>
        <v>0</v>
      </c>
      <c r="Z81" s="403">
        <f t="shared" si="108"/>
        <v>0</v>
      </c>
      <c r="AA81" s="403">
        <f t="shared" si="108"/>
        <v>0</v>
      </c>
      <c r="AB81" s="403">
        <f t="shared" si="108"/>
        <v>0</v>
      </c>
      <c r="AC81" s="403">
        <f t="shared" si="108"/>
        <v>0</v>
      </c>
      <c r="AD81" s="403">
        <f t="shared" si="108"/>
        <v>0</v>
      </c>
      <c r="AE81" s="403">
        <f t="shared" si="108"/>
        <v>0</v>
      </c>
      <c r="AF81" s="403">
        <f t="shared" si="108"/>
        <v>0</v>
      </c>
      <c r="AG81" s="403">
        <f t="shared" si="108"/>
        <v>0</v>
      </c>
      <c r="AH81" s="403">
        <f t="shared" si="108"/>
        <v>0</v>
      </c>
      <c r="AI81" s="403">
        <f t="shared" si="108"/>
        <v>0</v>
      </c>
      <c r="AJ81" s="403">
        <f t="shared" si="108"/>
        <v>0</v>
      </c>
      <c r="AK81" s="403">
        <f t="shared" si="108"/>
        <v>0</v>
      </c>
      <c r="AL81" s="403">
        <f t="shared" si="108"/>
        <v>0</v>
      </c>
      <c r="AM81" s="403">
        <f t="shared" si="108"/>
        <v>0</v>
      </c>
      <c r="AN81" s="403">
        <f t="shared" si="108"/>
        <v>0</v>
      </c>
      <c r="AO81" s="403">
        <f t="shared" si="108"/>
        <v>0</v>
      </c>
      <c r="AP81" s="403">
        <f t="shared" si="108"/>
        <v>0</v>
      </c>
      <c r="AQ81" s="403">
        <f t="shared" si="108"/>
        <v>0</v>
      </c>
      <c r="AR81" s="403">
        <f t="shared" si="108"/>
        <v>0</v>
      </c>
      <c r="AS81" s="271"/>
      <c r="AT81" s="250"/>
      <c r="AU81" s="222"/>
    </row>
    <row r="82" spans="1:47" x14ac:dyDescent="0.25">
      <c r="A82" s="222"/>
      <c r="B82" s="241"/>
      <c r="C82" s="224"/>
      <c r="D82" s="259"/>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271"/>
      <c r="AT82" s="250"/>
      <c r="AU82" s="222"/>
    </row>
    <row r="83" spans="1:47" ht="16.5" thickBot="1" x14ac:dyDescent="0.3">
      <c r="A83" s="222"/>
      <c r="B83" s="241"/>
      <c r="C83" s="224"/>
      <c r="D83" s="262" t="s">
        <v>181</v>
      </c>
      <c r="E83" s="463">
        <v>0</v>
      </c>
      <c r="F83" s="463">
        <v>0</v>
      </c>
      <c r="G83" s="463">
        <v>0</v>
      </c>
      <c r="H83" s="463">
        <v>0</v>
      </c>
      <c r="I83" s="463">
        <v>0</v>
      </c>
      <c r="J83" s="463">
        <v>0</v>
      </c>
      <c r="K83" s="463">
        <v>0</v>
      </c>
      <c r="L83" s="463">
        <v>0</v>
      </c>
      <c r="M83" s="463">
        <v>0</v>
      </c>
      <c r="N83" s="463">
        <v>0</v>
      </c>
      <c r="O83" s="463">
        <v>0</v>
      </c>
      <c r="P83" s="463">
        <v>0</v>
      </c>
      <c r="Q83" s="463">
        <v>0</v>
      </c>
      <c r="R83" s="463">
        <v>0</v>
      </c>
      <c r="S83" s="463">
        <v>0</v>
      </c>
      <c r="T83" s="463">
        <v>0</v>
      </c>
      <c r="U83" s="463">
        <v>0</v>
      </c>
      <c r="V83" s="463">
        <v>0</v>
      </c>
      <c r="W83" s="463">
        <v>0</v>
      </c>
      <c r="X83" s="463">
        <v>0</v>
      </c>
      <c r="Y83" s="463">
        <v>0</v>
      </c>
      <c r="Z83" s="463">
        <v>0</v>
      </c>
      <c r="AA83" s="463">
        <v>0</v>
      </c>
      <c r="AB83" s="463">
        <v>0</v>
      </c>
      <c r="AC83" s="463">
        <v>0</v>
      </c>
      <c r="AD83" s="463">
        <v>0</v>
      </c>
      <c r="AE83" s="463">
        <v>0</v>
      </c>
      <c r="AF83" s="463">
        <v>0</v>
      </c>
      <c r="AG83" s="463">
        <v>0</v>
      </c>
      <c r="AH83" s="463">
        <v>0</v>
      </c>
      <c r="AI83" s="463">
        <v>0</v>
      </c>
      <c r="AJ83" s="463">
        <v>0</v>
      </c>
      <c r="AK83" s="463">
        <v>0</v>
      </c>
      <c r="AL83" s="463">
        <v>0</v>
      </c>
      <c r="AM83" s="463">
        <v>0</v>
      </c>
      <c r="AN83" s="463">
        <v>0</v>
      </c>
      <c r="AO83" s="463">
        <v>0</v>
      </c>
      <c r="AP83" s="463">
        <v>0</v>
      </c>
      <c r="AQ83" s="463">
        <v>0</v>
      </c>
      <c r="AR83" s="463">
        <v>0</v>
      </c>
      <c r="AS83" s="271"/>
      <c r="AT83" s="250"/>
      <c r="AU83" s="222"/>
    </row>
    <row r="84" spans="1:47" ht="16.5" thickBot="1" x14ac:dyDescent="0.3">
      <c r="A84" s="222"/>
      <c r="B84" s="241"/>
      <c r="C84" s="224"/>
      <c r="D84" s="262" t="s">
        <v>176</v>
      </c>
      <c r="E84" s="462">
        <v>0</v>
      </c>
      <c r="F84" s="462">
        <v>0</v>
      </c>
      <c r="G84" s="462">
        <v>0</v>
      </c>
      <c r="H84" s="462">
        <v>0</v>
      </c>
      <c r="I84" s="462">
        <v>0</v>
      </c>
      <c r="J84" s="462">
        <v>0</v>
      </c>
      <c r="K84" s="462">
        <v>0</v>
      </c>
      <c r="L84" s="462">
        <v>0</v>
      </c>
      <c r="M84" s="462">
        <v>0</v>
      </c>
      <c r="N84" s="462">
        <v>0</v>
      </c>
      <c r="O84" s="462">
        <v>0</v>
      </c>
      <c r="P84" s="462">
        <v>0</v>
      </c>
      <c r="Q84" s="462">
        <v>0</v>
      </c>
      <c r="R84" s="462">
        <v>0</v>
      </c>
      <c r="S84" s="462">
        <v>0</v>
      </c>
      <c r="T84" s="462">
        <v>0</v>
      </c>
      <c r="U84" s="462">
        <v>0</v>
      </c>
      <c r="V84" s="462">
        <v>0</v>
      </c>
      <c r="W84" s="462">
        <v>0</v>
      </c>
      <c r="X84" s="462">
        <v>0</v>
      </c>
      <c r="Y84" s="462">
        <v>0</v>
      </c>
      <c r="Z84" s="462">
        <v>0</v>
      </c>
      <c r="AA84" s="462">
        <v>0</v>
      </c>
      <c r="AB84" s="462">
        <v>0</v>
      </c>
      <c r="AC84" s="462">
        <v>0</v>
      </c>
      <c r="AD84" s="462">
        <v>0</v>
      </c>
      <c r="AE84" s="462">
        <v>0</v>
      </c>
      <c r="AF84" s="462">
        <v>0</v>
      </c>
      <c r="AG84" s="462">
        <v>0</v>
      </c>
      <c r="AH84" s="462">
        <v>0</v>
      </c>
      <c r="AI84" s="462">
        <v>0</v>
      </c>
      <c r="AJ84" s="462">
        <v>0</v>
      </c>
      <c r="AK84" s="462">
        <v>0</v>
      </c>
      <c r="AL84" s="462">
        <v>0</v>
      </c>
      <c r="AM84" s="462">
        <v>0</v>
      </c>
      <c r="AN84" s="462">
        <v>0</v>
      </c>
      <c r="AO84" s="462">
        <v>0</v>
      </c>
      <c r="AP84" s="462">
        <v>0</v>
      </c>
      <c r="AQ84" s="462">
        <v>0</v>
      </c>
      <c r="AR84" s="462">
        <v>0</v>
      </c>
      <c r="AS84" s="274"/>
      <c r="AT84" s="250"/>
      <c r="AU84" s="222"/>
    </row>
    <row r="85" spans="1:47" ht="16.5" thickBot="1" x14ac:dyDescent="0.3">
      <c r="A85" s="222"/>
      <c r="B85" s="241"/>
      <c r="C85" s="224"/>
      <c r="D85" s="262" t="s">
        <v>134</v>
      </c>
      <c r="E85" s="409">
        <f>IF(ISERROR(VLOOKUP(Inputs!$M$18,'LookUp Ranges'!$A$75:$B$119,2,FALSE)),0,VLOOKUP(Inputs!$M$18,'LookUp Ranges'!$A$75:$B$119,2,FALSE))</f>
        <v>0</v>
      </c>
      <c r="F85" s="409">
        <f>IF(ISERROR(VLOOKUP(Inputs!$M$18,'LookUp Ranges'!$A$75:$B$119,2,FALSE)),0,VLOOKUP(Inputs!$M$18,'LookUp Ranges'!$A$75:$B$119,2,FALSE))</f>
        <v>0</v>
      </c>
      <c r="G85" s="409">
        <f>IF(ISERROR(VLOOKUP(Inputs!$M$18,'LookUp Ranges'!$A$75:$B$119,2,FALSE)),0,VLOOKUP(Inputs!$M$18,'LookUp Ranges'!$A$75:$B$119,2,FALSE))</f>
        <v>0</v>
      </c>
      <c r="H85" s="409">
        <f>IF(ISERROR(VLOOKUP(Inputs!$M$18,'LookUp Ranges'!$A$75:$B$119,2,FALSE)),0,VLOOKUP(Inputs!$M$18,'LookUp Ranges'!$A$75:$B$119,2,FALSE))</f>
        <v>0</v>
      </c>
      <c r="I85" s="409">
        <f>IF(ISERROR(VLOOKUP(Inputs!$M$18,'LookUp Ranges'!$A$75:$B$119,2,FALSE)),0,VLOOKUP(Inputs!$M$18,'LookUp Ranges'!$A$75:$B$119,2,FALSE))</f>
        <v>0</v>
      </c>
      <c r="J85" s="409">
        <f>IF(ISERROR(VLOOKUP(Inputs!$M$18,'LookUp Ranges'!$A$75:$B$119,2,FALSE)),0,VLOOKUP(Inputs!$M$18,'LookUp Ranges'!$A$75:$B$119,2,FALSE))</f>
        <v>0</v>
      </c>
      <c r="K85" s="409">
        <f>IF(ISERROR(VLOOKUP(Inputs!$M$18,'LookUp Ranges'!$A$75:$B$119,2,FALSE)),0,VLOOKUP(Inputs!$M$18,'LookUp Ranges'!$A$75:$B$119,2,FALSE))</f>
        <v>0</v>
      </c>
      <c r="L85" s="409">
        <f>IF(ISERROR(VLOOKUP(Inputs!$M$18,'LookUp Ranges'!$A$75:$B$119,2,FALSE)),0,VLOOKUP(Inputs!$M$18,'LookUp Ranges'!$A$75:$B$119,2,FALSE))</f>
        <v>0</v>
      </c>
      <c r="M85" s="409">
        <f>IF(ISERROR(VLOOKUP(Inputs!$M$18,'LookUp Ranges'!$A$75:$B$119,2,FALSE)),0,VLOOKUP(Inputs!$M$18,'LookUp Ranges'!$A$75:$B$119,2,FALSE))</f>
        <v>0</v>
      </c>
      <c r="N85" s="409">
        <f>IF(ISERROR(VLOOKUP(Inputs!$M$18,'LookUp Ranges'!$A$75:$B$119,2,FALSE)),0,VLOOKUP(Inputs!$M$18,'LookUp Ranges'!$A$75:$B$119,2,FALSE))</f>
        <v>0</v>
      </c>
      <c r="O85" s="409">
        <f>IF(ISERROR(VLOOKUP(Inputs!$M$18,'LookUp Ranges'!$A$75:$B$119,2,FALSE)),0,VLOOKUP(Inputs!$M$18,'LookUp Ranges'!$A$75:$B$119,2,FALSE))</f>
        <v>0</v>
      </c>
      <c r="P85" s="409">
        <f>IF(ISERROR(VLOOKUP(Inputs!$M$18,'LookUp Ranges'!$A$75:$B$119,2,FALSE)),0,VLOOKUP(Inputs!$M$18,'LookUp Ranges'!$A$75:$B$119,2,FALSE))</f>
        <v>0</v>
      </c>
      <c r="Q85" s="409">
        <f>IF(ISERROR(VLOOKUP(Inputs!$M$18,'LookUp Ranges'!$A$75:$B$119,2,FALSE)),0,VLOOKUP(Inputs!$M$18,'LookUp Ranges'!$A$75:$B$119,2,FALSE))</f>
        <v>0</v>
      </c>
      <c r="R85" s="409">
        <f>IF(ISERROR(VLOOKUP(Inputs!$M$18,'LookUp Ranges'!$A$75:$B$119,2,FALSE)),0,VLOOKUP(Inputs!$M$18,'LookUp Ranges'!$A$75:$B$119,2,FALSE))</f>
        <v>0</v>
      </c>
      <c r="S85" s="409">
        <f>IF(ISERROR(VLOOKUP(Inputs!$M$18,'LookUp Ranges'!$A$75:$B$119,2,FALSE)),0,VLOOKUP(Inputs!$M$18,'LookUp Ranges'!$A$75:$B$119,2,FALSE))</f>
        <v>0</v>
      </c>
      <c r="T85" s="409">
        <f>IF(ISERROR(VLOOKUP(Inputs!$M$18,'LookUp Ranges'!$A$75:$B$119,2,FALSE)),0,VLOOKUP(Inputs!$M$18,'LookUp Ranges'!$A$75:$B$119,2,FALSE))</f>
        <v>0</v>
      </c>
      <c r="U85" s="409">
        <f>IF(ISERROR(VLOOKUP(Inputs!$M$18,'LookUp Ranges'!$A$75:$B$119,2,FALSE)),0,VLOOKUP(Inputs!$M$18,'LookUp Ranges'!$A$75:$B$119,2,FALSE))</f>
        <v>0</v>
      </c>
      <c r="V85" s="409">
        <f>IF(ISERROR(VLOOKUP(Inputs!$M$18,'LookUp Ranges'!$A$75:$B$119,2,FALSE)),0,VLOOKUP(Inputs!$M$18,'LookUp Ranges'!$A$75:$B$119,2,FALSE))</f>
        <v>0</v>
      </c>
      <c r="W85" s="409">
        <f>IF(ISERROR(VLOOKUP(Inputs!$M$18,'LookUp Ranges'!$A$75:$B$119,2,FALSE)),0,VLOOKUP(Inputs!$M$18,'LookUp Ranges'!$A$75:$B$119,2,FALSE))</f>
        <v>0</v>
      </c>
      <c r="X85" s="409">
        <f>IF(ISERROR(VLOOKUP(Inputs!$M$18,'LookUp Ranges'!$A$75:$B$119,2,FALSE)),0,VLOOKUP(Inputs!$M$18,'LookUp Ranges'!$A$75:$B$119,2,FALSE))</f>
        <v>0</v>
      </c>
      <c r="Y85" s="409">
        <f>IF(ISERROR(VLOOKUP(Inputs!$M$18,'LookUp Ranges'!$A$75:$B$119,2,FALSE)),0,VLOOKUP(Inputs!$M$18,'LookUp Ranges'!$A$75:$B$119,2,FALSE))</f>
        <v>0</v>
      </c>
      <c r="Z85" s="409">
        <f>IF(ISERROR(VLOOKUP(Inputs!$M$18,'LookUp Ranges'!$A$75:$B$119,2,FALSE)),0,VLOOKUP(Inputs!$M$18,'LookUp Ranges'!$A$75:$B$119,2,FALSE))</f>
        <v>0</v>
      </c>
      <c r="AA85" s="409">
        <f>IF(ISERROR(VLOOKUP(Inputs!$M$18,'LookUp Ranges'!$A$75:$B$119,2,FALSE)),0,VLOOKUP(Inputs!$M$18,'LookUp Ranges'!$A$75:$B$119,2,FALSE))</f>
        <v>0</v>
      </c>
      <c r="AB85" s="409">
        <f>IF(ISERROR(VLOOKUP(Inputs!$M$18,'LookUp Ranges'!$A$75:$B$119,2,FALSE)),0,VLOOKUP(Inputs!$M$18,'LookUp Ranges'!$A$75:$B$119,2,FALSE))</f>
        <v>0</v>
      </c>
      <c r="AC85" s="409">
        <f>IF(ISERROR(VLOOKUP(Inputs!$M$18,'LookUp Ranges'!$A$75:$B$119,2,FALSE)),0,VLOOKUP(Inputs!$M$18,'LookUp Ranges'!$A$75:$B$119,2,FALSE))</f>
        <v>0</v>
      </c>
      <c r="AD85" s="409">
        <f>IF(ISERROR(VLOOKUP(Inputs!$M$18,'LookUp Ranges'!$A$75:$B$119,2,FALSE)),0,VLOOKUP(Inputs!$M$18,'LookUp Ranges'!$A$75:$B$119,2,FALSE))</f>
        <v>0</v>
      </c>
      <c r="AE85" s="409">
        <f>IF(ISERROR(VLOOKUP(Inputs!$M$18,'LookUp Ranges'!$A$75:$B$119,2,FALSE)),0,VLOOKUP(Inputs!$M$18,'LookUp Ranges'!$A$75:$B$119,2,FALSE))</f>
        <v>0</v>
      </c>
      <c r="AF85" s="409">
        <f>IF(ISERROR(VLOOKUP(Inputs!$M$18,'LookUp Ranges'!$A$75:$B$119,2,FALSE)),0,VLOOKUP(Inputs!$M$18,'LookUp Ranges'!$A$75:$B$119,2,FALSE))</f>
        <v>0</v>
      </c>
      <c r="AG85" s="409">
        <f>IF(ISERROR(VLOOKUP(Inputs!$M$18,'LookUp Ranges'!$A$75:$B$119,2,FALSE)),0,VLOOKUP(Inputs!$M$18,'LookUp Ranges'!$A$75:$B$119,2,FALSE))</f>
        <v>0</v>
      </c>
      <c r="AH85" s="409">
        <f>IF(ISERROR(VLOOKUP(Inputs!$M$18,'LookUp Ranges'!$A$75:$B$119,2,FALSE)),0,VLOOKUP(Inputs!$M$18,'LookUp Ranges'!$A$75:$B$119,2,FALSE))</f>
        <v>0</v>
      </c>
      <c r="AI85" s="409">
        <f>IF(ISERROR(VLOOKUP(Inputs!$M$18,'LookUp Ranges'!$A$75:$B$119,2,FALSE)),0,VLOOKUP(Inputs!$M$18,'LookUp Ranges'!$A$75:$B$119,2,FALSE))</f>
        <v>0</v>
      </c>
      <c r="AJ85" s="409">
        <f>IF(ISERROR(VLOOKUP(Inputs!$M$18,'LookUp Ranges'!$A$75:$B$119,2,FALSE)),0,VLOOKUP(Inputs!$M$18,'LookUp Ranges'!$A$75:$B$119,2,FALSE))</f>
        <v>0</v>
      </c>
      <c r="AK85" s="409">
        <f>IF(ISERROR(VLOOKUP(Inputs!$M$18,'LookUp Ranges'!$A$75:$B$119,2,FALSE)),0,VLOOKUP(Inputs!$M$18,'LookUp Ranges'!$A$75:$B$119,2,FALSE))</f>
        <v>0</v>
      </c>
      <c r="AL85" s="409">
        <f>IF(ISERROR(VLOOKUP(Inputs!$M$18,'LookUp Ranges'!$A$75:$B$119,2,FALSE)),0,VLOOKUP(Inputs!$M$18,'LookUp Ranges'!$A$75:$B$119,2,FALSE))</f>
        <v>0</v>
      </c>
      <c r="AM85" s="409">
        <f>IF(ISERROR(VLOOKUP(Inputs!$M$18,'LookUp Ranges'!$A$75:$B$119,2,FALSE)),0,VLOOKUP(Inputs!$M$18,'LookUp Ranges'!$A$75:$B$119,2,FALSE))</f>
        <v>0</v>
      </c>
      <c r="AN85" s="409">
        <f>IF(ISERROR(VLOOKUP(Inputs!$M$18,'LookUp Ranges'!$A$75:$B$119,2,FALSE)),0,VLOOKUP(Inputs!$M$18,'LookUp Ranges'!$A$75:$B$119,2,FALSE))</f>
        <v>0</v>
      </c>
      <c r="AO85" s="409">
        <f>IF(ISERROR(VLOOKUP(Inputs!$M$18,'LookUp Ranges'!$A$75:$B$119,2,FALSE)),0,VLOOKUP(Inputs!$M$18,'LookUp Ranges'!$A$75:$B$119,2,FALSE))</f>
        <v>0</v>
      </c>
      <c r="AP85" s="409">
        <f>IF(ISERROR(VLOOKUP(Inputs!$M$18,'LookUp Ranges'!$A$75:$B$119,2,FALSE)),0,VLOOKUP(Inputs!$M$18,'LookUp Ranges'!$A$75:$B$119,2,FALSE))</f>
        <v>0</v>
      </c>
      <c r="AQ85" s="409">
        <f>IF(ISERROR(VLOOKUP(Inputs!$M$18,'LookUp Ranges'!$A$75:$B$119,2,FALSE)),0,VLOOKUP(Inputs!$M$18,'LookUp Ranges'!$A$75:$B$119,2,FALSE))</f>
        <v>0</v>
      </c>
      <c r="AR85" s="409">
        <f>IF(ISERROR(VLOOKUP(Inputs!$M$18,'LookUp Ranges'!$A$75:$B$119,2,FALSE)),0,VLOOKUP(Inputs!$M$18,'LookUp Ranges'!$A$75:$B$119,2,FALSE))</f>
        <v>0</v>
      </c>
      <c r="AS85" s="271"/>
      <c r="AT85" s="250"/>
      <c r="AU85" s="222"/>
    </row>
    <row r="86" spans="1:47" ht="16.5" thickBot="1" x14ac:dyDescent="0.3">
      <c r="A86" s="222"/>
      <c r="B86" s="241"/>
      <c r="C86" s="224"/>
      <c r="D86" s="292" t="s">
        <v>137</v>
      </c>
      <c r="E86" s="408">
        <f t="shared" ref="E86:AR86" si="109">IF(ISERROR(E83*E84*E85),0,E83*E84*E85)</f>
        <v>0</v>
      </c>
      <c r="F86" s="408">
        <f t="shared" si="109"/>
        <v>0</v>
      </c>
      <c r="G86" s="408">
        <f t="shared" si="109"/>
        <v>0</v>
      </c>
      <c r="H86" s="408">
        <f t="shared" si="109"/>
        <v>0</v>
      </c>
      <c r="I86" s="408">
        <f t="shared" si="109"/>
        <v>0</v>
      </c>
      <c r="J86" s="408">
        <f t="shared" si="109"/>
        <v>0</v>
      </c>
      <c r="K86" s="408">
        <f t="shared" si="109"/>
        <v>0</v>
      </c>
      <c r="L86" s="408">
        <f t="shared" si="109"/>
        <v>0</v>
      </c>
      <c r="M86" s="408">
        <f t="shared" si="109"/>
        <v>0</v>
      </c>
      <c r="N86" s="408">
        <f t="shared" si="109"/>
        <v>0</v>
      </c>
      <c r="O86" s="408">
        <f t="shared" si="109"/>
        <v>0</v>
      </c>
      <c r="P86" s="408">
        <f t="shared" si="109"/>
        <v>0</v>
      </c>
      <c r="Q86" s="408">
        <f t="shared" si="109"/>
        <v>0</v>
      </c>
      <c r="R86" s="408">
        <f t="shared" si="109"/>
        <v>0</v>
      </c>
      <c r="S86" s="408">
        <f t="shared" si="109"/>
        <v>0</v>
      </c>
      <c r="T86" s="408">
        <f t="shared" si="109"/>
        <v>0</v>
      </c>
      <c r="U86" s="408">
        <f t="shared" si="109"/>
        <v>0</v>
      </c>
      <c r="V86" s="408">
        <f t="shared" si="109"/>
        <v>0</v>
      </c>
      <c r="W86" s="408">
        <f t="shared" si="109"/>
        <v>0</v>
      </c>
      <c r="X86" s="408">
        <f t="shared" si="109"/>
        <v>0</v>
      </c>
      <c r="Y86" s="408">
        <f t="shared" si="109"/>
        <v>0</v>
      </c>
      <c r="Z86" s="408">
        <f t="shared" si="109"/>
        <v>0</v>
      </c>
      <c r="AA86" s="408">
        <f t="shared" si="109"/>
        <v>0</v>
      </c>
      <c r="AB86" s="408">
        <f t="shared" si="109"/>
        <v>0</v>
      </c>
      <c r="AC86" s="408">
        <f t="shared" si="109"/>
        <v>0</v>
      </c>
      <c r="AD86" s="408">
        <f t="shared" si="109"/>
        <v>0</v>
      </c>
      <c r="AE86" s="408">
        <f t="shared" si="109"/>
        <v>0</v>
      </c>
      <c r="AF86" s="408">
        <f t="shared" si="109"/>
        <v>0</v>
      </c>
      <c r="AG86" s="408">
        <f t="shared" si="109"/>
        <v>0</v>
      </c>
      <c r="AH86" s="408">
        <f t="shared" si="109"/>
        <v>0</v>
      </c>
      <c r="AI86" s="408">
        <f t="shared" si="109"/>
        <v>0</v>
      </c>
      <c r="AJ86" s="408">
        <f t="shared" si="109"/>
        <v>0</v>
      </c>
      <c r="AK86" s="408">
        <f t="shared" si="109"/>
        <v>0</v>
      </c>
      <c r="AL86" s="408">
        <f t="shared" si="109"/>
        <v>0</v>
      </c>
      <c r="AM86" s="408">
        <f t="shared" si="109"/>
        <v>0</v>
      </c>
      <c r="AN86" s="408">
        <f t="shared" si="109"/>
        <v>0</v>
      </c>
      <c r="AO86" s="408">
        <f t="shared" si="109"/>
        <v>0</v>
      </c>
      <c r="AP86" s="408">
        <f t="shared" si="109"/>
        <v>0</v>
      </c>
      <c r="AQ86" s="408">
        <f t="shared" si="109"/>
        <v>0</v>
      </c>
      <c r="AR86" s="408">
        <f t="shared" si="109"/>
        <v>0</v>
      </c>
      <c r="AS86" s="271"/>
      <c r="AT86" s="250"/>
      <c r="AU86" s="222"/>
    </row>
    <row r="87" spans="1:47" x14ac:dyDescent="0.25">
      <c r="A87" s="222"/>
      <c r="B87" s="241"/>
      <c r="C87" s="224"/>
      <c r="D87" s="259"/>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271"/>
      <c r="AT87" s="250"/>
      <c r="AU87" s="222"/>
    </row>
    <row r="88" spans="1:47" x14ac:dyDescent="0.25">
      <c r="A88" s="222"/>
      <c r="B88" s="241"/>
      <c r="C88" s="224"/>
      <c r="D88" s="294" t="s">
        <v>210</v>
      </c>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271"/>
      <c r="AT88" s="250"/>
      <c r="AU88" s="222"/>
    </row>
    <row r="89" spans="1:47" ht="16.5" thickBot="1" x14ac:dyDescent="0.3">
      <c r="A89" s="222"/>
      <c r="B89" s="241"/>
      <c r="C89" s="224"/>
      <c r="D89" s="296" t="s">
        <v>211</v>
      </c>
      <c r="E89" s="473">
        <v>0</v>
      </c>
      <c r="F89" s="473">
        <v>0</v>
      </c>
      <c r="G89" s="473">
        <v>0</v>
      </c>
      <c r="H89" s="473">
        <v>0</v>
      </c>
      <c r="I89" s="473">
        <v>0</v>
      </c>
      <c r="J89" s="473">
        <v>0</v>
      </c>
      <c r="K89" s="473">
        <v>0</v>
      </c>
      <c r="L89" s="473">
        <v>0</v>
      </c>
      <c r="M89" s="473">
        <v>0</v>
      </c>
      <c r="N89" s="473">
        <v>0</v>
      </c>
      <c r="O89" s="473">
        <v>0</v>
      </c>
      <c r="P89" s="473">
        <v>0</v>
      </c>
      <c r="Q89" s="473">
        <v>0</v>
      </c>
      <c r="R89" s="473">
        <v>0</v>
      </c>
      <c r="S89" s="473">
        <v>0</v>
      </c>
      <c r="T89" s="473">
        <v>0</v>
      </c>
      <c r="U89" s="473">
        <v>0</v>
      </c>
      <c r="V89" s="473">
        <v>0</v>
      </c>
      <c r="W89" s="473">
        <v>0</v>
      </c>
      <c r="X89" s="473">
        <v>0</v>
      </c>
      <c r="Y89" s="473">
        <v>0</v>
      </c>
      <c r="Z89" s="473">
        <v>0</v>
      </c>
      <c r="AA89" s="473">
        <v>0</v>
      </c>
      <c r="AB89" s="473">
        <v>0</v>
      </c>
      <c r="AC89" s="473">
        <v>0</v>
      </c>
      <c r="AD89" s="473">
        <v>0</v>
      </c>
      <c r="AE89" s="473">
        <v>0</v>
      </c>
      <c r="AF89" s="473">
        <v>0</v>
      </c>
      <c r="AG89" s="473">
        <v>0</v>
      </c>
      <c r="AH89" s="473">
        <v>0</v>
      </c>
      <c r="AI89" s="473">
        <v>0</v>
      </c>
      <c r="AJ89" s="473">
        <v>0</v>
      </c>
      <c r="AK89" s="473">
        <v>0</v>
      </c>
      <c r="AL89" s="473">
        <v>0</v>
      </c>
      <c r="AM89" s="473">
        <v>0</v>
      </c>
      <c r="AN89" s="473">
        <v>0</v>
      </c>
      <c r="AO89" s="473">
        <v>0</v>
      </c>
      <c r="AP89" s="473">
        <v>0</v>
      </c>
      <c r="AQ89" s="473">
        <v>0</v>
      </c>
      <c r="AR89" s="473">
        <v>0</v>
      </c>
      <c r="AS89" s="271"/>
      <c r="AT89" s="250"/>
      <c r="AU89" s="222"/>
    </row>
    <row r="90" spans="1:47" x14ac:dyDescent="0.25">
      <c r="A90" s="222"/>
      <c r="B90" s="241"/>
      <c r="C90" s="289"/>
      <c r="D90" s="295"/>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c r="AH90" s="410"/>
      <c r="AI90" s="410"/>
      <c r="AJ90" s="410"/>
      <c r="AK90" s="410"/>
      <c r="AL90" s="410"/>
      <c r="AM90" s="410"/>
      <c r="AN90" s="410"/>
      <c r="AO90" s="410"/>
      <c r="AP90" s="410"/>
      <c r="AQ90" s="410"/>
      <c r="AR90" s="410"/>
      <c r="AS90" s="271"/>
      <c r="AT90" s="250"/>
      <c r="AU90" s="222"/>
    </row>
    <row r="91" spans="1:47" ht="16.5" thickBot="1" x14ac:dyDescent="0.3">
      <c r="A91" s="222"/>
      <c r="B91" s="241"/>
      <c r="C91" s="224"/>
      <c r="D91" s="293" t="s">
        <v>136</v>
      </c>
      <c r="E91" s="409">
        <f t="shared" ref="E91:AR91" si="110">E81+E86+E89</f>
        <v>0</v>
      </c>
      <c r="F91" s="409">
        <f t="shared" si="110"/>
        <v>0</v>
      </c>
      <c r="G91" s="409">
        <f t="shared" si="110"/>
        <v>0</v>
      </c>
      <c r="H91" s="409">
        <f t="shared" si="110"/>
        <v>0</v>
      </c>
      <c r="I91" s="409">
        <f t="shared" si="110"/>
        <v>0</v>
      </c>
      <c r="J91" s="409">
        <f t="shared" si="110"/>
        <v>0</v>
      </c>
      <c r="K91" s="409">
        <f t="shared" si="110"/>
        <v>0</v>
      </c>
      <c r="L91" s="409">
        <f t="shared" si="110"/>
        <v>0</v>
      </c>
      <c r="M91" s="409">
        <f t="shared" si="110"/>
        <v>0</v>
      </c>
      <c r="N91" s="409">
        <f t="shared" si="110"/>
        <v>0</v>
      </c>
      <c r="O91" s="409">
        <f t="shared" si="110"/>
        <v>0</v>
      </c>
      <c r="P91" s="409">
        <f t="shared" si="110"/>
        <v>0</v>
      </c>
      <c r="Q91" s="409">
        <f t="shared" si="110"/>
        <v>0</v>
      </c>
      <c r="R91" s="409">
        <f t="shared" si="110"/>
        <v>0</v>
      </c>
      <c r="S91" s="409">
        <f t="shared" si="110"/>
        <v>0</v>
      </c>
      <c r="T91" s="409">
        <f t="shared" si="110"/>
        <v>0</v>
      </c>
      <c r="U91" s="409">
        <f t="shared" si="110"/>
        <v>0</v>
      </c>
      <c r="V91" s="409">
        <f t="shared" si="110"/>
        <v>0</v>
      </c>
      <c r="W91" s="409">
        <f t="shared" si="110"/>
        <v>0</v>
      </c>
      <c r="X91" s="409">
        <f t="shared" si="110"/>
        <v>0</v>
      </c>
      <c r="Y91" s="409">
        <f t="shared" si="110"/>
        <v>0</v>
      </c>
      <c r="Z91" s="409">
        <f t="shared" si="110"/>
        <v>0</v>
      </c>
      <c r="AA91" s="409">
        <f t="shared" si="110"/>
        <v>0</v>
      </c>
      <c r="AB91" s="409">
        <f t="shared" si="110"/>
        <v>0</v>
      </c>
      <c r="AC91" s="409">
        <f t="shared" si="110"/>
        <v>0</v>
      </c>
      <c r="AD91" s="409">
        <f t="shared" si="110"/>
        <v>0</v>
      </c>
      <c r="AE91" s="409">
        <f t="shared" si="110"/>
        <v>0</v>
      </c>
      <c r="AF91" s="409">
        <f t="shared" si="110"/>
        <v>0</v>
      </c>
      <c r="AG91" s="409">
        <f t="shared" si="110"/>
        <v>0</v>
      </c>
      <c r="AH91" s="409">
        <f t="shared" si="110"/>
        <v>0</v>
      </c>
      <c r="AI91" s="409">
        <f t="shared" si="110"/>
        <v>0</v>
      </c>
      <c r="AJ91" s="409">
        <f t="shared" si="110"/>
        <v>0</v>
      </c>
      <c r="AK91" s="409">
        <f t="shared" si="110"/>
        <v>0</v>
      </c>
      <c r="AL91" s="409">
        <f t="shared" si="110"/>
        <v>0</v>
      </c>
      <c r="AM91" s="409">
        <f t="shared" si="110"/>
        <v>0</v>
      </c>
      <c r="AN91" s="409">
        <f t="shared" si="110"/>
        <v>0</v>
      </c>
      <c r="AO91" s="409">
        <f t="shared" si="110"/>
        <v>0</v>
      </c>
      <c r="AP91" s="409">
        <f t="shared" si="110"/>
        <v>0</v>
      </c>
      <c r="AQ91" s="409">
        <f t="shared" si="110"/>
        <v>0</v>
      </c>
      <c r="AR91" s="409">
        <f t="shared" si="110"/>
        <v>0</v>
      </c>
      <c r="AS91" s="271"/>
      <c r="AT91" s="250"/>
      <c r="AU91" s="222"/>
    </row>
    <row r="92" spans="1:47" ht="16.5" thickBot="1" x14ac:dyDescent="0.3">
      <c r="A92" s="222"/>
      <c r="B92" s="241"/>
      <c r="C92" s="272"/>
      <c r="D92" s="234"/>
      <c r="E92" s="276"/>
      <c r="F92" s="276"/>
      <c r="G92" s="276"/>
      <c r="H92" s="276"/>
      <c r="I92" s="276"/>
      <c r="J92" s="276"/>
      <c r="K92" s="276"/>
      <c r="L92" s="276"/>
      <c r="M92" s="276"/>
      <c r="N92" s="276"/>
      <c r="O92" s="276"/>
      <c r="P92" s="276"/>
      <c r="Q92" s="276"/>
      <c r="R92" s="405"/>
      <c r="S92" s="405"/>
      <c r="T92" s="405"/>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275"/>
      <c r="AT92" s="250"/>
      <c r="AU92" s="222"/>
    </row>
    <row r="93" spans="1:47" x14ac:dyDescent="0.25">
      <c r="A93" s="222"/>
      <c r="B93" s="244"/>
      <c r="C93" s="224"/>
      <c r="D93" s="370"/>
      <c r="E93" s="371"/>
      <c r="F93" s="371"/>
      <c r="G93" s="371"/>
      <c r="H93" s="371"/>
      <c r="I93" s="371"/>
      <c r="J93" s="371"/>
      <c r="K93" s="371"/>
      <c r="L93" s="371"/>
      <c r="M93" s="371"/>
      <c r="N93" s="371"/>
      <c r="O93" s="371"/>
      <c r="P93" s="371"/>
      <c r="Q93" s="371"/>
      <c r="R93" s="413"/>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224"/>
      <c r="AT93" s="250"/>
      <c r="AU93" s="222"/>
    </row>
    <row r="94" spans="1:47" ht="16.5" thickBot="1" x14ac:dyDescent="0.3">
      <c r="A94" s="222"/>
      <c r="B94" s="244"/>
      <c r="C94" s="372"/>
      <c r="D94" s="373"/>
      <c r="E94" s="374"/>
      <c r="F94" s="374"/>
      <c r="G94" s="374"/>
      <c r="H94" s="374"/>
      <c r="I94" s="374"/>
      <c r="J94" s="374"/>
      <c r="K94" s="374"/>
      <c r="L94" s="374"/>
      <c r="M94" s="374"/>
      <c r="N94" s="374"/>
      <c r="O94" s="374"/>
      <c r="P94" s="374"/>
      <c r="Q94" s="37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372"/>
      <c r="AT94" s="250"/>
      <c r="AU94" s="222"/>
    </row>
    <row r="95" spans="1:47" x14ac:dyDescent="0.25">
      <c r="A95" s="222"/>
      <c r="B95" s="244"/>
      <c r="C95" s="233"/>
      <c r="D95" s="277"/>
      <c r="E95" s="278"/>
      <c r="F95" s="278"/>
      <c r="G95" s="278"/>
      <c r="H95" s="278"/>
      <c r="I95" s="278"/>
      <c r="J95" s="278"/>
      <c r="K95" s="278"/>
      <c r="L95" s="278"/>
      <c r="M95" s="278"/>
      <c r="N95" s="278"/>
      <c r="O95" s="278"/>
      <c r="P95" s="278"/>
      <c r="Q95" s="278"/>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233"/>
      <c r="AT95" s="250"/>
      <c r="AU95" s="222"/>
    </row>
    <row r="96" spans="1:47" x14ac:dyDescent="0.25">
      <c r="A96" s="222"/>
      <c r="B96" s="241"/>
      <c r="C96" s="224"/>
      <c r="D96" s="279"/>
      <c r="E96" s="224"/>
      <c r="F96" s="224"/>
      <c r="G96" s="224"/>
      <c r="H96" s="224"/>
      <c r="I96" s="224"/>
      <c r="J96" s="224"/>
      <c r="K96" s="224"/>
      <c r="L96" s="224"/>
      <c r="M96" s="224"/>
      <c r="N96" s="224"/>
      <c r="O96" s="224"/>
      <c r="P96" s="224"/>
      <c r="Q96" s="224"/>
      <c r="R96" s="394"/>
      <c r="S96" s="394"/>
      <c r="T96" s="394"/>
      <c r="U96" s="394"/>
      <c r="V96" s="394"/>
      <c r="W96" s="394"/>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271"/>
      <c r="AT96" s="250"/>
      <c r="AU96" s="222"/>
    </row>
    <row r="97" spans="1:47" ht="16.5" thickBot="1" x14ac:dyDescent="0.3">
      <c r="A97" s="222"/>
      <c r="B97" s="241"/>
      <c r="C97" s="261"/>
      <c r="D97" s="288" t="s">
        <v>318</v>
      </c>
      <c r="E97" s="287">
        <f>FirstYear</f>
        <v>2017</v>
      </c>
      <c r="F97" s="282">
        <f t="shared" ref="F97:N97" si="111">E97+1</f>
        <v>2018</v>
      </c>
      <c r="G97" s="282">
        <f t="shared" si="111"/>
        <v>2019</v>
      </c>
      <c r="H97" s="282">
        <f t="shared" si="111"/>
        <v>2020</v>
      </c>
      <c r="I97" s="282">
        <f>H97+1</f>
        <v>2021</v>
      </c>
      <c r="J97" s="282">
        <f t="shared" si="111"/>
        <v>2022</v>
      </c>
      <c r="K97" s="282">
        <f t="shared" si="111"/>
        <v>2023</v>
      </c>
      <c r="L97" s="282">
        <f t="shared" si="111"/>
        <v>2024</v>
      </c>
      <c r="M97" s="282">
        <f t="shared" si="111"/>
        <v>2025</v>
      </c>
      <c r="N97" s="406">
        <f t="shared" si="111"/>
        <v>2026</v>
      </c>
      <c r="O97" s="406">
        <f t="shared" ref="O97" si="112">N97+1</f>
        <v>2027</v>
      </c>
      <c r="P97" s="406">
        <f>O97+1</f>
        <v>2028</v>
      </c>
      <c r="Q97" s="406">
        <f t="shared" ref="Q97" si="113">P97+1</f>
        <v>2029</v>
      </c>
      <c r="R97" s="406">
        <f t="shared" ref="R97" si="114">Q97+1</f>
        <v>2030</v>
      </c>
      <c r="S97" s="406">
        <f t="shared" ref="S97" si="115">R97+1</f>
        <v>2031</v>
      </c>
      <c r="T97" s="406">
        <f t="shared" ref="T97" si="116">S97+1</f>
        <v>2032</v>
      </c>
      <c r="U97" s="406">
        <f t="shared" ref="U97" si="117">T97+1</f>
        <v>2033</v>
      </c>
      <c r="V97" s="406">
        <f t="shared" ref="V97" si="118">U97+1</f>
        <v>2034</v>
      </c>
      <c r="W97" s="406">
        <f t="shared" ref="W97" si="119">V97+1</f>
        <v>2035</v>
      </c>
      <c r="X97" s="406">
        <f t="shared" ref="X97" si="120">W97+1</f>
        <v>2036</v>
      </c>
      <c r="Y97" s="406">
        <f t="shared" ref="Y97" si="121">X97+1</f>
        <v>2037</v>
      </c>
      <c r="Z97" s="406">
        <f t="shared" ref="Z97" si="122">Y97+1</f>
        <v>2038</v>
      </c>
      <c r="AA97" s="406">
        <f t="shared" ref="AA97" si="123">Z97+1</f>
        <v>2039</v>
      </c>
      <c r="AB97" s="406">
        <f t="shared" ref="AB97" si="124">AA97+1</f>
        <v>2040</v>
      </c>
      <c r="AC97" s="406">
        <f t="shared" ref="AC97" si="125">AB97+1</f>
        <v>2041</v>
      </c>
      <c r="AD97" s="406">
        <f t="shared" ref="AD97" si="126">AC97+1</f>
        <v>2042</v>
      </c>
      <c r="AE97" s="406">
        <f t="shared" ref="AE97" si="127">AD97+1</f>
        <v>2043</v>
      </c>
      <c r="AF97" s="406">
        <f t="shared" ref="AF97" si="128">AE97+1</f>
        <v>2044</v>
      </c>
      <c r="AG97" s="406">
        <f t="shared" ref="AG97" si="129">AF97+1</f>
        <v>2045</v>
      </c>
      <c r="AH97" s="406">
        <f t="shared" ref="AH97" si="130">AG97+1</f>
        <v>2046</v>
      </c>
      <c r="AI97" s="406">
        <f t="shared" ref="AI97" si="131">AH97+1</f>
        <v>2047</v>
      </c>
      <c r="AJ97" s="406">
        <f t="shared" ref="AJ97" si="132">AI97+1</f>
        <v>2048</v>
      </c>
      <c r="AK97" s="406">
        <f t="shared" ref="AK97" si="133">AJ97+1</f>
        <v>2049</v>
      </c>
      <c r="AL97" s="406">
        <f t="shared" ref="AL97" si="134">AK97+1</f>
        <v>2050</v>
      </c>
      <c r="AM97" s="406">
        <f t="shared" ref="AM97" si="135">AL97+1</f>
        <v>2051</v>
      </c>
      <c r="AN97" s="406">
        <f t="shared" ref="AN97" si="136">AM97+1</f>
        <v>2052</v>
      </c>
      <c r="AO97" s="406">
        <f t="shared" ref="AO97" si="137">AN97+1</f>
        <v>2053</v>
      </c>
      <c r="AP97" s="406">
        <f t="shared" ref="AP97" si="138">AO97+1</f>
        <v>2054</v>
      </c>
      <c r="AQ97" s="406">
        <f t="shared" ref="AQ97" si="139">AP97+1</f>
        <v>2055</v>
      </c>
      <c r="AR97" s="406">
        <f t="shared" ref="AR97" si="140">AQ97+1</f>
        <v>2056</v>
      </c>
      <c r="AS97" s="271"/>
      <c r="AT97" s="250"/>
      <c r="AU97" s="222"/>
    </row>
    <row r="98" spans="1:47" ht="16.5" thickBot="1" x14ac:dyDescent="0.3">
      <c r="A98" s="222"/>
      <c r="B98" s="241"/>
      <c r="C98" s="224"/>
      <c r="D98" s="262" t="s">
        <v>173</v>
      </c>
      <c r="E98" s="264">
        <v>0</v>
      </c>
      <c r="F98" s="264">
        <v>0</v>
      </c>
      <c r="G98" s="264">
        <v>0</v>
      </c>
      <c r="H98" s="264">
        <v>0</v>
      </c>
      <c r="I98" s="264">
        <v>0</v>
      </c>
      <c r="J98" s="264">
        <v>0</v>
      </c>
      <c r="K98" s="264"/>
      <c r="L98" s="264">
        <v>0</v>
      </c>
      <c r="M98" s="264">
        <v>0</v>
      </c>
      <c r="N98" s="264">
        <v>0</v>
      </c>
      <c r="O98" s="264">
        <v>0</v>
      </c>
      <c r="P98" s="264">
        <v>0</v>
      </c>
      <c r="Q98" s="264">
        <v>0</v>
      </c>
      <c r="R98" s="264">
        <v>0</v>
      </c>
      <c r="S98" s="264">
        <v>0</v>
      </c>
      <c r="T98" s="264">
        <v>0</v>
      </c>
      <c r="U98" s="264">
        <v>0</v>
      </c>
      <c r="V98" s="264">
        <v>0</v>
      </c>
      <c r="W98" s="264">
        <v>0</v>
      </c>
      <c r="X98" s="264">
        <v>0</v>
      </c>
      <c r="Y98" s="264">
        <v>0</v>
      </c>
      <c r="Z98" s="264">
        <v>0</v>
      </c>
      <c r="AA98" s="264">
        <v>0</v>
      </c>
      <c r="AB98" s="264">
        <v>0</v>
      </c>
      <c r="AC98" s="264">
        <v>0</v>
      </c>
      <c r="AD98" s="264">
        <v>0</v>
      </c>
      <c r="AE98" s="264">
        <v>0</v>
      </c>
      <c r="AF98" s="264">
        <v>0</v>
      </c>
      <c r="AG98" s="264">
        <v>0</v>
      </c>
      <c r="AH98" s="264">
        <v>0</v>
      </c>
      <c r="AI98" s="264">
        <v>0</v>
      </c>
      <c r="AJ98" s="264">
        <v>0</v>
      </c>
      <c r="AK98" s="264">
        <v>0</v>
      </c>
      <c r="AL98" s="264">
        <v>0</v>
      </c>
      <c r="AM98" s="264">
        <v>0</v>
      </c>
      <c r="AN98" s="264">
        <v>0</v>
      </c>
      <c r="AO98" s="264">
        <v>0</v>
      </c>
      <c r="AP98" s="264">
        <v>0</v>
      </c>
      <c r="AQ98" s="264">
        <v>0</v>
      </c>
      <c r="AR98" s="264">
        <v>0</v>
      </c>
      <c r="AS98" s="273"/>
      <c r="AT98" s="250"/>
      <c r="AU98" s="222"/>
    </row>
    <row r="99" spans="1:47" ht="16.5" thickBot="1" x14ac:dyDescent="0.3">
      <c r="A99" s="222"/>
      <c r="B99" s="241"/>
      <c r="C99" s="224"/>
      <c r="D99" s="262" t="s">
        <v>174</v>
      </c>
      <c r="E99" s="264">
        <v>0</v>
      </c>
      <c r="F99" s="474">
        <v>0</v>
      </c>
      <c r="G99" s="474">
        <v>0</v>
      </c>
      <c r="H99" s="474">
        <v>0</v>
      </c>
      <c r="I99" s="474">
        <v>0</v>
      </c>
      <c r="J99" s="474">
        <v>0</v>
      </c>
      <c r="K99" s="474">
        <v>0</v>
      </c>
      <c r="L99" s="474">
        <v>0</v>
      </c>
      <c r="M99" s="474">
        <v>0</v>
      </c>
      <c r="N99" s="474">
        <v>0</v>
      </c>
      <c r="O99" s="474">
        <v>0</v>
      </c>
      <c r="P99" s="474">
        <v>0</v>
      </c>
      <c r="Q99" s="474">
        <v>0</v>
      </c>
      <c r="R99" s="474">
        <v>0</v>
      </c>
      <c r="S99" s="474">
        <v>0</v>
      </c>
      <c r="T99" s="474">
        <v>0</v>
      </c>
      <c r="U99" s="474">
        <v>0</v>
      </c>
      <c r="V99" s="474">
        <v>0</v>
      </c>
      <c r="W99" s="474">
        <v>0</v>
      </c>
      <c r="X99" s="474">
        <v>0</v>
      </c>
      <c r="Y99" s="474">
        <v>0</v>
      </c>
      <c r="Z99" s="474">
        <v>0</v>
      </c>
      <c r="AA99" s="474">
        <v>0</v>
      </c>
      <c r="AB99" s="474">
        <v>0</v>
      </c>
      <c r="AC99" s="474">
        <v>0</v>
      </c>
      <c r="AD99" s="474">
        <v>0</v>
      </c>
      <c r="AE99" s="474">
        <v>0</v>
      </c>
      <c r="AF99" s="474">
        <v>0</v>
      </c>
      <c r="AG99" s="474">
        <v>0</v>
      </c>
      <c r="AH99" s="474">
        <v>0</v>
      </c>
      <c r="AI99" s="474">
        <v>0</v>
      </c>
      <c r="AJ99" s="474">
        <v>0</v>
      </c>
      <c r="AK99" s="474">
        <v>0</v>
      </c>
      <c r="AL99" s="474">
        <v>0</v>
      </c>
      <c r="AM99" s="474">
        <v>0</v>
      </c>
      <c r="AN99" s="474">
        <v>0</v>
      </c>
      <c r="AO99" s="474">
        <v>0</v>
      </c>
      <c r="AP99" s="474">
        <v>0</v>
      </c>
      <c r="AQ99" s="474">
        <v>0</v>
      </c>
      <c r="AR99" s="474">
        <v>0</v>
      </c>
      <c r="AS99" s="273"/>
      <c r="AT99" s="250"/>
      <c r="AU99" s="222"/>
    </row>
    <row r="100" spans="1:47" x14ac:dyDescent="0.25">
      <c r="A100" s="222"/>
      <c r="B100" s="241"/>
      <c r="C100" s="224"/>
      <c r="D100" s="293" t="s">
        <v>135</v>
      </c>
      <c r="E100" s="407">
        <f t="shared" ref="E100:AR100" si="141">E98+E99</f>
        <v>0</v>
      </c>
      <c r="F100" s="407">
        <f t="shared" si="141"/>
        <v>0</v>
      </c>
      <c r="G100" s="407">
        <f t="shared" si="141"/>
        <v>0</v>
      </c>
      <c r="H100" s="407">
        <f t="shared" si="141"/>
        <v>0</v>
      </c>
      <c r="I100" s="407">
        <f t="shared" si="141"/>
        <v>0</v>
      </c>
      <c r="J100" s="407">
        <f t="shared" si="141"/>
        <v>0</v>
      </c>
      <c r="K100" s="407">
        <f t="shared" si="141"/>
        <v>0</v>
      </c>
      <c r="L100" s="407">
        <f t="shared" si="141"/>
        <v>0</v>
      </c>
      <c r="M100" s="407">
        <f t="shared" si="141"/>
        <v>0</v>
      </c>
      <c r="N100" s="407">
        <f t="shared" si="141"/>
        <v>0</v>
      </c>
      <c r="O100" s="407">
        <f t="shared" si="141"/>
        <v>0</v>
      </c>
      <c r="P100" s="407">
        <f t="shared" si="141"/>
        <v>0</v>
      </c>
      <c r="Q100" s="407">
        <f t="shared" si="141"/>
        <v>0</v>
      </c>
      <c r="R100" s="407">
        <f t="shared" si="141"/>
        <v>0</v>
      </c>
      <c r="S100" s="407">
        <f t="shared" si="141"/>
        <v>0</v>
      </c>
      <c r="T100" s="407">
        <f t="shared" si="141"/>
        <v>0</v>
      </c>
      <c r="U100" s="407">
        <f t="shared" si="141"/>
        <v>0</v>
      </c>
      <c r="V100" s="407">
        <f t="shared" si="141"/>
        <v>0</v>
      </c>
      <c r="W100" s="407">
        <f t="shared" si="141"/>
        <v>0</v>
      </c>
      <c r="X100" s="407">
        <f t="shared" si="141"/>
        <v>0</v>
      </c>
      <c r="Y100" s="407">
        <f t="shared" si="141"/>
        <v>0</v>
      </c>
      <c r="Z100" s="407">
        <f t="shared" si="141"/>
        <v>0</v>
      </c>
      <c r="AA100" s="407">
        <f t="shared" si="141"/>
        <v>0</v>
      </c>
      <c r="AB100" s="407">
        <f t="shared" si="141"/>
        <v>0</v>
      </c>
      <c r="AC100" s="407">
        <f t="shared" si="141"/>
        <v>0</v>
      </c>
      <c r="AD100" s="407">
        <f t="shared" si="141"/>
        <v>0</v>
      </c>
      <c r="AE100" s="407">
        <f t="shared" si="141"/>
        <v>0</v>
      </c>
      <c r="AF100" s="407">
        <f t="shared" si="141"/>
        <v>0</v>
      </c>
      <c r="AG100" s="407">
        <f t="shared" si="141"/>
        <v>0</v>
      </c>
      <c r="AH100" s="407">
        <f t="shared" si="141"/>
        <v>0</v>
      </c>
      <c r="AI100" s="407">
        <f t="shared" si="141"/>
        <v>0</v>
      </c>
      <c r="AJ100" s="407">
        <f t="shared" si="141"/>
        <v>0</v>
      </c>
      <c r="AK100" s="407">
        <f t="shared" si="141"/>
        <v>0</v>
      </c>
      <c r="AL100" s="407">
        <f t="shared" si="141"/>
        <v>0</v>
      </c>
      <c r="AM100" s="407">
        <f t="shared" si="141"/>
        <v>0</v>
      </c>
      <c r="AN100" s="407">
        <f t="shared" si="141"/>
        <v>0</v>
      </c>
      <c r="AO100" s="407">
        <f t="shared" si="141"/>
        <v>0</v>
      </c>
      <c r="AP100" s="407">
        <f t="shared" si="141"/>
        <v>0</v>
      </c>
      <c r="AQ100" s="407">
        <f t="shared" si="141"/>
        <v>0</v>
      </c>
      <c r="AR100" s="407">
        <f t="shared" si="141"/>
        <v>0</v>
      </c>
      <c r="AS100" s="273"/>
      <c r="AT100" s="250"/>
      <c r="AU100" s="222"/>
    </row>
    <row r="101" spans="1:47" x14ac:dyDescent="0.25">
      <c r="A101" s="222"/>
      <c r="B101" s="241"/>
      <c r="C101" s="224"/>
      <c r="D101" s="260"/>
      <c r="E101" s="400"/>
      <c r="F101" s="400"/>
      <c r="G101" s="400"/>
      <c r="H101" s="400"/>
      <c r="I101" s="400"/>
      <c r="J101" s="400"/>
      <c r="K101" s="400"/>
      <c r="L101" s="400"/>
      <c r="M101" s="400"/>
      <c r="N101" s="400"/>
      <c r="O101" s="400"/>
      <c r="P101" s="400"/>
      <c r="Q101" s="400"/>
      <c r="R101" s="400"/>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0"/>
      <c r="AN101" s="400"/>
      <c r="AO101" s="400"/>
      <c r="AP101" s="400"/>
      <c r="AQ101" s="400"/>
      <c r="AR101" s="400"/>
      <c r="AS101" s="273"/>
      <c r="AT101" s="250"/>
      <c r="AU101" s="222"/>
    </row>
    <row r="102" spans="1:47" ht="16.5" thickBot="1" x14ac:dyDescent="0.3">
      <c r="A102" s="222"/>
      <c r="B102" s="241"/>
      <c r="C102" s="224"/>
      <c r="D102" s="262" t="s">
        <v>182</v>
      </c>
      <c r="E102" s="473">
        <v>0</v>
      </c>
      <c r="F102" s="473">
        <v>0</v>
      </c>
      <c r="G102" s="473">
        <v>0</v>
      </c>
      <c r="H102" s="473">
        <v>0</v>
      </c>
      <c r="I102" s="473">
        <v>0</v>
      </c>
      <c r="J102" s="473">
        <v>0</v>
      </c>
      <c r="K102" s="473">
        <v>0</v>
      </c>
      <c r="L102" s="473">
        <v>0</v>
      </c>
      <c r="M102" s="473">
        <v>0</v>
      </c>
      <c r="N102" s="473">
        <v>0</v>
      </c>
      <c r="O102" s="473">
        <v>0</v>
      </c>
      <c r="P102" s="473">
        <v>0</v>
      </c>
      <c r="Q102" s="473">
        <v>0</v>
      </c>
      <c r="R102" s="473">
        <v>0</v>
      </c>
      <c r="S102" s="473">
        <v>0</v>
      </c>
      <c r="T102" s="473">
        <v>0</v>
      </c>
      <c r="U102" s="473">
        <v>0</v>
      </c>
      <c r="V102" s="473">
        <v>0</v>
      </c>
      <c r="W102" s="473">
        <v>0</v>
      </c>
      <c r="X102" s="473">
        <v>0</v>
      </c>
      <c r="Y102" s="473">
        <v>0</v>
      </c>
      <c r="Z102" s="473">
        <v>0</v>
      </c>
      <c r="AA102" s="473">
        <v>0</v>
      </c>
      <c r="AB102" s="473">
        <v>0</v>
      </c>
      <c r="AC102" s="473">
        <v>0</v>
      </c>
      <c r="AD102" s="473">
        <v>0</v>
      </c>
      <c r="AE102" s="473">
        <v>0</v>
      </c>
      <c r="AF102" s="473">
        <v>0</v>
      </c>
      <c r="AG102" s="473">
        <v>0</v>
      </c>
      <c r="AH102" s="473">
        <v>0</v>
      </c>
      <c r="AI102" s="473">
        <v>0</v>
      </c>
      <c r="AJ102" s="473">
        <v>0</v>
      </c>
      <c r="AK102" s="473">
        <v>0</v>
      </c>
      <c r="AL102" s="473">
        <v>0</v>
      </c>
      <c r="AM102" s="473">
        <v>0</v>
      </c>
      <c r="AN102" s="473">
        <v>0</v>
      </c>
      <c r="AO102" s="473">
        <v>0</v>
      </c>
      <c r="AP102" s="473">
        <v>0</v>
      </c>
      <c r="AQ102" s="473">
        <v>0</v>
      </c>
      <c r="AR102" s="473">
        <v>0</v>
      </c>
      <c r="AS102" s="271"/>
      <c r="AT102" s="250"/>
      <c r="AU102" s="222"/>
    </row>
    <row r="103" spans="1:47" ht="16.5" thickBot="1" x14ac:dyDescent="0.3">
      <c r="A103" s="222"/>
      <c r="B103" s="241"/>
      <c r="C103" s="224"/>
      <c r="D103" s="262" t="s">
        <v>79</v>
      </c>
      <c r="E103" s="408">
        <f>IF(ISERROR(VLOOKUP(Inputs!$M$18,'LookUp Ranges'!$A$75:$C$119,3,FALSE)),0,VLOOKUP(Inputs!$M$18,'LookUp Ranges'!$A$75:$C$119,3,FALSE))</f>
        <v>0</v>
      </c>
      <c r="F103" s="408">
        <f>IF(ISERROR(VLOOKUP(Inputs!$M$18,'LookUp Ranges'!$A$75:$C$119,3,FALSE)),0,VLOOKUP(Inputs!$M$18,'LookUp Ranges'!$A$75:$C$119,3,FALSE))</f>
        <v>0</v>
      </c>
      <c r="G103" s="408">
        <f>IF(ISERROR(VLOOKUP(Inputs!$M$18,'LookUp Ranges'!$A$75:$C$119,3,FALSE)),0,VLOOKUP(Inputs!$M$18,'LookUp Ranges'!$A$75:$C$119,3,FALSE))</f>
        <v>0</v>
      </c>
      <c r="H103" s="408">
        <f>IF(ISERROR(VLOOKUP(Inputs!$M$18,'LookUp Ranges'!$A$75:$C$119,3,FALSE)),0,VLOOKUP(Inputs!$M$18,'LookUp Ranges'!$A$75:$C$119,3,FALSE))</f>
        <v>0</v>
      </c>
      <c r="I103" s="408">
        <f>IF(ISERROR(VLOOKUP(Inputs!$M$18,'LookUp Ranges'!$A$75:$C$119,3,FALSE)),0,VLOOKUP(Inputs!$M$18,'LookUp Ranges'!$A$75:$C$119,3,FALSE))</f>
        <v>0</v>
      </c>
      <c r="J103" s="408">
        <f>IF(ISERROR(VLOOKUP(Inputs!$M$18,'LookUp Ranges'!$A$75:$C$119,3,FALSE)),0,VLOOKUP(Inputs!$M$18,'LookUp Ranges'!$A$75:$C$119,3,FALSE))</f>
        <v>0</v>
      </c>
      <c r="K103" s="408">
        <f>IF(ISERROR(VLOOKUP(Inputs!$M$18,'LookUp Ranges'!$A$75:$C$119,3,FALSE)),0,VLOOKUP(Inputs!$M$18,'LookUp Ranges'!$A$75:$C$119,3,FALSE))</f>
        <v>0</v>
      </c>
      <c r="L103" s="408">
        <f>IF(ISERROR(VLOOKUP(Inputs!$M$18,'LookUp Ranges'!$A$75:$C$119,3,FALSE)),0,VLOOKUP(Inputs!$M$18,'LookUp Ranges'!$A$75:$C$119,3,FALSE))</f>
        <v>0</v>
      </c>
      <c r="M103" s="408">
        <f>IF(ISERROR(VLOOKUP(Inputs!$M$18,'LookUp Ranges'!$A$75:$C$119,3,FALSE)),0,VLOOKUP(Inputs!$M$18,'LookUp Ranges'!$A$75:$C$119,3,FALSE))</f>
        <v>0</v>
      </c>
      <c r="N103" s="408">
        <f>IF(ISERROR(VLOOKUP(Inputs!$M$18,'LookUp Ranges'!$A$75:$C$119,3,FALSE)),0,VLOOKUP(Inputs!$M$18,'LookUp Ranges'!$A$75:$C$119,3,FALSE))</f>
        <v>0</v>
      </c>
      <c r="O103" s="408">
        <f>IF(ISERROR(VLOOKUP(Inputs!$M$18,'LookUp Ranges'!$A$75:$C$119,3,FALSE)),0,VLOOKUP(Inputs!$M$18,'LookUp Ranges'!$A$75:$C$119,3,FALSE))</f>
        <v>0</v>
      </c>
      <c r="P103" s="408">
        <f>IF(ISERROR(VLOOKUP(Inputs!$M$18,'LookUp Ranges'!$A$75:$C$119,3,FALSE)),0,VLOOKUP(Inputs!$M$18,'LookUp Ranges'!$A$75:$C$119,3,FALSE))</f>
        <v>0</v>
      </c>
      <c r="Q103" s="408">
        <f>IF(ISERROR(VLOOKUP(Inputs!$M$18,'LookUp Ranges'!$A$75:$C$119,3,FALSE)),0,VLOOKUP(Inputs!$M$18,'LookUp Ranges'!$A$75:$C$119,3,FALSE))</f>
        <v>0</v>
      </c>
      <c r="R103" s="408">
        <f>IF(ISERROR(VLOOKUP(Inputs!$M$18,'LookUp Ranges'!$A$75:$C$119,3,FALSE)),0,VLOOKUP(Inputs!$M$18,'LookUp Ranges'!$A$75:$C$119,3,FALSE))</f>
        <v>0</v>
      </c>
      <c r="S103" s="408">
        <f>IF(ISERROR(VLOOKUP(Inputs!$M$18,'LookUp Ranges'!$A$75:$C$119,3,FALSE)),0,VLOOKUP(Inputs!$M$18,'LookUp Ranges'!$A$75:$C$119,3,FALSE))</f>
        <v>0</v>
      </c>
      <c r="T103" s="408">
        <f>IF(ISERROR(VLOOKUP(Inputs!$M$18,'LookUp Ranges'!$A$75:$C$119,3,FALSE)),0,VLOOKUP(Inputs!$M$18,'LookUp Ranges'!$A$75:$C$119,3,FALSE))</f>
        <v>0</v>
      </c>
      <c r="U103" s="408">
        <f>IF(ISERROR(VLOOKUP(Inputs!$M$18,'LookUp Ranges'!$A$75:$C$119,3,FALSE)),0,VLOOKUP(Inputs!$M$18,'LookUp Ranges'!$A$75:$C$119,3,FALSE))</f>
        <v>0</v>
      </c>
      <c r="V103" s="408">
        <f>IF(ISERROR(VLOOKUP(Inputs!$M$18,'LookUp Ranges'!$A$75:$C$119,3,FALSE)),0,VLOOKUP(Inputs!$M$18,'LookUp Ranges'!$A$75:$C$119,3,FALSE))</f>
        <v>0</v>
      </c>
      <c r="W103" s="408">
        <f>IF(ISERROR(VLOOKUP(Inputs!$M$18,'LookUp Ranges'!$A$75:$C$119,3,FALSE)),0,VLOOKUP(Inputs!$M$18,'LookUp Ranges'!$A$75:$C$119,3,FALSE))</f>
        <v>0</v>
      </c>
      <c r="X103" s="408">
        <f>IF(ISERROR(VLOOKUP(Inputs!$M$18,'LookUp Ranges'!$A$75:$C$119,3,FALSE)),0,VLOOKUP(Inputs!$M$18,'LookUp Ranges'!$A$75:$C$119,3,FALSE))</f>
        <v>0</v>
      </c>
      <c r="Y103" s="408">
        <f>IF(ISERROR(VLOOKUP(Inputs!$M$18,'LookUp Ranges'!$A$75:$C$119,3,FALSE)),0,VLOOKUP(Inputs!$M$18,'LookUp Ranges'!$A$75:$C$119,3,FALSE))</f>
        <v>0</v>
      </c>
      <c r="Z103" s="408">
        <f>IF(ISERROR(VLOOKUP(Inputs!$M$18,'LookUp Ranges'!$A$75:$C$119,3,FALSE)),0,VLOOKUP(Inputs!$M$18,'LookUp Ranges'!$A$75:$C$119,3,FALSE))</f>
        <v>0</v>
      </c>
      <c r="AA103" s="408">
        <f>IF(ISERROR(VLOOKUP(Inputs!$M$18,'LookUp Ranges'!$A$75:$C$119,3,FALSE)),0,VLOOKUP(Inputs!$M$18,'LookUp Ranges'!$A$75:$C$119,3,FALSE))</f>
        <v>0</v>
      </c>
      <c r="AB103" s="408">
        <f>IF(ISERROR(VLOOKUP(Inputs!$M$18,'LookUp Ranges'!$A$75:$C$119,3,FALSE)),0,VLOOKUP(Inputs!$M$18,'LookUp Ranges'!$A$75:$C$119,3,FALSE))</f>
        <v>0</v>
      </c>
      <c r="AC103" s="408">
        <f>IF(ISERROR(VLOOKUP(Inputs!$M$18,'LookUp Ranges'!$A$75:$C$119,3,FALSE)),0,VLOOKUP(Inputs!$M$18,'LookUp Ranges'!$A$75:$C$119,3,FALSE))</f>
        <v>0</v>
      </c>
      <c r="AD103" s="408">
        <f>IF(ISERROR(VLOOKUP(Inputs!$M$18,'LookUp Ranges'!$A$75:$C$119,3,FALSE)),0,VLOOKUP(Inputs!$M$18,'LookUp Ranges'!$A$75:$C$119,3,FALSE))</f>
        <v>0</v>
      </c>
      <c r="AE103" s="408">
        <f>IF(ISERROR(VLOOKUP(Inputs!$M$18,'LookUp Ranges'!$A$75:$C$119,3,FALSE)),0,VLOOKUP(Inputs!$M$18,'LookUp Ranges'!$A$75:$C$119,3,FALSE))</f>
        <v>0</v>
      </c>
      <c r="AF103" s="408">
        <f>IF(ISERROR(VLOOKUP(Inputs!$M$18,'LookUp Ranges'!$A$75:$C$119,3,FALSE)),0,VLOOKUP(Inputs!$M$18,'LookUp Ranges'!$A$75:$C$119,3,FALSE))</f>
        <v>0</v>
      </c>
      <c r="AG103" s="408">
        <f>IF(ISERROR(VLOOKUP(Inputs!$M$18,'LookUp Ranges'!$A$75:$C$119,3,FALSE)),0,VLOOKUP(Inputs!$M$18,'LookUp Ranges'!$A$75:$C$119,3,FALSE))</f>
        <v>0</v>
      </c>
      <c r="AH103" s="408">
        <f>IF(ISERROR(VLOOKUP(Inputs!$M$18,'LookUp Ranges'!$A$75:$C$119,3,FALSE)),0,VLOOKUP(Inputs!$M$18,'LookUp Ranges'!$A$75:$C$119,3,FALSE))</f>
        <v>0</v>
      </c>
      <c r="AI103" s="408">
        <f>IF(ISERROR(VLOOKUP(Inputs!$M$18,'LookUp Ranges'!$A$75:$C$119,3,FALSE)),0,VLOOKUP(Inputs!$M$18,'LookUp Ranges'!$A$75:$C$119,3,FALSE))</f>
        <v>0</v>
      </c>
      <c r="AJ103" s="408">
        <f>IF(ISERROR(VLOOKUP(Inputs!$M$18,'LookUp Ranges'!$A$75:$C$119,3,FALSE)),0,VLOOKUP(Inputs!$M$18,'LookUp Ranges'!$A$75:$C$119,3,FALSE))</f>
        <v>0</v>
      </c>
      <c r="AK103" s="408">
        <f>IF(ISERROR(VLOOKUP(Inputs!$M$18,'LookUp Ranges'!$A$75:$C$119,3,FALSE)),0,VLOOKUP(Inputs!$M$18,'LookUp Ranges'!$A$75:$C$119,3,FALSE))</f>
        <v>0</v>
      </c>
      <c r="AL103" s="408">
        <f>IF(ISERROR(VLOOKUP(Inputs!$M$18,'LookUp Ranges'!$A$75:$C$119,3,FALSE)),0,VLOOKUP(Inputs!$M$18,'LookUp Ranges'!$A$75:$C$119,3,FALSE))</f>
        <v>0</v>
      </c>
      <c r="AM103" s="408">
        <f>IF(ISERROR(VLOOKUP(Inputs!$M$18,'LookUp Ranges'!$A$75:$C$119,3,FALSE)),0,VLOOKUP(Inputs!$M$18,'LookUp Ranges'!$A$75:$C$119,3,FALSE))</f>
        <v>0</v>
      </c>
      <c r="AN103" s="408">
        <f>IF(ISERROR(VLOOKUP(Inputs!$M$18,'LookUp Ranges'!$A$75:$C$119,3,FALSE)),0,VLOOKUP(Inputs!$M$18,'LookUp Ranges'!$A$75:$C$119,3,FALSE))</f>
        <v>0</v>
      </c>
      <c r="AO103" s="408">
        <f>IF(ISERROR(VLOOKUP(Inputs!$M$18,'LookUp Ranges'!$A$75:$C$119,3,FALSE)),0,VLOOKUP(Inputs!$M$18,'LookUp Ranges'!$A$75:$C$119,3,FALSE))</f>
        <v>0</v>
      </c>
      <c r="AP103" s="408">
        <f>IF(ISERROR(VLOOKUP(Inputs!$M$18,'LookUp Ranges'!$A$75:$C$119,3,FALSE)),0,VLOOKUP(Inputs!$M$18,'LookUp Ranges'!$A$75:$C$119,3,FALSE))</f>
        <v>0</v>
      </c>
      <c r="AQ103" s="408">
        <f>IF(ISERROR(VLOOKUP(Inputs!$M$18,'LookUp Ranges'!$A$75:$C$119,3,FALSE)),0,VLOOKUP(Inputs!$M$18,'LookUp Ranges'!$A$75:$C$119,3,FALSE))</f>
        <v>0</v>
      </c>
      <c r="AR103" s="408">
        <f>IF(ISERROR(VLOOKUP(Inputs!$M$18,'LookUp Ranges'!$A$75:$C$119,3,FALSE)),0,VLOOKUP(Inputs!$M$18,'LookUp Ranges'!$A$75:$C$119,3,FALSE))</f>
        <v>0</v>
      </c>
      <c r="AS103" s="271"/>
      <c r="AT103" s="250"/>
      <c r="AU103" s="222"/>
    </row>
    <row r="104" spans="1:47" ht="16.5" thickBot="1" x14ac:dyDescent="0.3">
      <c r="A104" s="222"/>
      <c r="B104" s="241"/>
      <c r="C104" s="224"/>
      <c r="D104" s="292" t="s">
        <v>138</v>
      </c>
      <c r="E104" s="268">
        <f t="shared" ref="E104:AR104" si="142">IF(ISERROR(E102*E103),0,E102*E103)</f>
        <v>0</v>
      </c>
      <c r="F104" s="403">
        <f t="shared" si="142"/>
        <v>0</v>
      </c>
      <c r="G104" s="403">
        <f t="shared" si="142"/>
        <v>0</v>
      </c>
      <c r="H104" s="403">
        <f t="shared" si="142"/>
        <v>0</v>
      </c>
      <c r="I104" s="403">
        <f t="shared" si="142"/>
        <v>0</v>
      </c>
      <c r="J104" s="403">
        <f t="shared" si="142"/>
        <v>0</v>
      </c>
      <c r="K104" s="403">
        <f t="shared" si="142"/>
        <v>0</v>
      </c>
      <c r="L104" s="403">
        <f t="shared" si="142"/>
        <v>0</v>
      </c>
      <c r="M104" s="403">
        <f t="shared" si="142"/>
        <v>0</v>
      </c>
      <c r="N104" s="403">
        <f t="shared" si="142"/>
        <v>0</v>
      </c>
      <c r="O104" s="403">
        <f t="shared" si="142"/>
        <v>0</v>
      </c>
      <c r="P104" s="403">
        <f t="shared" si="142"/>
        <v>0</v>
      </c>
      <c r="Q104" s="403">
        <f t="shared" si="142"/>
        <v>0</v>
      </c>
      <c r="R104" s="403">
        <f t="shared" si="142"/>
        <v>0</v>
      </c>
      <c r="S104" s="403">
        <f t="shared" si="142"/>
        <v>0</v>
      </c>
      <c r="T104" s="403">
        <f t="shared" si="142"/>
        <v>0</v>
      </c>
      <c r="U104" s="403">
        <f t="shared" si="142"/>
        <v>0</v>
      </c>
      <c r="V104" s="403">
        <f t="shared" si="142"/>
        <v>0</v>
      </c>
      <c r="W104" s="403">
        <f t="shared" si="142"/>
        <v>0</v>
      </c>
      <c r="X104" s="403">
        <f t="shared" si="142"/>
        <v>0</v>
      </c>
      <c r="Y104" s="403">
        <f t="shared" si="142"/>
        <v>0</v>
      </c>
      <c r="Z104" s="403">
        <f t="shared" si="142"/>
        <v>0</v>
      </c>
      <c r="AA104" s="403">
        <f t="shared" si="142"/>
        <v>0</v>
      </c>
      <c r="AB104" s="403">
        <f t="shared" si="142"/>
        <v>0</v>
      </c>
      <c r="AC104" s="403">
        <f t="shared" si="142"/>
        <v>0</v>
      </c>
      <c r="AD104" s="403">
        <f t="shared" si="142"/>
        <v>0</v>
      </c>
      <c r="AE104" s="403">
        <f t="shared" si="142"/>
        <v>0</v>
      </c>
      <c r="AF104" s="403">
        <f t="shared" si="142"/>
        <v>0</v>
      </c>
      <c r="AG104" s="403">
        <f t="shared" si="142"/>
        <v>0</v>
      </c>
      <c r="AH104" s="403">
        <f t="shared" si="142"/>
        <v>0</v>
      </c>
      <c r="AI104" s="403">
        <f t="shared" si="142"/>
        <v>0</v>
      </c>
      <c r="AJ104" s="403">
        <f t="shared" si="142"/>
        <v>0</v>
      </c>
      <c r="AK104" s="403">
        <f t="shared" si="142"/>
        <v>0</v>
      </c>
      <c r="AL104" s="403">
        <f t="shared" si="142"/>
        <v>0</v>
      </c>
      <c r="AM104" s="403">
        <f t="shared" si="142"/>
        <v>0</v>
      </c>
      <c r="AN104" s="403">
        <f t="shared" si="142"/>
        <v>0</v>
      </c>
      <c r="AO104" s="403">
        <f t="shared" si="142"/>
        <v>0</v>
      </c>
      <c r="AP104" s="403">
        <f t="shared" si="142"/>
        <v>0</v>
      </c>
      <c r="AQ104" s="403">
        <f t="shared" si="142"/>
        <v>0</v>
      </c>
      <c r="AR104" s="403">
        <f t="shared" si="142"/>
        <v>0</v>
      </c>
      <c r="AS104" s="271"/>
      <c r="AT104" s="250"/>
      <c r="AU104" s="222"/>
    </row>
    <row r="105" spans="1:47" x14ac:dyDescent="0.25">
      <c r="A105" s="222"/>
      <c r="B105" s="241"/>
      <c r="C105" s="224"/>
      <c r="D105" s="259"/>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271"/>
      <c r="AT105" s="250"/>
      <c r="AU105" s="222"/>
    </row>
    <row r="106" spans="1:47" ht="16.5" thickBot="1" x14ac:dyDescent="0.3">
      <c r="A106" s="222"/>
      <c r="B106" s="241"/>
      <c r="C106" s="224"/>
      <c r="D106" s="262" t="s">
        <v>181</v>
      </c>
      <c r="E106" s="463">
        <v>0</v>
      </c>
      <c r="F106" s="463">
        <v>0</v>
      </c>
      <c r="G106" s="463">
        <v>0</v>
      </c>
      <c r="H106" s="463">
        <v>0</v>
      </c>
      <c r="I106" s="463">
        <v>0</v>
      </c>
      <c r="J106" s="463">
        <v>0</v>
      </c>
      <c r="K106" s="463">
        <v>0</v>
      </c>
      <c r="L106" s="463">
        <v>0</v>
      </c>
      <c r="M106" s="463">
        <v>0</v>
      </c>
      <c r="N106" s="463">
        <v>0</v>
      </c>
      <c r="O106" s="463">
        <v>0</v>
      </c>
      <c r="P106" s="463">
        <v>0</v>
      </c>
      <c r="Q106" s="463">
        <v>0</v>
      </c>
      <c r="R106" s="463">
        <v>0</v>
      </c>
      <c r="S106" s="463">
        <v>0</v>
      </c>
      <c r="T106" s="463">
        <v>0</v>
      </c>
      <c r="U106" s="463">
        <v>0</v>
      </c>
      <c r="V106" s="463">
        <v>0</v>
      </c>
      <c r="W106" s="463">
        <v>0</v>
      </c>
      <c r="X106" s="463">
        <v>0</v>
      </c>
      <c r="Y106" s="463">
        <v>0</v>
      </c>
      <c r="Z106" s="463">
        <v>0</v>
      </c>
      <c r="AA106" s="463">
        <v>0</v>
      </c>
      <c r="AB106" s="463">
        <v>0</v>
      </c>
      <c r="AC106" s="463">
        <v>0</v>
      </c>
      <c r="AD106" s="463">
        <v>0</v>
      </c>
      <c r="AE106" s="463">
        <v>0</v>
      </c>
      <c r="AF106" s="463">
        <v>0</v>
      </c>
      <c r="AG106" s="463">
        <v>0</v>
      </c>
      <c r="AH106" s="463">
        <v>0</v>
      </c>
      <c r="AI106" s="463">
        <v>0</v>
      </c>
      <c r="AJ106" s="463">
        <v>0</v>
      </c>
      <c r="AK106" s="463">
        <v>0</v>
      </c>
      <c r="AL106" s="463">
        <v>0</v>
      </c>
      <c r="AM106" s="463">
        <v>0</v>
      </c>
      <c r="AN106" s="463">
        <v>0</v>
      </c>
      <c r="AO106" s="463">
        <v>0</v>
      </c>
      <c r="AP106" s="463">
        <v>0</v>
      </c>
      <c r="AQ106" s="463">
        <v>0</v>
      </c>
      <c r="AR106" s="463">
        <v>0</v>
      </c>
      <c r="AS106" s="271"/>
      <c r="AT106" s="250"/>
      <c r="AU106" s="222"/>
    </row>
    <row r="107" spans="1:47" ht="16.5" thickBot="1" x14ac:dyDescent="0.3">
      <c r="A107" s="222"/>
      <c r="B107" s="241"/>
      <c r="C107" s="224"/>
      <c r="D107" s="262" t="s">
        <v>176</v>
      </c>
      <c r="E107" s="462">
        <v>0</v>
      </c>
      <c r="F107" s="462">
        <v>0</v>
      </c>
      <c r="G107" s="462">
        <v>0</v>
      </c>
      <c r="H107" s="462">
        <v>0</v>
      </c>
      <c r="I107" s="462">
        <v>0</v>
      </c>
      <c r="J107" s="462">
        <v>0</v>
      </c>
      <c r="K107" s="462">
        <v>0</v>
      </c>
      <c r="L107" s="462">
        <v>0</v>
      </c>
      <c r="M107" s="462">
        <v>0</v>
      </c>
      <c r="N107" s="462">
        <v>0</v>
      </c>
      <c r="O107" s="462">
        <v>0</v>
      </c>
      <c r="P107" s="462">
        <v>0</v>
      </c>
      <c r="Q107" s="462">
        <v>0</v>
      </c>
      <c r="R107" s="462">
        <v>0</v>
      </c>
      <c r="S107" s="462">
        <v>0</v>
      </c>
      <c r="T107" s="462">
        <v>0</v>
      </c>
      <c r="U107" s="462">
        <v>0</v>
      </c>
      <c r="V107" s="462">
        <v>0</v>
      </c>
      <c r="W107" s="462">
        <v>0</v>
      </c>
      <c r="X107" s="462">
        <v>0</v>
      </c>
      <c r="Y107" s="462">
        <v>0</v>
      </c>
      <c r="Z107" s="462">
        <v>0</v>
      </c>
      <c r="AA107" s="462">
        <v>0</v>
      </c>
      <c r="AB107" s="462">
        <v>0</v>
      </c>
      <c r="AC107" s="462">
        <v>0</v>
      </c>
      <c r="AD107" s="462">
        <v>0</v>
      </c>
      <c r="AE107" s="462">
        <v>0</v>
      </c>
      <c r="AF107" s="462">
        <v>0</v>
      </c>
      <c r="AG107" s="462">
        <v>0</v>
      </c>
      <c r="AH107" s="462">
        <v>0</v>
      </c>
      <c r="AI107" s="462">
        <v>0</v>
      </c>
      <c r="AJ107" s="462">
        <v>0</v>
      </c>
      <c r="AK107" s="462">
        <v>0</v>
      </c>
      <c r="AL107" s="462">
        <v>0</v>
      </c>
      <c r="AM107" s="462">
        <v>0</v>
      </c>
      <c r="AN107" s="462">
        <v>0</v>
      </c>
      <c r="AO107" s="462">
        <v>0</v>
      </c>
      <c r="AP107" s="462">
        <v>0</v>
      </c>
      <c r="AQ107" s="462">
        <v>0</v>
      </c>
      <c r="AR107" s="462">
        <v>0</v>
      </c>
      <c r="AS107" s="274"/>
      <c r="AT107" s="250"/>
      <c r="AU107" s="222"/>
    </row>
    <row r="108" spans="1:47" ht="16.5" thickBot="1" x14ac:dyDescent="0.3">
      <c r="A108" s="222"/>
      <c r="B108" s="241"/>
      <c r="C108" s="224"/>
      <c r="D108" s="262" t="s">
        <v>134</v>
      </c>
      <c r="E108" s="409">
        <f>IF(ISERROR(VLOOKUP(Inputs!$M$18,'LookUp Ranges'!$A$75:$B$119,2,FALSE)),0,VLOOKUP(Inputs!$M$18,'LookUp Ranges'!$A$75:$B$119,2,FALSE))</f>
        <v>0</v>
      </c>
      <c r="F108" s="409">
        <f>IF(ISERROR(VLOOKUP(Inputs!$M$18,'LookUp Ranges'!$A$75:$B$119,2,FALSE)),0,VLOOKUP(Inputs!$M$18,'LookUp Ranges'!$A$75:$B$119,2,FALSE))</f>
        <v>0</v>
      </c>
      <c r="G108" s="409">
        <f>IF(ISERROR(VLOOKUP(Inputs!$M$18,'LookUp Ranges'!$A$75:$B$119,2,FALSE)),0,VLOOKUP(Inputs!$M$18,'LookUp Ranges'!$A$75:$B$119,2,FALSE))</f>
        <v>0</v>
      </c>
      <c r="H108" s="409">
        <f>IF(ISERROR(VLOOKUP(Inputs!$M$18,'LookUp Ranges'!$A$75:$B$119,2,FALSE)),0,VLOOKUP(Inputs!$M$18,'LookUp Ranges'!$A$75:$B$119,2,FALSE))</f>
        <v>0</v>
      </c>
      <c r="I108" s="409">
        <f>IF(ISERROR(VLOOKUP(Inputs!$M$18,'LookUp Ranges'!$A$75:$B$119,2,FALSE)),0,VLOOKUP(Inputs!$M$18,'LookUp Ranges'!$A$75:$B$119,2,FALSE))</f>
        <v>0</v>
      </c>
      <c r="J108" s="409">
        <f>IF(ISERROR(VLOOKUP(Inputs!$M$18,'LookUp Ranges'!$A$75:$B$119,2,FALSE)),0,VLOOKUP(Inputs!$M$18,'LookUp Ranges'!$A$75:$B$119,2,FALSE))</f>
        <v>0</v>
      </c>
      <c r="K108" s="409">
        <f>IF(ISERROR(VLOOKUP(Inputs!$M$18,'LookUp Ranges'!$A$75:$B$119,2,FALSE)),0,VLOOKUP(Inputs!$M$18,'LookUp Ranges'!$A$75:$B$119,2,FALSE))</f>
        <v>0</v>
      </c>
      <c r="L108" s="409">
        <f>IF(ISERROR(VLOOKUP(Inputs!$M$18,'LookUp Ranges'!$A$75:$B$119,2,FALSE)),0,VLOOKUP(Inputs!$M$18,'LookUp Ranges'!$A$75:$B$119,2,FALSE))</f>
        <v>0</v>
      </c>
      <c r="M108" s="409">
        <f>IF(ISERROR(VLOOKUP(Inputs!$M$18,'LookUp Ranges'!$A$75:$B$119,2,FALSE)),0,VLOOKUP(Inputs!$M$18,'LookUp Ranges'!$A$75:$B$119,2,FALSE))</f>
        <v>0</v>
      </c>
      <c r="N108" s="409">
        <f>IF(ISERROR(VLOOKUP(Inputs!$M$18,'LookUp Ranges'!$A$75:$B$119,2,FALSE)),0,VLOOKUP(Inputs!$M$18,'LookUp Ranges'!$A$75:$B$119,2,FALSE))</f>
        <v>0</v>
      </c>
      <c r="O108" s="409">
        <f>IF(ISERROR(VLOOKUP(Inputs!$M$18,'LookUp Ranges'!$A$75:$B$119,2,FALSE)),0,VLOOKUP(Inputs!$M$18,'LookUp Ranges'!$A$75:$B$119,2,FALSE))</f>
        <v>0</v>
      </c>
      <c r="P108" s="409">
        <f>IF(ISERROR(VLOOKUP(Inputs!$M$18,'LookUp Ranges'!$A$75:$B$119,2,FALSE)),0,VLOOKUP(Inputs!$M$18,'LookUp Ranges'!$A$75:$B$119,2,FALSE))</f>
        <v>0</v>
      </c>
      <c r="Q108" s="409">
        <f>IF(ISERROR(VLOOKUP(Inputs!$M$18,'LookUp Ranges'!$A$75:$B$119,2,FALSE)),0,VLOOKUP(Inputs!$M$18,'LookUp Ranges'!$A$75:$B$119,2,FALSE))</f>
        <v>0</v>
      </c>
      <c r="R108" s="409">
        <f>IF(ISERROR(VLOOKUP(Inputs!$M$18,'LookUp Ranges'!$A$75:$B$119,2,FALSE)),0,VLOOKUP(Inputs!$M$18,'LookUp Ranges'!$A$75:$B$119,2,FALSE))</f>
        <v>0</v>
      </c>
      <c r="S108" s="409">
        <f>IF(ISERROR(VLOOKUP(Inputs!$M$18,'LookUp Ranges'!$A$75:$B$119,2,FALSE)),0,VLOOKUP(Inputs!$M$18,'LookUp Ranges'!$A$75:$B$119,2,FALSE))</f>
        <v>0</v>
      </c>
      <c r="T108" s="409">
        <f>IF(ISERROR(VLOOKUP(Inputs!$M$18,'LookUp Ranges'!$A$75:$B$119,2,FALSE)),0,VLOOKUP(Inputs!$M$18,'LookUp Ranges'!$A$75:$B$119,2,FALSE))</f>
        <v>0</v>
      </c>
      <c r="U108" s="409">
        <f>IF(ISERROR(VLOOKUP(Inputs!$M$18,'LookUp Ranges'!$A$75:$B$119,2,FALSE)),0,VLOOKUP(Inputs!$M$18,'LookUp Ranges'!$A$75:$B$119,2,FALSE))</f>
        <v>0</v>
      </c>
      <c r="V108" s="409">
        <f>IF(ISERROR(VLOOKUP(Inputs!$M$18,'LookUp Ranges'!$A$75:$B$119,2,FALSE)),0,VLOOKUP(Inputs!$M$18,'LookUp Ranges'!$A$75:$B$119,2,FALSE))</f>
        <v>0</v>
      </c>
      <c r="W108" s="409">
        <f>IF(ISERROR(VLOOKUP(Inputs!$M$18,'LookUp Ranges'!$A$75:$B$119,2,FALSE)),0,VLOOKUP(Inputs!$M$18,'LookUp Ranges'!$A$75:$B$119,2,FALSE))</f>
        <v>0</v>
      </c>
      <c r="X108" s="409">
        <f>IF(ISERROR(VLOOKUP(Inputs!$M$18,'LookUp Ranges'!$A$75:$B$119,2,FALSE)),0,VLOOKUP(Inputs!$M$18,'LookUp Ranges'!$A$75:$B$119,2,FALSE))</f>
        <v>0</v>
      </c>
      <c r="Y108" s="409">
        <f>IF(ISERROR(VLOOKUP(Inputs!$M$18,'LookUp Ranges'!$A$75:$B$119,2,FALSE)),0,VLOOKUP(Inputs!$M$18,'LookUp Ranges'!$A$75:$B$119,2,FALSE))</f>
        <v>0</v>
      </c>
      <c r="Z108" s="409">
        <f>IF(ISERROR(VLOOKUP(Inputs!$M$18,'LookUp Ranges'!$A$75:$B$119,2,FALSE)),0,VLOOKUP(Inputs!$M$18,'LookUp Ranges'!$A$75:$B$119,2,FALSE))</f>
        <v>0</v>
      </c>
      <c r="AA108" s="409">
        <f>IF(ISERROR(VLOOKUP(Inputs!$M$18,'LookUp Ranges'!$A$75:$B$119,2,FALSE)),0,VLOOKUP(Inputs!$M$18,'LookUp Ranges'!$A$75:$B$119,2,FALSE))</f>
        <v>0</v>
      </c>
      <c r="AB108" s="409">
        <f>IF(ISERROR(VLOOKUP(Inputs!$M$18,'LookUp Ranges'!$A$75:$B$119,2,FALSE)),0,VLOOKUP(Inputs!$M$18,'LookUp Ranges'!$A$75:$B$119,2,FALSE))</f>
        <v>0</v>
      </c>
      <c r="AC108" s="409">
        <f>IF(ISERROR(VLOOKUP(Inputs!$M$18,'LookUp Ranges'!$A$75:$B$119,2,FALSE)),0,VLOOKUP(Inputs!$M$18,'LookUp Ranges'!$A$75:$B$119,2,FALSE))</f>
        <v>0</v>
      </c>
      <c r="AD108" s="409">
        <f>IF(ISERROR(VLOOKUP(Inputs!$M$18,'LookUp Ranges'!$A$75:$B$119,2,FALSE)),0,VLOOKUP(Inputs!$M$18,'LookUp Ranges'!$A$75:$B$119,2,FALSE))</f>
        <v>0</v>
      </c>
      <c r="AE108" s="409">
        <f>IF(ISERROR(VLOOKUP(Inputs!$M$18,'LookUp Ranges'!$A$75:$B$119,2,FALSE)),0,VLOOKUP(Inputs!$M$18,'LookUp Ranges'!$A$75:$B$119,2,FALSE))</f>
        <v>0</v>
      </c>
      <c r="AF108" s="409">
        <f>IF(ISERROR(VLOOKUP(Inputs!$M$18,'LookUp Ranges'!$A$75:$B$119,2,FALSE)),0,VLOOKUP(Inputs!$M$18,'LookUp Ranges'!$A$75:$B$119,2,FALSE))</f>
        <v>0</v>
      </c>
      <c r="AG108" s="409">
        <f>IF(ISERROR(VLOOKUP(Inputs!$M$18,'LookUp Ranges'!$A$75:$B$119,2,FALSE)),0,VLOOKUP(Inputs!$M$18,'LookUp Ranges'!$A$75:$B$119,2,FALSE))</f>
        <v>0</v>
      </c>
      <c r="AH108" s="409">
        <f>IF(ISERROR(VLOOKUP(Inputs!$M$18,'LookUp Ranges'!$A$75:$B$119,2,FALSE)),0,VLOOKUP(Inputs!$M$18,'LookUp Ranges'!$A$75:$B$119,2,FALSE))</f>
        <v>0</v>
      </c>
      <c r="AI108" s="409">
        <f>IF(ISERROR(VLOOKUP(Inputs!$M$18,'LookUp Ranges'!$A$75:$B$119,2,FALSE)),0,VLOOKUP(Inputs!$M$18,'LookUp Ranges'!$A$75:$B$119,2,FALSE))</f>
        <v>0</v>
      </c>
      <c r="AJ108" s="409">
        <f>IF(ISERROR(VLOOKUP(Inputs!$M$18,'LookUp Ranges'!$A$75:$B$119,2,FALSE)),0,VLOOKUP(Inputs!$M$18,'LookUp Ranges'!$A$75:$B$119,2,FALSE))</f>
        <v>0</v>
      </c>
      <c r="AK108" s="409">
        <f>IF(ISERROR(VLOOKUP(Inputs!$M$18,'LookUp Ranges'!$A$75:$B$119,2,FALSE)),0,VLOOKUP(Inputs!$M$18,'LookUp Ranges'!$A$75:$B$119,2,FALSE))</f>
        <v>0</v>
      </c>
      <c r="AL108" s="409">
        <f>IF(ISERROR(VLOOKUP(Inputs!$M$18,'LookUp Ranges'!$A$75:$B$119,2,FALSE)),0,VLOOKUP(Inputs!$M$18,'LookUp Ranges'!$A$75:$B$119,2,FALSE))</f>
        <v>0</v>
      </c>
      <c r="AM108" s="409">
        <f>IF(ISERROR(VLOOKUP(Inputs!$M$18,'LookUp Ranges'!$A$75:$B$119,2,FALSE)),0,VLOOKUP(Inputs!$M$18,'LookUp Ranges'!$A$75:$B$119,2,FALSE))</f>
        <v>0</v>
      </c>
      <c r="AN108" s="409">
        <f>IF(ISERROR(VLOOKUP(Inputs!$M$18,'LookUp Ranges'!$A$75:$B$119,2,FALSE)),0,VLOOKUP(Inputs!$M$18,'LookUp Ranges'!$A$75:$B$119,2,FALSE))</f>
        <v>0</v>
      </c>
      <c r="AO108" s="409">
        <f>IF(ISERROR(VLOOKUP(Inputs!$M$18,'LookUp Ranges'!$A$75:$B$119,2,FALSE)),0,VLOOKUP(Inputs!$M$18,'LookUp Ranges'!$A$75:$B$119,2,FALSE))</f>
        <v>0</v>
      </c>
      <c r="AP108" s="409">
        <f>IF(ISERROR(VLOOKUP(Inputs!$M$18,'LookUp Ranges'!$A$75:$B$119,2,FALSE)),0,VLOOKUP(Inputs!$M$18,'LookUp Ranges'!$A$75:$B$119,2,FALSE))</f>
        <v>0</v>
      </c>
      <c r="AQ108" s="409">
        <f>IF(ISERROR(VLOOKUP(Inputs!$M$18,'LookUp Ranges'!$A$75:$B$119,2,FALSE)),0,VLOOKUP(Inputs!$M$18,'LookUp Ranges'!$A$75:$B$119,2,FALSE))</f>
        <v>0</v>
      </c>
      <c r="AR108" s="409">
        <f>IF(ISERROR(VLOOKUP(Inputs!$M$18,'LookUp Ranges'!$A$75:$B$119,2,FALSE)),0,VLOOKUP(Inputs!$M$18,'LookUp Ranges'!$A$75:$B$119,2,FALSE))</f>
        <v>0</v>
      </c>
      <c r="AS108" s="271"/>
      <c r="AT108" s="250"/>
      <c r="AU108" s="222"/>
    </row>
    <row r="109" spans="1:47" ht="16.5" thickBot="1" x14ac:dyDescent="0.3">
      <c r="A109" s="222"/>
      <c r="B109" s="241"/>
      <c r="C109" s="224"/>
      <c r="D109" s="292" t="s">
        <v>137</v>
      </c>
      <c r="E109" s="408">
        <f t="shared" ref="E109:AR109" si="143">IF(ISERROR(E106*E107*E108),0,E106*E107*E108)</f>
        <v>0</v>
      </c>
      <c r="F109" s="408">
        <f t="shared" si="143"/>
        <v>0</v>
      </c>
      <c r="G109" s="408">
        <f t="shared" si="143"/>
        <v>0</v>
      </c>
      <c r="H109" s="408">
        <f t="shared" si="143"/>
        <v>0</v>
      </c>
      <c r="I109" s="408">
        <f t="shared" si="143"/>
        <v>0</v>
      </c>
      <c r="J109" s="408">
        <f t="shared" si="143"/>
        <v>0</v>
      </c>
      <c r="K109" s="408">
        <f t="shared" si="143"/>
        <v>0</v>
      </c>
      <c r="L109" s="408">
        <f t="shared" si="143"/>
        <v>0</v>
      </c>
      <c r="M109" s="408">
        <f t="shared" si="143"/>
        <v>0</v>
      </c>
      <c r="N109" s="408">
        <f t="shared" si="143"/>
        <v>0</v>
      </c>
      <c r="O109" s="408">
        <f t="shared" si="143"/>
        <v>0</v>
      </c>
      <c r="P109" s="408">
        <f t="shared" si="143"/>
        <v>0</v>
      </c>
      <c r="Q109" s="408">
        <f t="shared" si="143"/>
        <v>0</v>
      </c>
      <c r="R109" s="408">
        <f t="shared" si="143"/>
        <v>0</v>
      </c>
      <c r="S109" s="408">
        <f t="shared" si="143"/>
        <v>0</v>
      </c>
      <c r="T109" s="408">
        <f t="shared" si="143"/>
        <v>0</v>
      </c>
      <c r="U109" s="408">
        <f t="shared" si="143"/>
        <v>0</v>
      </c>
      <c r="V109" s="408">
        <f t="shared" si="143"/>
        <v>0</v>
      </c>
      <c r="W109" s="408">
        <f t="shared" si="143"/>
        <v>0</v>
      </c>
      <c r="X109" s="408">
        <f t="shared" si="143"/>
        <v>0</v>
      </c>
      <c r="Y109" s="408">
        <f t="shared" si="143"/>
        <v>0</v>
      </c>
      <c r="Z109" s="408">
        <f t="shared" si="143"/>
        <v>0</v>
      </c>
      <c r="AA109" s="408">
        <f t="shared" si="143"/>
        <v>0</v>
      </c>
      <c r="AB109" s="408">
        <f t="shared" si="143"/>
        <v>0</v>
      </c>
      <c r="AC109" s="408">
        <f t="shared" si="143"/>
        <v>0</v>
      </c>
      <c r="AD109" s="408">
        <f t="shared" si="143"/>
        <v>0</v>
      </c>
      <c r="AE109" s="408">
        <f t="shared" si="143"/>
        <v>0</v>
      </c>
      <c r="AF109" s="408">
        <f t="shared" si="143"/>
        <v>0</v>
      </c>
      <c r="AG109" s="408">
        <f t="shared" si="143"/>
        <v>0</v>
      </c>
      <c r="AH109" s="408">
        <f t="shared" si="143"/>
        <v>0</v>
      </c>
      <c r="AI109" s="408">
        <f t="shared" si="143"/>
        <v>0</v>
      </c>
      <c r="AJ109" s="408">
        <f t="shared" si="143"/>
        <v>0</v>
      </c>
      <c r="AK109" s="408">
        <f t="shared" si="143"/>
        <v>0</v>
      </c>
      <c r="AL109" s="408">
        <f t="shared" si="143"/>
        <v>0</v>
      </c>
      <c r="AM109" s="408">
        <f t="shared" si="143"/>
        <v>0</v>
      </c>
      <c r="AN109" s="408">
        <f t="shared" si="143"/>
        <v>0</v>
      </c>
      <c r="AO109" s="408">
        <f t="shared" si="143"/>
        <v>0</v>
      </c>
      <c r="AP109" s="408">
        <f t="shared" si="143"/>
        <v>0</v>
      </c>
      <c r="AQ109" s="408">
        <f t="shared" si="143"/>
        <v>0</v>
      </c>
      <c r="AR109" s="408">
        <f t="shared" si="143"/>
        <v>0</v>
      </c>
      <c r="AS109" s="271"/>
      <c r="AT109" s="250"/>
      <c r="AU109" s="222"/>
    </row>
    <row r="110" spans="1:47" x14ac:dyDescent="0.25">
      <c r="A110" s="222"/>
      <c r="B110" s="241"/>
      <c r="C110" s="224"/>
      <c r="D110" s="259"/>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271"/>
      <c r="AT110" s="250"/>
      <c r="AU110" s="222"/>
    </row>
    <row r="111" spans="1:47" x14ac:dyDescent="0.25">
      <c r="A111" s="222"/>
      <c r="B111" s="241"/>
      <c r="C111" s="224"/>
      <c r="D111" s="294" t="s">
        <v>210</v>
      </c>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271"/>
      <c r="AT111" s="250"/>
      <c r="AU111" s="222"/>
    </row>
    <row r="112" spans="1:47" ht="16.5" thickBot="1" x14ac:dyDescent="0.3">
      <c r="A112" s="222"/>
      <c r="B112" s="241"/>
      <c r="C112" s="224"/>
      <c r="D112" s="296" t="s">
        <v>211</v>
      </c>
      <c r="E112" s="473">
        <v>0</v>
      </c>
      <c r="F112" s="473">
        <v>0</v>
      </c>
      <c r="G112" s="473">
        <v>0</v>
      </c>
      <c r="H112" s="473">
        <v>0</v>
      </c>
      <c r="I112" s="473">
        <v>0</v>
      </c>
      <c r="J112" s="473">
        <v>0</v>
      </c>
      <c r="K112" s="473">
        <v>0</v>
      </c>
      <c r="L112" s="473">
        <v>0</v>
      </c>
      <c r="M112" s="473">
        <v>0</v>
      </c>
      <c r="N112" s="473">
        <v>0</v>
      </c>
      <c r="O112" s="473">
        <v>0</v>
      </c>
      <c r="P112" s="473">
        <v>0</v>
      </c>
      <c r="Q112" s="473">
        <v>0</v>
      </c>
      <c r="R112" s="473">
        <v>0</v>
      </c>
      <c r="S112" s="473">
        <v>0</v>
      </c>
      <c r="T112" s="473">
        <v>0</v>
      </c>
      <c r="U112" s="473">
        <v>0</v>
      </c>
      <c r="V112" s="473">
        <v>0</v>
      </c>
      <c r="W112" s="473">
        <v>0</v>
      </c>
      <c r="X112" s="473">
        <v>0</v>
      </c>
      <c r="Y112" s="473">
        <v>0</v>
      </c>
      <c r="Z112" s="473">
        <v>0</v>
      </c>
      <c r="AA112" s="473">
        <v>0</v>
      </c>
      <c r="AB112" s="473">
        <v>0</v>
      </c>
      <c r="AC112" s="473">
        <v>0</v>
      </c>
      <c r="AD112" s="473">
        <v>0</v>
      </c>
      <c r="AE112" s="473">
        <v>0</v>
      </c>
      <c r="AF112" s="473">
        <v>0</v>
      </c>
      <c r="AG112" s="473">
        <v>0</v>
      </c>
      <c r="AH112" s="473">
        <v>0</v>
      </c>
      <c r="AI112" s="473">
        <v>0</v>
      </c>
      <c r="AJ112" s="473">
        <v>0</v>
      </c>
      <c r="AK112" s="473">
        <v>0</v>
      </c>
      <c r="AL112" s="473">
        <v>0</v>
      </c>
      <c r="AM112" s="473">
        <v>0</v>
      </c>
      <c r="AN112" s="473">
        <v>0</v>
      </c>
      <c r="AO112" s="473">
        <v>0</v>
      </c>
      <c r="AP112" s="473">
        <v>0</v>
      </c>
      <c r="AQ112" s="473">
        <v>0</v>
      </c>
      <c r="AR112" s="473">
        <v>0</v>
      </c>
      <c r="AS112" s="271"/>
      <c r="AT112" s="250"/>
      <c r="AU112" s="222"/>
    </row>
    <row r="113" spans="1:47" x14ac:dyDescent="0.25">
      <c r="A113" s="222"/>
      <c r="B113" s="241"/>
      <c r="C113" s="289"/>
      <c r="D113" s="295"/>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271"/>
      <c r="AT113" s="250"/>
      <c r="AU113" s="222"/>
    </row>
    <row r="114" spans="1:47" ht="16.5" thickBot="1" x14ac:dyDescent="0.3">
      <c r="A114" s="222"/>
      <c r="B114" s="241"/>
      <c r="C114" s="224"/>
      <c r="D114" s="293" t="s">
        <v>136</v>
      </c>
      <c r="E114" s="409">
        <f t="shared" ref="E114:AR114" si="144">E104+E109+E112</f>
        <v>0</v>
      </c>
      <c r="F114" s="409">
        <f t="shared" si="144"/>
        <v>0</v>
      </c>
      <c r="G114" s="409">
        <f t="shared" si="144"/>
        <v>0</v>
      </c>
      <c r="H114" s="409">
        <f t="shared" si="144"/>
        <v>0</v>
      </c>
      <c r="I114" s="409">
        <f t="shared" si="144"/>
        <v>0</v>
      </c>
      <c r="J114" s="409">
        <f t="shared" si="144"/>
        <v>0</v>
      </c>
      <c r="K114" s="409">
        <f t="shared" si="144"/>
        <v>0</v>
      </c>
      <c r="L114" s="409">
        <f t="shared" si="144"/>
        <v>0</v>
      </c>
      <c r="M114" s="409">
        <f t="shared" si="144"/>
        <v>0</v>
      </c>
      <c r="N114" s="409">
        <f t="shared" si="144"/>
        <v>0</v>
      </c>
      <c r="O114" s="409">
        <f t="shared" si="144"/>
        <v>0</v>
      </c>
      <c r="P114" s="409">
        <f t="shared" si="144"/>
        <v>0</v>
      </c>
      <c r="Q114" s="409">
        <f t="shared" si="144"/>
        <v>0</v>
      </c>
      <c r="R114" s="409">
        <f t="shared" si="144"/>
        <v>0</v>
      </c>
      <c r="S114" s="409">
        <f t="shared" si="144"/>
        <v>0</v>
      </c>
      <c r="T114" s="409">
        <f t="shared" si="144"/>
        <v>0</v>
      </c>
      <c r="U114" s="409">
        <f t="shared" si="144"/>
        <v>0</v>
      </c>
      <c r="V114" s="409">
        <f t="shared" si="144"/>
        <v>0</v>
      </c>
      <c r="W114" s="409">
        <f t="shared" si="144"/>
        <v>0</v>
      </c>
      <c r="X114" s="409">
        <f t="shared" si="144"/>
        <v>0</v>
      </c>
      <c r="Y114" s="409">
        <f t="shared" si="144"/>
        <v>0</v>
      </c>
      <c r="Z114" s="409">
        <f t="shared" si="144"/>
        <v>0</v>
      </c>
      <c r="AA114" s="409">
        <f t="shared" si="144"/>
        <v>0</v>
      </c>
      <c r="AB114" s="409">
        <f t="shared" si="144"/>
        <v>0</v>
      </c>
      <c r="AC114" s="409">
        <f t="shared" si="144"/>
        <v>0</v>
      </c>
      <c r="AD114" s="409">
        <f t="shared" si="144"/>
        <v>0</v>
      </c>
      <c r="AE114" s="409">
        <f t="shared" si="144"/>
        <v>0</v>
      </c>
      <c r="AF114" s="409">
        <f t="shared" si="144"/>
        <v>0</v>
      </c>
      <c r="AG114" s="409">
        <f t="shared" si="144"/>
        <v>0</v>
      </c>
      <c r="AH114" s="409">
        <f t="shared" si="144"/>
        <v>0</v>
      </c>
      <c r="AI114" s="409">
        <f t="shared" si="144"/>
        <v>0</v>
      </c>
      <c r="AJ114" s="409">
        <f t="shared" si="144"/>
        <v>0</v>
      </c>
      <c r="AK114" s="409">
        <f t="shared" si="144"/>
        <v>0</v>
      </c>
      <c r="AL114" s="409">
        <f t="shared" si="144"/>
        <v>0</v>
      </c>
      <c r="AM114" s="409">
        <f t="shared" si="144"/>
        <v>0</v>
      </c>
      <c r="AN114" s="409">
        <f t="shared" si="144"/>
        <v>0</v>
      </c>
      <c r="AO114" s="409">
        <f t="shared" si="144"/>
        <v>0</v>
      </c>
      <c r="AP114" s="409">
        <f t="shared" si="144"/>
        <v>0</v>
      </c>
      <c r="AQ114" s="409">
        <f t="shared" si="144"/>
        <v>0</v>
      </c>
      <c r="AR114" s="409">
        <f t="shared" si="144"/>
        <v>0</v>
      </c>
      <c r="AS114" s="271"/>
      <c r="AT114" s="250"/>
      <c r="AU114" s="222"/>
    </row>
    <row r="115" spans="1:47" ht="16.5" thickBot="1" x14ac:dyDescent="0.3">
      <c r="A115" s="222"/>
      <c r="B115" s="241"/>
      <c r="C115" s="272"/>
      <c r="D115" s="234"/>
      <c r="E115" s="276"/>
      <c r="F115" s="276"/>
      <c r="G115" s="276"/>
      <c r="H115" s="276"/>
      <c r="I115" s="276"/>
      <c r="J115" s="276"/>
      <c r="K115" s="276"/>
      <c r="L115" s="276"/>
      <c r="M115" s="276"/>
      <c r="N115" s="276"/>
      <c r="O115" s="276"/>
      <c r="P115" s="276"/>
      <c r="Q115" s="276"/>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275"/>
      <c r="AT115" s="250"/>
      <c r="AU115" s="222"/>
    </row>
    <row r="116" spans="1:47" x14ac:dyDescent="0.25">
      <c r="A116" s="222"/>
      <c r="B116" s="244"/>
      <c r="C116" s="224"/>
      <c r="D116" s="370"/>
      <c r="E116" s="376"/>
      <c r="F116" s="376"/>
      <c r="G116" s="376"/>
      <c r="H116" s="376"/>
      <c r="I116" s="376"/>
      <c r="J116" s="376"/>
      <c r="K116" s="376"/>
      <c r="L116" s="376"/>
      <c r="M116" s="376"/>
      <c r="N116" s="376"/>
      <c r="O116" s="376"/>
      <c r="P116" s="376"/>
      <c r="Q116" s="376"/>
      <c r="R116" s="415"/>
      <c r="S116" s="415"/>
      <c r="T116" s="415"/>
      <c r="U116" s="415"/>
      <c r="V116" s="415"/>
      <c r="W116" s="415"/>
      <c r="X116" s="415"/>
      <c r="Y116" s="415"/>
      <c r="Z116" s="415"/>
      <c r="AA116" s="415"/>
      <c r="AB116" s="415"/>
      <c r="AC116" s="415"/>
      <c r="AD116" s="415"/>
      <c r="AE116" s="415"/>
      <c r="AF116" s="415"/>
      <c r="AG116" s="415"/>
      <c r="AH116" s="415"/>
      <c r="AI116" s="415"/>
      <c r="AJ116" s="415"/>
      <c r="AK116" s="415"/>
      <c r="AL116" s="415"/>
      <c r="AM116" s="415"/>
      <c r="AN116" s="415"/>
      <c r="AO116" s="415"/>
      <c r="AP116" s="415"/>
      <c r="AQ116" s="415"/>
      <c r="AR116" s="415"/>
      <c r="AS116" s="224"/>
      <c r="AT116" s="250"/>
      <c r="AU116" s="222"/>
    </row>
    <row r="117" spans="1:47" ht="16.5" thickBot="1" x14ac:dyDescent="0.3">
      <c r="A117" s="222"/>
      <c r="B117" s="245"/>
      <c r="C117" s="246"/>
      <c r="D117" s="247"/>
      <c r="E117" s="248"/>
      <c r="F117" s="248"/>
      <c r="G117" s="248"/>
      <c r="H117" s="248"/>
      <c r="I117" s="248"/>
      <c r="J117" s="248"/>
      <c r="K117" s="248"/>
      <c r="L117" s="248"/>
      <c r="M117" s="248"/>
      <c r="N117" s="248"/>
      <c r="O117" s="248"/>
      <c r="P117" s="248"/>
      <c r="Q117" s="248"/>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399"/>
      <c r="AO117" s="399"/>
      <c r="AP117" s="399"/>
      <c r="AQ117" s="399"/>
      <c r="AR117" s="399"/>
      <c r="AS117" s="246"/>
      <c r="AT117" s="253"/>
      <c r="AU117" s="222"/>
    </row>
    <row r="118" spans="1:47" ht="16.5" thickBot="1" x14ac:dyDescent="0.3">
      <c r="A118" s="222"/>
      <c r="B118" s="222"/>
      <c r="C118" s="222"/>
      <c r="D118" s="222"/>
      <c r="E118" s="222"/>
      <c r="F118" s="222"/>
      <c r="G118" s="222"/>
      <c r="H118" s="222"/>
      <c r="I118" s="222"/>
      <c r="J118" s="222"/>
      <c r="K118" s="222"/>
      <c r="L118" s="222"/>
      <c r="M118" s="222"/>
      <c r="N118" s="222"/>
      <c r="O118" s="222"/>
      <c r="P118" s="222"/>
      <c r="Q118" s="222"/>
      <c r="R118" s="393"/>
      <c r="S118" s="393"/>
      <c r="T118" s="393"/>
      <c r="U118" s="393"/>
      <c r="V118" s="393"/>
      <c r="W118" s="393"/>
      <c r="X118" s="393"/>
      <c r="Y118" s="393"/>
      <c r="Z118" s="393"/>
      <c r="AA118" s="393"/>
      <c r="AB118" s="393"/>
      <c r="AC118" s="393"/>
      <c r="AD118" s="393"/>
      <c r="AE118" s="393"/>
      <c r="AF118" s="393"/>
      <c r="AG118" s="393"/>
      <c r="AH118" s="393"/>
      <c r="AI118" s="393"/>
      <c r="AJ118" s="393"/>
      <c r="AK118" s="393"/>
      <c r="AL118" s="393"/>
      <c r="AM118" s="393"/>
      <c r="AN118" s="393"/>
      <c r="AO118" s="393"/>
      <c r="AP118" s="393"/>
      <c r="AQ118" s="393"/>
      <c r="AR118" s="393"/>
      <c r="AS118" s="222"/>
      <c r="AT118" s="222"/>
      <c r="AU118" s="222"/>
    </row>
    <row r="119" spans="1:47" x14ac:dyDescent="0.25">
      <c r="A119" s="222"/>
      <c r="B119" s="222"/>
      <c r="C119" s="222"/>
      <c r="D119" s="299" t="s">
        <v>140</v>
      </c>
      <c r="E119" s="300">
        <f>FirstYear</f>
        <v>2017</v>
      </c>
      <c r="F119" s="300">
        <f t="shared" ref="F119:Q119" si="145">E119+1</f>
        <v>2018</v>
      </c>
      <c r="G119" s="300">
        <f t="shared" si="145"/>
        <v>2019</v>
      </c>
      <c r="H119" s="300">
        <f t="shared" si="145"/>
        <v>2020</v>
      </c>
      <c r="I119" s="300">
        <f>H119+1</f>
        <v>2021</v>
      </c>
      <c r="J119" s="300">
        <f t="shared" si="145"/>
        <v>2022</v>
      </c>
      <c r="K119" s="300">
        <f t="shared" si="145"/>
        <v>2023</v>
      </c>
      <c r="L119" s="300">
        <f t="shared" si="145"/>
        <v>2024</v>
      </c>
      <c r="M119" s="300">
        <f t="shared" si="145"/>
        <v>2025</v>
      </c>
      <c r="N119" s="300">
        <f t="shared" si="145"/>
        <v>2026</v>
      </c>
      <c r="O119" s="300">
        <f t="shared" si="145"/>
        <v>2027</v>
      </c>
      <c r="P119" s="300">
        <f>O119+1</f>
        <v>2028</v>
      </c>
      <c r="Q119" s="300">
        <f t="shared" si="145"/>
        <v>2029</v>
      </c>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258">
        <f>IF('LookUp Ranges'!A149=Inputs!D51,2,IF('LookUp Ranges'!A149=Inputs!D74,3,IF('LookUp Ranges'!A149=Inputs!D97,4,1)))</f>
        <v>1</v>
      </c>
      <c r="AT119" s="222"/>
      <c r="AU119" s="222"/>
    </row>
    <row r="120" spans="1:47" x14ac:dyDescent="0.25">
      <c r="A120" s="222"/>
      <c r="B120" s="222"/>
      <c r="C120" s="222"/>
      <c r="D120" s="301" t="s">
        <v>173</v>
      </c>
      <c r="E120" s="209">
        <f t="shared" ref="E120:Q120" si="146">CHOOSE($AS$119,E30,E52,E75,E98)</f>
        <v>2863.855</v>
      </c>
      <c r="F120" s="209">
        <f t="shared" si="146"/>
        <v>8963.1</v>
      </c>
      <c r="G120" s="209">
        <f t="shared" si="146"/>
        <v>8608.33</v>
      </c>
      <c r="H120" s="209">
        <f t="shared" si="146"/>
        <v>7780.9539999999997</v>
      </c>
      <c r="I120" s="209">
        <f t="shared" si="146"/>
        <v>11421</v>
      </c>
      <c r="J120" s="209">
        <f t="shared" si="146"/>
        <v>9421</v>
      </c>
      <c r="K120" s="209">
        <f t="shared" si="146"/>
        <v>0</v>
      </c>
      <c r="L120" s="209">
        <f t="shared" si="146"/>
        <v>0</v>
      </c>
      <c r="M120" s="209">
        <f t="shared" si="146"/>
        <v>0</v>
      </c>
      <c r="N120" s="209">
        <f t="shared" si="146"/>
        <v>0</v>
      </c>
      <c r="O120" s="209">
        <f t="shared" si="146"/>
        <v>0</v>
      </c>
      <c r="P120" s="209">
        <f t="shared" si="146"/>
        <v>0</v>
      </c>
      <c r="Q120" s="209">
        <f t="shared" si="146"/>
        <v>0</v>
      </c>
      <c r="R120" s="387"/>
      <c r="S120" s="387"/>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222"/>
      <c r="AT120" s="222"/>
      <c r="AU120" s="222"/>
    </row>
    <row r="121" spans="1:47" x14ac:dyDescent="0.25">
      <c r="A121" s="222"/>
      <c r="B121" s="222"/>
      <c r="C121" s="222"/>
      <c r="D121" s="301" t="s">
        <v>174</v>
      </c>
      <c r="E121" s="210">
        <f t="shared" ref="E121:Q121" si="147">CHOOSE($AS$119,E31,E53,E76,E99)</f>
        <v>0</v>
      </c>
      <c r="F121" s="210">
        <f t="shared" si="147"/>
        <v>0</v>
      </c>
      <c r="G121" s="210">
        <f t="shared" si="147"/>
        <v>0</v>
      </c>
      <c r="H121" s="210">
        <f t="shared" si="147"/>
        <v>0</v>
      </c>
      <c r="I121" s="210">
        <f t="shared" si="147"/>
        <v>0</v>
      </c>
      <c r="J121" s="210">
        <f t="shared" si="147"/>
        <v>0</v>
      </c>
      <c r="K121" s="210">
        <f t="shared" si="147"/>
        <v>0</v>
      </c>
      <c r="L121" s="210">
        <f t="shared" si="147"/>
        <v>0</v>
      </c>
      <c r="M121" s="210">
        <f t="shared" si="147"/>
        <v>0</v>
      </c>
      <c r="N121" s="210">
        <f t="shared" si="147"/>
        <v>0</v>
      </c>
      <c r="O121" s="210">
        <f t="shared" si="147"/>
        <v>0</v>
      </c>
      <c r="P121" s="210">
        <f t="shared" si="147"/>
        <v>0</v>
      </c>
      <c r="Q121" s="210">
        <f t="shared" si="147"/>
        <v>0</v>
      </c>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222"/>
      <c r="AT121" s="222"/>
      <c r="AU121" s="222"/>
    </row>
    <row r="122" spans="1:47" x14ac:dyDescent="0.25">
      <c r="A122" s="222"/>
      <c r="B122" s="222"/>
      <c r="C122" s="222"/>
      <c r="D122" s="302" t="s">
        <v>135</v>
      </c>
      <c r="E122" s="211">
        <f t="shared" ref="E122:Q122" si="148">CHOOSE($AS$119,E32,E54,E77,E100)</f>
        <v>2863.855</v>
      </c>
      <c r="F122" s="211">
        <f t="shared" si="148"/>
        <v>8963.1</v>
      </c>
      <c r="G122" s="211">
        <f t="shared" si="148"/>
        <v>8608.33</v>
      </c>
      <c r="H122" s="211">
        <f t="shared" si="148"/>
        <v>7780.9539999999997</v>
      </c>
      <c r="I122" s="211">
        <f t="shared" si="148"/>
        <v>11421</v>
      </c>
      <c r="J122" s="211">
        <f t="shared" si="148"/>
        <v>9421</v>
      </c>
      <c r="K122" s="211">
        <f t="shared" si="148"/>
        <v>0</v>
      </c>
      <c r="L122" s="211">
        <f t="shared" si="148"/>
        <v>0</v>
      </c>
      <c r="M122" s="211">
        <f t="shared" si="148"/>
        <v>0</v>
      </c>
      <c r="N122" s="211">
        <f t="shared" si="148"/>
        <v>0</v>
      </c>
      <c r="O122" s="211">
        <f t="shared" si="148"/>
        <v>0</v>
      </c>
      <c r="P122" s="211">
        <f t="shared" si="148"/>
        <v>0</v>
      </c>
      <c r="Q122" s="211">
        <f t="shared" si="148"/>
        <v>0</v>
      </c>
      <c r="R122" s="387"/>
      <c r="S122" s="387"/>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222"/>
      <c r="AT122" s="222"/>
      <c r="AU122" s="222"/>
    </row>
    <row r="123" spans="1:47" x14ac:dyDescent="0.25">
      <c r="A123" s="222"/>
      <c r="B123" s="222"/>
      <c r="C123" s="222"/>
      <c r="D123" s="303"/>
      <c r="E123" s="209"/>
      <c r="F123" s="209"/>
      <c r="G123" s="209"/>
      <c r="H123" s="209"/>
      <c r="I123" s="209"/>
      <c r="J123" s="209"/>
      <c r="K123" s="209"/>
      <c r="L123" s="209"/>
      <c r="M123" s="209"/>
      <c r="N123" s="209"/>
      <c r="O123" s="209"/>
      <c r="P123" s="209"/>
      <c r="Q123" s="209"/>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222"/>
      <c r="AT123" s="222"/>
      <c r="AU123" s="222"/>
    </row>
    <row r="124" spans="1:47" x14ac:dyDescent="0.25">
      <c r="A124" s="222"/>
      <c r="B124" s="222"/>
      <c r="C124" s="222"/>
      <c r="D124" s="301" t="s">
        <v>182</v>
      </c>
      <c r="E124" s="212">
        <f t="shared" ref="E124:Q124" si="149">CHOOSE($AS$119,E34,E56,E79,E102)</f>
        <v>0</v>
      </c>
      <c r="F124" s="212">
        <f t="shared" si="149"/>
        <v>0</v>
      </c>
      <c r="G124" s="212">
        <f t="shared" si="149"/>
        <v>0</v>
      </c>
      <c r="H124" s="212">
        <f t="shared" si="149"/>
        <v>0</v>
      </c>
      <c r="I124" s="212">
        <f t="shared" si="149"/>
        <v>0</v>
      </c>
      <c r="J124" s="212">
        <f t="shared" si="149"/>
        <v>0</v>
      </c>
      <c r="K124" s="212">
        <f t="shared" si="149"/>
        <v>0</v>
      </c>
      <c r="L124" s="212">
        <f t="shared" si="149"/>
        <v>0</v>
      </c>
      <c r="M124" s="212">
        <f t="shared" si="149"/>
        <v>0</v>
      </c>
      <c r="N124" s="212">
        <f t="shared" si="149"/>
        <v>0</v>
      </c>
      <c r="O124" s="212">
        <f t="shared" si="149"/>
        <v>0</v>
      </c>
      <c r="P124" s="212">
        <f t="shared" si="149"/>
        <v>0</v>
      </c>
      <c r="Q124" s="212">
        <f t="shared" si="149"/>
        <v>0</v>
      </c>
      <c r="R124" s="388"/>
      <c r="S124" s="388"/>
      <c r="T124" s="388"/>
      <c r="U124" s="388"/>
      <c r="V124" s="388"/>
      <c r="W124" s="388"/>
      <c r="X124" s="388"/>
      <c r="Y124" s="388"/>
      <c r="Z124" s="388"/>
      <c r="AA124" s="388"/>
      <c r="AB124" s="388"/>
      <c r="AC124" s="388"/>
      <c r="AD124" s="388"/>
      <c r="AE124" s="388"/>
      <c r="AF124" s="388"/>
      <c r="AG124" s="388"/>
      <c r="AH124" s="388"/>
      <c r="AI124" s="388"/>
      <c r="AJ124" s="388"/>
      <c r="AK124" s="388"/>
      <c r="AL124" s="388"/>
      <c r="AM124" s="388"/>
      <c r="AN124" s="388"/>
      <c r="AO124" s="388"/>
      <c r="AP124" s="388"/>
      <c r="AQ124" s="388"/>
      <c r="AR124" s="388"/>
      <c r="AS124" s="222"/>
      <c r="AT124" s="222"/>
      <c r="AU124" s="222"/>
    </row>
    <row r="125" spans="1:47" x14ac:dyDescent="0.25">
      <c r="A125" s="222"/>
      <c r="B125" s="222"/>
      <c r="C125" s="222"/>
      <c r="D125" s="301" t="s">
        <v>79</v>
      </c>
      <c r="E125" s="213">
        <f t="shared" ref="E125:Q125" si="150">CHOOSE($AS$119,E35,E57,E80,E103)</f>
        <v>0</v>
      </c>
      <c r="F125" s="213">
        <f t="shared" si="150"/>
        <v>0</v>
      </c>
      <c r="G125" s="213">
        <f t="shared" si="150"/>
        <v>0</v>
      </c>
      <c r="H125" s="213">
        <f t="shared" si="150"/>
        <v>0</v>
      </c>
      <c r="I125" s="213">
        <f t="shared" si="150"/>
        <v>0</v>
      </c>
      <c r="J125" s="213">
        <f t="shared" si="150"/>
        <v>0</v>
      </c>
      <c r="K125" s="213">
        <f t="shared" si="150"/>
        <v>0</v>
      </c>
      <c r="L125" s="213">
        <f t="shared" si="150"/>
        <v>0</v>
      </c>
      <c r="M125" s="213">
        <f t="shared" si="150"/>
        <v>0</v>
      </c>
      <c r="N125" s="213">
        <f t="shared" si="150"/>
        <v>0</v>
      </c>
      <c r="O125" s="213">
        <f t="shared" si="150"/>
        <v>0</v>
      </c>
      <c r="P125" s="213">
        <f t="shared" si="150"/>
        <v>0</v>
      </c>
      <c r="Q125" s="213">
        <f t="shared" si="150"/>
        <v>0</v>
      </c>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222"/>
      <c r="AT125" s="222"/>
      <c r="AU125" s="222"/>
    </row>
    <row r="126" spans="1:47" x14ac:dyDescent="0.25">
      <c r="A126" s="222"/>
      <c r="B126" s="222"/>
      <c r="C126" s="222"/>
      <c r="D126" s="304" t="s">
        <v>138</v>
      </c>
      <c r="E126" s="211">
        <f t="shared" ref="E126:Q126" si="151">CHOOSE($AS$119,E36,E58,E81,E104)</f>
        <v>0</v>
      </c>
      <c r="F126" s="211">
        <f t="shared" si="151"/>
        <v>0</v>
      </c>
      <c r="G126" s="211">
        <f t="shared" si="151"/>
        <v>0</v>
      </c>
      <c r="H126" s="211">
        <f t="shared" si="151"/>
        <v>0</v>
      </c>
      <c r="I126" s="211">
        <f t="shared" si="151"/>
        <v>0</v>
      </c>
      <c r="J126" s="211">
        <f t="shared" si="151"/>
        <v>0</v>
      </c>
      <c r="K126" s="211">
        <f t="shared" si="151"/>
        <v>0</v>
      </c>
      <c r="L126" s="211">
        <f t="shared" si="151"/>
        <v>0</v>
      </c>
      <c r="M126" s="211">
        <f t="shared" si="151"/>
        <v>0</v>
      </c>
      <c r="N126" s="211">
        <f t="shared" si="151"/>
        <v>0</v>
      </c>
      <c r="O126" s="211">
        <f t="shared" si="151"/>
        <v>0</v>
      </c>
      <c r="P126" s="211">
        <f t="shared" si="151"/>
        <v>0</v>
      </c>
      <c r="Q126" s="211">
        <f t="shared" si="151"/>
        <v>0</v>
      </c>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222"/>
      <c r="AT126" s="222"/>
      <c r="AU126" s="222"/>
    </row>
    <row r="127" spans="1:47" x14ac:dyDescent="0.25">
      <c r="A127" s="222"/>
      <c r="B127" s="222"/>
      <c r="C127" s="222"/>
      <c r="D127" s="301"/>
      <c r="E127" s="209"/>
      <c r="F127" s="209"/>
      <c r="G127" s="209"/>
      <c r="H127" s="209"/>
      <c r="I127" s="209"/>
      <c r="J127" s="209"/>
      <c r="K127" s="209"/>
      <c r="L127" s="209"/>
      <c r="M127" s="209"/>
      <c r="N127" s="209"/>
      <c r="O127" s="209"/>
      <c r="P127" s="209"/>
      <c r="Q127" s="209"/>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222"/>
      <c r="AT127" s="222"/>
      <c r="AU127" s="222"/>
    </row>
    <row r="128" spans="1:47" x14ac:dyDescent="0.25">
      <c r="A128" s="222"/>
      <c r="B128" s="222"/>
      <c r="C128" s="222"/>
      <c r="D128" s="301" t="s">
        <v>181</v>
      </c>
      <c r="E128" s="214">
        <f t="shared" ref="E128:Q128" si="152">CHOOSE($AS$119,E38,E60,E83,E106)</f>
        <v>0</v>
      </c>
      <c r="F128" s="214">
        <f t="shared" si="152"/>
        <v>0</v>
      </c>
      <c r="G128" s="214">
        <f t="shared" si="152"/>
        <v>0</v>
      </c>
      <c r="H128" s="214">
        <f t="shared" si="152"/>
        <v>0</v>
      </c>
      <c r="I128" s="214">
        <f t="shared" si="152"/>
        <v>0</v>
      </c>
      <c r="J128" s="214">
        <f t="shared" si="152"/>
        <v>0</v>
      </c>
      <c r="K128" s="214">
        <f t="shared" si="152"/>
        <v>0</v>
      </c>
      <c r="L128" s="214">
        <f t="shared" si="152"/>
        <v>0</v>
      </c>
      <c r="M128" s="214">
        <f t="shared" si="152"/>
        <v>0</v>
      </c>
      <c r="N128" s="214">
        <f t="shared" si="152"/>
        <v>0</v>
      </c>
      <c r="O128" s="214">
        <f t="shared" si="152"/>
        <v>0</v>
      </c>
      <c r="P128" s="214">
        <f t="shared" si="152"/>
        <v>0</v>
      </c>
      <c r="Q128" s="214">
        <f t="shared" si="152"/>
        <v>0</v>
      </c>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222"/>
      <c r="AT128" s="222"/>
      <c r="AU128" s="222"/>
    </row>
    <row r="129" spans="1:51" x14ac:dyDescent="0.25">
      <c r="A129" s="222"/>
      <c r="B129" s="222"/>
      <c r="C129" s="222"/>
      <c r="D129" s="301" t="s">
        <v>176</v>
      </c>
      <c r="E129" s="215">
        <f t="shared" ref="E129:Q129" si="153">CHOOSE($AS$119,E39,E61,E84,E107)</f>
        <v>0</v>
      </c>
      <c r="F129" s="215">
        <f t="shared" si="153"/>
        <v>0</v>
      </c>
      <c r="G129" s="215">
        <f t="shared" si="153"/>
        <v>0</v>
      </c>
      <c r="H129" s="215">
        <f t="shared" si="153"/>
        <v>0</v>
      </c>
      <c r="I129" s="215">
        <f t="shared" si="153"/>
        <v>0</v>
      </c>
      <c r="J129" s="215">
        <f t="shared" si="153"/>
        <v>0</v>
      </c>
      <c r="K129" s="215">
        <f t="shared" si="153"/>
        <v>0</v>
      </c>
      <c r="L129" s="215">
        <f t="shared" si="153"/>
        <v>0</v>
      </c>
      <c r="M129" s="215">
        <f t="shared" si="153"/>
        <v>0</v>
      </c>
      <c r="N129" s="215">
        <f t="shared" si="153"/>
        <v>0</v>
      </c>
      <c r="O129" s="215">
        <f t="shared" si="153"/>
        <v>0</v>
      </c>
      <c r="P129" s="215">
        <f t="shared" si="153"/>
        <v>0</v>
      </c>
      <c r="Q129" s="215">
        <f t="shared" si="153"/>
        <v>0</v>
      </c>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390"/>
      <c r="AM129" s="390"/>
      <c r="AN129" s="390"/>
      <c r="AO129" s="390"/>
      <c r="AP129" s="390"/>
      <c r="AQ129" s="390"/>
      <c r="AR129" s="390"/>
      <c r="AS129" s="222"/>
      <c r="AT129" s="222"/>
      <c r="AU129" s="222"/>
    </row>
    <row r="130" spans="1:51" x14ac:dyDescent="0.25">
      <c r="A130" s="222"/>
      <c r="B130" s="222"/>
      <c r="C130" s="222"/>
      <c r="D130" s="305" t="s">
        <v>134</v>
      </c>
      <c r="E130" s="213">
        <f t="shared" ref="E130:Q130" si="154">CHOOSE($AS$119,E40,E62,E85,E108)</f>
        <v>0</v>
      </c>
      <c r="F130" s="213">
        <f t="shared" si="154"/>
        <v>0</v>
      </c>
      <c r="G130" s="213">
        <f t="shared" si="154"/>
        <v>0</v>
      </c>
      <c r="H130" s="213">
        <f t="shared" si="154"/>
        <v>0</v>
      </c>
      <c r="I130" s="213">
        <f t="shared" si="154"/>
        <v>0</v>
      </c>
      <c r="J130" s="213">
        <f t="shared" si="154"/>
        <v>0</v>
      </c>
      <c r="K130" s="213">
        <f t="shared" si="154"/>
        <v>0</v>
      </c>
      <c r="L130" s="213">
        <f t="shared" si="154"/>
        <v>0</v>
      </c>
      <c r="M130" s="213">
        <f t="shared" si="154"/>
        <v>0</v>
      </c>
      <c r="N130" s="213">
        <f t="shared" si="154"/>
        <v>0</v>
      </c>
      <c r="O130" s="213">
        <f t="shared" si="154"/>
        <v>0</v>
      </c>
      <c r="P130" s="213">
        <f t="shared" si="154"/>
        <v>0</v>
      </c>
      <c r="Q130" s="213">
        <f t="shared" si="154"/>
        <v>0</v>
      </c>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222"/>
      <c r="AT130" s="222"/>
      <c r="AU130" s="222"/>
    </row>
    <row r="131" spans="1:51" x14ac:dyDescent="0.25">
      <c r="A131" s="222"/>
      <c r="B131" s="222"/>
      <c r="C131" s="222"/>
      <c r="D131" s="301" t="s">
        <v>137</v>
      </c>
      <c r="E131" s="209">
        <f t="shared" ref="E131:Q131" si="155">CHOOSE($AS$119,E41,E63,E86,E109)</f>
        <v>0</v>
      </c>
      <c r="F131" s="209">
        <f t="shared" si="155"/>
        <v>0</v>
      </c>
      <c r="G131" s="209">
        <f t="shared" si="155"/>
        <v>0</v>
      </c>
      <c r="H131" s="209">
        <f t="shared" si="155"/>
        <v>0</v>
      </c>
      <c r="I131" s="209">
        <f t="shared" si="155"/>
        <v>0</v>
      </c>
      <c r="J131" s="209">
        <f t="shared" si="155"/>
        <v>0</v>
      </c>
      <c r="K131" s="209">
        <f t="shared" si="155"/>
        <v>0</v>
      </c>
      <c r="L131" s="209">
        <f t="shared" si="155"/>
        <v>0</v>
      </c>
      <c r="M131" s="209">
        <f t="shared" si="155"/>
        <v>0</v>
      </c>
      <c r="N131" s="209">
        <f t="shared" si="155"/>
        <v>0</v>
      </c>
      <c r="O131" s="209">
        <f t="shared" si="155"/>
        <v>0</v>
      </c>
      <c r="P131" s="209">
        <f t="shared" si="155"/>
        <v>0</v>
      </c>
      <c r="Q131" s="209">
        <f t="shared" si="155"/>
        <v>0</v>
      </c>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222"/>
      <c r="AT131" s="222"/>
      <c r="AU131" s="222"/>
    </row>
    <row r="132" spans="1:51" x14ac:dyDescent="0.25">
      <c r="A132" s="222"/>
      <c r="B132" s="222"/>
      <c r="C132" s="222"/>
      <c r="D132" s="301"/>
      <c r="E132" s="209"/>
      <c r="F132" s="209"/>
      <c r="G132" s="209"/>
      <c r="H132" s="209"/>
      <c r="I132" s="209"/>
      <c r="J132" s="209"/>
      <c r="K132" s="209"/>
      <c r="L132" s="209"/>
      <c r="M132" s="209"/>
      <c r="N132" s="209"/>
      <c r="O132" s="209"/>
      <c r="P132" s="209"/>
      <c r="Q132" s="209"/>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c r="AM132" s="387"/>
      <c r="AN132" s="387"/>
      <c r="AO132" s="387"/>
      <c r="AP132" s="387"/>
      <c r="AQ132" s="387"/>
      <c r="AR132" s="387"/>
      <c r="AS132" s="222"/>
      <c r="AT132" s="222"/>
      <c r="AU132" s="222"/>
    </row>
    <row r="133" spans="1:51" x14ac:dyDescent="0.25">
      <c r="A133" s="222"/>
      <c r="B133" s="222"/>
      <c r="C133" s="222"/>
      <c r="D133" s="301" t="s">
        <v>139</v>
      </c>
      <c r="E133" s="209"/>
      <c r="F133" s="209"/>
      <c r="G133" s="209"/>
      <c r="H133" s="209"/>
      <c r="I133" s="209"/>
      <c r="J133" s="209"/>
      <c r="K133" s="209"/>
      <c r="L133" s="209"/>
      <c r="M133" s="209"/>
      <c r="N133" s="209"/>
      <c r="O133" s="209"/>
      <c r="P133" s="209"/>
      <c r="Q133" s="209"/>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222"/>
      <c r="AT133" s="222"/>
      <c r="AU133" s="222"/>
    </row>
    <row r="134" spans="1:51" s="298" customFormat="1" x14ac:dyDescent="0.25">
      <c r="A134" s="223"/>
      <c r="B134" s="223"/>
      <c r="C134" s="223"/>
      <c r="D134" s="301" t="s">
        <v>180</v>
      </c>
      <c r="E134" s="209">
        <f t="shared" ref="E134:Q134" si="156">CHOOSE($AS$119,E44,E66,E89,E112)</f>
        <v>0</v>
      </c>
      <c r="F134" s="209">
        <f t="shared" si="156"/>
        <v>-4</v>
      </c>
      <c r="G134" s="209">
        <f t="shared" si="156"/>
        <v>12</v>
      </c>
      <c r="H134" s="209">
        <f t="shared" si="156"/>
        <v>29</v>
      </c>
      <c r="I134" s="209">
        <f t="shared" si="156"/>
        <v>46</v>
      </c>
      <c r="J134" s="209">
        <f t="shared" si="156"/>
        <v>55</v>
      </c>
      <c r="K134" s="209">
        <f t="shared" si="156"/>
        <v>56</v>
      </c>
      <c r="L134" s="209">
        <f t="shared" si="156"/>
        <v>57.120000000000005</v>
      </c>
      <c r="M134" s="209">
        <f t="shared" si="156"/>
        <v>58.262400000000007</v>
      </c>
      <c r="N134" s="209">
        <f t="shared" si="156"/>
        <v>59.427648000000005</v>
      </c>
      <c r="O134" s="209">
        <f t="shared" si="156"/>
        <v>60.616200960000008</v>
      </c>
      <c r="P134" s="209">
        <f t="shared" si="156"/>
        <v>61.828524979200012</v>
      </c>
      <c r="Q134" s="209">
        <f t="shared" si="156"/>
        <v>63.065095478784016</v>
      </c>
      <c r="R134" s="387"/>
      <c r="S134" s="387"/>
      <c r="T134" s="387"/>
      <c r="U134" s="387"/>
      <c r="V134" s="387"/>
      <c r="W134" s="387"/>
      <c r="X134" s="387"/>
      <c r="Y134" s="387"/>
      <c r="Z134" s="387"/>
      <c r="AA134" s="387"/>
      <c r="AB134" s="387"/>
      <c r="AC134" s="387"/>
      <c r="AD134" s="387"/>
      <c r="AE134" s="387"/>
      <c r="AF134" s="387"/>
      <c r="AG134" s="387"/>
      <c r="AH134" s="387"/>
      <c r="AI134" s="387"/>
      <c r="AJ134" s="387"/>
      <c r="AK134" s="387"/>
      <c r="AL134" s="387"/>
      <c r="AM134" s="387"/>
      <c r="AN134" s="387"/>
      <c r="AO134" s="387"/>
      <c r="AP134" s="387"/>
      <c r="AQ134" s="387"/>
      <c r="AR134" s="387"/>
      <c r="AS134" s="223"/>
      <c r="AT134" s="223"/>
      <c r="AU134" s="223"/>
      <c r="AV134" s="381"/>
      <c r="AW134" s="381"/>
      <c r="AX134" s="381"/>
      <c r="AY134" s="381"/>
    </row>
    <row r="135" spans="1:51" s="298" customFormat="1" x14ac:dyDescent="0.25">
      <c r="A135" s="223"/>
      <c r="B135" s="223"/>
      <c r="C135" s="223"/>
      <c r="D135" s="301"/>
      <c r="E135" s="209"/>
      <c r="F135" s="209"/>
      <c r="G135" s="209"/>
      <c r="H135" s="209"/>
      <c r="I135" s="209"/>
      <c r="J135" s="209"/>
      <c r="K135" s="209"/>
      <c r="L135" s="209"/>
      <c r="M135" s="209"/>
      <c r="N135" s="209"/>
      <c r="O135" s="209"/>
      <c r="P135" s="209"/>
      <c r="Q135" s="209"/>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c r="AM135" s="387"/>
      <c r="AN135" s="387"/>
      <c r="AO135" s="387"/>
      <c r="AP135" s="387"/>
      <c r="AQ135" s="387"/>
      <c r="AR135" s="387"/>
      <c r="AS135" s="223"/>
      <c r="AT135" s="223"/>
      <c r="AU135" s="223"/>
      <c r="AV135" s="381"/>
      <c r="AW135" s="381"/>
      <c r="AX135" s="381"/>
      <c r="AY135" s="381"/>
    </row>
    <row r="136" spans="1:51" ht="16.5" thickBot="1" x14ac:dyDescent="0.3">
      <c r="A136" s="222"/>
      <c r="B136" s="222"/>
      <c r="C136" s="222"/>
      <c r="D136" s="306" t="s">
        <v>136</v>
      </c>
      <c r="E136" s="307">
        <f t="shared" ref="E136:Q136" si="157">CHOOSE($AS$119,E46,E68,E91,E114)</f>
        <v>0</v>
      </c>
      <c r="F136" s="307">
        <f t="shared" si="157"/>
        <v>-4</v>
      </c>
      <c r="G136" s="307">
        <f t="shared" si="157"/>
        <v>12</v>
      </c>
      <c r="H136" s="307">
        <f t="shared" si="157"/>
        <v>29</v>
      </c>
      <c r="I136" s="307">
        <f t="shared" si="157"/>
        <v>46</v>
      </c>
      <c r="J136" s="307">
        <f t="shared" si="157"/>
        <v>55</v>
      </c>
      <c r="K136" s="307">
        <f t="shared" si="157"/>
        <v>56</v>
      </c>
      <c r="L136" s="307">
        <f t="shared" si="157"/>
        <v>57.120000000000005</v>
      </c>
      <c r="M136" s="307">
        <f t="shared" si="157"/>
        <v>58.262400000000007</v>
      </c>
      <c r="N136" s="307">
        <f t="shared" si="157"/>
        <v>59.427648000000005</v>
      </c>
      <c r="O136" s="307">
        <f t="shared" si="157"/>
        <v>60.616200960000008</v>
      </c>
      <c r="P136" s="307">
        <f t="shared" si="157"/>
        <v>61.828524979200012</v>
      </c>
      <c r="Q136" s="307">
        <f t="shared" si="157"/>
        <v>63.065095478784016</v>
      </c>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222"/>
      <c r="AT136" s="222"/>
      <c r="AU136" s="222"/>
    </row>
    <row r="137" spans="1:51" x14ac:dyDescent="0.25">
      <c r="A137" s="222"/>
      <c r="B137" s="222"/>
      <c r="C137" s="222"/>
      <c r="D137" s="222"/>
      <c r="E137" s="222"/>
      <c r="F137" s="222"/>
      <c r="G137" s="222"/>
      <c r="H137" s="222"/>
      <c r="I137" s="222"/>
      <c r="J137" s="222"/>
      <c r="K137" s="222"/>
      <c r="L137" s="222"/>
      <c r="M137" s="222"/>
      <c r="N137" s="222"/>
      <c r="O137" s="222"/>
      <c r="P137" s="222"/>
      <c r="Q137" s="222"/>
      <c r="R137" s="393"/>
      <c r="S137" s="393"/>
      <c r="T137" s="393"/>
      <c r="U137" s="393"/>
      <c r="V137" s="393"/>
      <c r="W137" s="393"/>
      <c r="X137" s="393"/>
      <c r="Y137" s="393"/>
      <c r="Z137" s="393"/>
      <c r="AA137" s="393"/>
      <c r="AB137" s="393"/>
      <c r="AC137" s="393"/>
      <c r="AD137" s="393"/>
      <c r="AE137" s="393"/>
      <c r="AF137" s="393"/>
      <c r="AG137" s="393"/>
      <c r="AH137" s="393"/>
      <c r="AI137" s="393"/>
      <c r="AJ137" s="393"/>
      <c r="AK137" s="393"/>
      <c r="AL137" s="393"/>
      <c r="AM137" s="393"/>
      <c r="AN137" s="393"/>
      <c r="AO137" s="393"/>
      <c r="AP137" s="393"/>
      <c r="AQ137" s="393"/>
      <c r="AR137" s="393"/>
      <c r="AS137" s="222"/>
      <c r="AT137" s="222"/>
      <c r="AU137" s="222"/>
    </row>
    <row r="139" spans="1:51" s="216" customFormat="1" x14ac:dyDescent="0.25">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V139" s="377"/>
      <c r="AW139" s="377"/>
      <c r="AX139" s="377"/>
      <c r="AY139" s="377"/>
    </row>
  </sheetData>
  <dataConsolidate/>
  <mergeCells count="9">
    <mergeCell ref="M19:P19"/>
    <mergeCell ref="M20:P20"/>
    <mergeCell ref="M21:P21"/>
    <mergeCell ref="M22:P22"/>
    <mergeCell ref="M5:P5"/>
    <mergeCell ref="M6:P6"/>
    <mergeCell ref="M7:P7"/>
    <mergeCell ref="M17:P17"/>
    <mergeCell ref="M18:P18"/>
  </mergeCells>
  <phoneticPr fontId="0" type="noConversion"/>
  <dataValidations count="2">
    <dataValidation type="textLength" operator="equal" allowBlank="1" showInputMessage="1" showErrorMessage="1" errorTitle="Year Format" error="Please enter the year as 4 digits, e.g., 2011" sqref="J15:J16">
      <formula1>4</formula1>
    </dataValidation>
    <dataValidation type="decimal" allowBlank="1" showInputMessage="1" showErrorMessage="1" errorTitle="Error" error="It looks like you have entered a probability outside the range of 0% - 100%.  Please enter a different value." sqref="E39:AR39 E61:AR61 E84:AR84 E107:AR107">
      <formula1>0</formula1>
      <formula2>1</formula2>
    </dataValidation>
  </dataValidations>
  <pageMargins left="0.75" right="0.75" top="0.25" bottom="0.25" header="0.5" footer="0.5"/>
  <pageSetup scale="37" fitToHeight="0" orientation="landscape" r:id="rId1"/>
  <headerFooter alignWithMargins="0">
    <oddFooter>Page &amp;P&amp;R&amp;Z&amp;F</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14:formula1>
            <xm:f>'LookUp Ranges'!$A$4:$A$6</xm:f>
          </x14:formula1>
          <xm:sqref>M17</xm:sqref>
        </x14:dataValidation>
        <x14:dataValidation type="list" allowBlank="1" showInputMessage="1" showErrorMessage="1">
          <x14:formula1>
            <xm:f>'LookUp Ranges'!$A$22:$A$48</xm:f>
          </x14:formula1>
          <xm:sqref>M20</xm:sqref>
        </x14:dataValidation>
        <x14:dataValidation type="list" allowBlank="1" showInputMessage="1" showErrorMessage="1">
          <x14:formula1>
            <xm:f>'LookUp Ranges'!$A$75:$A$119</xm:f>
          </x14:formula1>
          <xm:sqref>M18</xm:sqref>
        </x14:dataValidation>
        <x14:dataValidation type="list" allowBlank="1" showInputMessage="1" showErrorMessage="1">
          <x14:formula1>
            <xm:f>'LookUp Ranges'!$A$10:$A$19</xm:f>
          </x14:formula1>
          <xm:sqref>M19</xm:sqref>
        </x14:dataValidation>
        <x14:dataValidation type="list" allowBlank="1" showInputMessage="1" showErrorMessage="1">
          <x14:formula1>
            <xm:f>'LookUp Ranges'!$C$4:$C$7</xm:f>
          </x14:formula1>
          <xm:sqref>M21:P21</xm:sqref>
        </x14:dataValidation>
        <x14:dataValidation type="list" allowBlank="1" showInputMessage="1" showErrorMessage="1">
          <x14:formula1>
            <xm:f>'LookUp Ranges'!$D$4:$D$5</xm:f>
          </x14:formula1>
          <xm:sqref>M22:P22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40</v>
      </c>
      <c r="E1" s="181" t="s">
        <v>73</v>
      </c>
      <c r="F1" s="182" t="s">
        <v>33</v>
      </c>
      <c r="G1" s="182"/>
      <c r="H1" s="464">
        <f>FirstYearAlt2</f>
        <v>0</v>
      </c>
    </row>
    <row r="2" spans="1:106" x14ac:dyDescent="0.2">
      <c r="A2" s="181" t="s">
        <v>327</v>
      </c>
      <c r="B2" s="181"/>
      <c r="C2" s="181"/>
      <c r="D2" s="181">
        <f ca="1">'LookUp Ranges'!D49</f>
        <v>20</v>
      </c>
      <c r="E2" s="181" t="s">
        <v>73</v>
      </c>
      <c r="F2" s="182" t="s">
        <v>82</v>
      </c>
      <c r="G2" s="182"/>
      <c r="H2" s="464">
        <f>InServiceAlt2</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IF(E5=$H$2,SUM($D6:E6),IF(E5&gt;$H$2,E6,0))+IF($H$2-$D$5+1=A13,RetireValueAlt2,0)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IF(F5=$H$2,SUM($D6:F6),IF(F5&gt;$H$2,F6,0))+IF($H$2-$D$5+1=A14,RetireValueAlt2,0)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8"/>
        <v>2020</v>
      </c>
    </row>
    <row r="16" spans="1:106" x14ac:dyDescent="0.2">
      <c r="A16" s="195">
        <f t="shared" si="10"/>
        <v>5</v>
      </c>
      <c r="B16" s="195">
        <f t="shared" si="10"/>
        <v>2021</v>
      </c>
      <c r="C16" s="187">
        <f>IF(H5=$H$2,SUM($D6:H6),IF(H5&gt;$H$2,H6,0))+IF($H$2-$D$5+1=A16,RetireValueAlt2,0)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AQ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ca="1" si="172"/>
        <v>0</v>
      </c>
      <c r="U98" s="205">
        <f t="shared" ca="1" si="172"/>
        <v>0</v>
      </c>
      <c r="V98" s="205">
        <f t="shared" ca="1" si="172"/>
        <v>0</v>
      </c>
      <c r="W98" s="205">
        <f t="shared" ca="1" si="172"/>
        <v>0</v>
      </c>
      <c r="X98" s="205">
        <f t="shared" ca="1" si="172"/>
        <v>0</v>
      </c>
      <c r="Y98" s="205">
        <f t="shared" ca="1" si="172"/>
        <v>0</v>
      </c>
      <c r="Z98" s="205">
        <f t="shared" ca="1" si="172"/>
        <v>0</v>
      </c>
      <c r="AA98" s="205">
        <f t="shared" ca="1" si="172"/>
        <v>0</v>
      </c>
      <c r="AB98" s="205">
        <f t="shared" ca="1" si="172"/>
        <v>0</v>
      </c>
      <c r="AC98" s="205">
        <f t="shared" ca="1" si="172"/>
        <v>0</v>
      </c>
      <c r="AD98" s="205">
        <f t="shared" ca="1" si="172"/>
        <v>0</v>
      </c>
      <c r="AE98" s="205">
        <f t="shared" ca="1" si="172"/>
        <v>0</v>
      </c>
      <c r="AF98" s="205">
        <f t="shared" ca="1" si="172"/>
        <v>0</v>
      </c>
      <c r="AG98" s="205">
        <f t="shared" ca="1" si="172"/>
        <v>0</v>
      </c>
      <c r="AH98" s="205">
        <f t="shared" ca="1" si="172"/>
        <v>0</v>
      </c>
      <c r="AI98" s="205">
        <f t="shared" ca="1" si="172"/>
        <v>0</v>
      </c>
      <c r="AJ98" s="205">
        <f t="shared" ca="1" si="172"/>
        <v>0</v>
      </c>
      <c r="AK98" s="205">
        <f t="shared" ca="1" si="172"/>
        <v>0</v>
      </c>
      <c r="AL98" s="205">
        <f t="shared" ca="1" si="172"/>
        <v>0</v>
      </c>
      <c r="AM98" s="205">
        <f t="shared" ca="1" si="172"/>
        <v>0</v>
      </c>
      <c r="AN98" s="205">
        <f t="shared" ca="1" si="172"/>
        <v>0</v>
      </c>
      <c r="AO98" s="205">
        <f t="shared" ca="1" si="172"/>
        <v>0</v>
      </c>
      <c r="AP98" s="205">
        <f t="shared" ca="1" si="172"/>
        <v>0</v>
      </c>
      <c r="AQ98" s="205">
        <f t="shared" ca="1" si="172"/>
        <v>0</v>
      </c>
      <c r="AR98" s="205">
        <f t="shared" ref="AR98:BK98" ca="1" si="173">SUM(AR58:AR97)</f>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10</v>
      </c>
    </row>
    <row r="104" spans="1:104" x14ac:dyDescent="0.2">
      <c r="D104" s="464">
        <v>3</v>
      </c>
      <c r="E104" s="464">
        <f>+D104+1</f>
        <v>4</v>
      </c>
      <c r="F104" s="464">
        <f t="shared" ref="F104:BQ104" si="174">+E104+1</f>
        <v>5</v>
      </c>
      <c r="G104" s="464">
        <f t="shared" si="174"/>
        <v>6</v>
      </c>
      <c r="H104" s="464">
        <f t="shared" si="174"/>
        <v>7</v>
      </c>
      <c r="I104" s="464">
        <f t="shared" si="174"/>
        <v>8</v>
      </c>
      <c r="J104" s="464">
        <f t="shared" si="174"/>
        <v>9</v>
      </c>
      <c r="K104" s="464">
        <f t="shared" si="174"/>
        <v>10</v>
      </c>
      <c r="L104" s="464">
        <f t="shared" si="174"/>
        <v>11</v>
      </c>
      <c r="M104" s="464">
        <f t="shared" si="174"/>
        <v>12</v>
      </c>
      <c r="N104" s="464">
        <f t="shared" si="174"/>
        <v>13</v>
      </c>
      <c r="O104" s="464">
        <f t="shared" si="174"/>
        <v>14</v>
      </c>
      <c r="P104" s="464">
        <f t="shared" si="174"/>
        <v>15</v>
      </c>
      <c r="Q104" s="464">
        <f t="shared" si="174"/>
        <v>16</v>
      </c>
      <c r="R104" s="464">
        <f t="shared" si="174"/>
        <v>17</v>
      </c>
      <c r="S104" s="464">
        <f t="shared" si="174"/>
        <v>18</v>
      </c>
      <c r="T104" s="464">
        <f t="shared" si="174"/>
        <v>19</v>
      </c>
      <c r="U104" s="464">
        <f t="shared" si="174"/>
        <v>20</v>
      </c>
      <c r="V104" s="464">
        <f t="shared" si="174"/>
        <v>21</v>
      </c>
      <c r="W104" s="464">
        <f t="shared" si="174"/>
        <v>22</v>
      </c>
      <c r="X104" s="464">
        <f t="shared" si="174"/>
        <v>23</v>
      </c>
      <c r="Y104" s="464">
        <f t="shared" si="174"/>
        <v>24</v>
      </c>
      <c r="Z104" s="464">
        <f t="shared" si="174"/>
        <v>25</v>
      </c>
      <c r="AA104" s="464">
        <f t="shared" si="174"/>
        <v>26</v>
      </c>
      <c r="AB104" s="464">
        <f t="shared" si="174"/>
        <v>27</v>
      </c>
      <c r="AC104" s="464">
        <f t="shared" si="174"/>
        <v>28</v>
      </c>
      <c r="AD104" s="464">
        <f t="shared" si="174"/>
        <v>29</v>
      </c>
      <c r="AE104" s="464">
        <f t="shared" si="174"/>
        <v>30</v>
      </c>
      <c r="AF104" s="464">
        <f t="shared" si="174"/>
        <v>31</v>
      </c>
      <c r="AG104" s="464">
        <f t="shared" si="174"/>
        <v>32</v>
      </c>
      <c r="AH104" s="464">
        <f t="shared" si="174"/>
        <v>33</v>
      </c>
      <c r="AI104" s="464">
        <f t="shared" si="174"/>
        <v>34</v>
      </c>
      <c r="AJ104" s="464">
        <f t="shared" si="174"/>
        <v>35</v>
      </c>
      <c r="AK104" s="464">
        <f t="shared" si="174"/>
        <v>36</v>
      </c>
      <c r="AL104" s="464">
        <f t="shared" si="174"/>
        <v>37</v>
      </c>
      <c r="AM104" s="464">
        <f t="shared" si="174"/>
        <v>38</v>
      </c>
      <c r="AN104" s="464">
        <f t="shared" si="174"/>
        <v>39</v>
      </c>
      <c r="AO104" s="464">
        <f t="shared" si="174"/>
        <v>40</v>
      </c>
      <c r="AP104" s="464">
        <f t="shared" si="174"/>
        <v>41</v>
      </c>
      <c r="AQ104" s="464">
        <f t="shared" si="174"/>
        <v>42</v>
      </c>
      <c r="AR104" s="464">
        <f t="shared" si="174"/>
        <v>43</v>
      </c>
      <c r="AS104" s="464">
        <f t="shared" si="174"/>
        <v>44</v>
      </c>
      <c r="AT104" s="464">
        <f t="shared" si="174"/>
        <v>45</v>
      </c>
      <c r="AU104" s="464">
        <f t="shared" si="174"/>
        <v>46</v>
      </c>
      <c r="AV104" s="464">
        <f t="shared" si="174"/>
        <v>47</v>
      </c>
      <c r="AW104" s="464">
        <f t="shared" si="174"/>
        <v>48</v>
      </c>
      <c r="AX104" s="464">
        <f t="shared" si="174"/>
        <v>49</v>
      </c>
      <c r="AY104" s="464">
        <f t="shared" si="174"/>
        <v>50</v>
      </c>
      <c r="AZ104" s="464">
        <f t="shared" si="174"/>
        <v>51</v>
      </c>
      <c r="BA104" s="464">
        <f t="shared" si="174"/>
        <v>52</v>
      </c>
      <c r="BB104" s="464">
        <f t="shared" si="174"/>
        <v>53</v>
      </c>
      <c r="BC104" s="464">
        <f t="shared" si="174"/>
        <v>54</v>
      </c>
      <c r="BD104" s="464">
        <f t="shared" si="174"/>
        <v>55</v>
      </c>
      <c r="BE104" s="464">
        <f t="shared" si="174"/>
        <v>56</v>
      </c>
      <c r="BF104" s="464">
        <f t="shared" si="174"/>
        <v>57</v>
      </c>
      <c r="BG104" s="464">
        <f t="shared" si="174"/>
        <v>58</v>
      </c>
      <c r="BH104" s="464">
        <f t="shared" si="174"/>
        <v>59</v>
      </c>
      <c r="BI104" s="464">
        <f t="shared" si="174"/>
        <v>60</v>
      </c>
      <c r="BJ104" s="464">
        <f t="shared" si="174"/>
        <v>61</v>
      </c>
      <c r="BK104" s="464">
        <f t="shared" si="174"/>
        <v>62</v>
      </c>
      <c r="BL104" s="464">
        <f t="shared" si="174"/>
        <v>63</v>
      </c>
      <c r="BM104" s="464">
        <f t="shared" si="174"/>
        <v>64</v>
      </c>
      <c r="BN104" s="464">
        <f t="shared" si="174"/>
        <v>65</v>
      </c>
      <c r="BO104" s="464">
        <f t="shared" si="174"/>
        <v>66</v>
      </c>
      <c r="BP104" s="464">
        <f t="shared" si="174"/>
        <v>67</v>
      </c>
      <c r="BQ104" s="464">
        <f t="shared" si="174"/>
        <v>68</v>
      </c>
      <c r="BR104" s="464">
        <f t="shared" ref="BR104:CD104" si="175">+BQ104+1</f>
        <v>69</v>
      </c>
      <c r="BS104" s="464">
        <f t="shared" si="175"/>
        <v>70</v>
      </c>
      <c r="BT104" s="464">
        <f t="shared" si="175"/>
        <v>71</v>
      </c>
      <c r="BU104" s="464">
        <f t="shared" si="175"/>
        <v>72</v>
      </c>
      <c r="BV104" s="464">
        <f t="shared" si="175"/>
        <v>73</v>
      </c>
      <c r="BW104" s="464">
        <f t="shared" si="175"/>
        <v>74</v>
      </c>
      <c r="BX104" s="464">
        <f t="shared" si="175"/>
        <v>75</v>
      </c>
      <c r="BY104" s="464">
        <f t="shared" si="175"/>
        <v>76</v>
      </c>
      <c r="BZ104" s="464">
        <f t="shared" si="175"/>
        <v>77</v>
      </c>
      <c r="CA104" s="464">
        <f t="shared" si="175"/>
        <v>78</v>
      </c>
      <c r="CB104" s="464">
        <f t="shared" si="175"/>
        <v>79</v>
      </c>
      <c r="CC104" s="464">
        <f t="shared" si="175"/>
        <v>80</v>
      </c>
      <c r="CD104" s="464">
        <f t="shared" si="175"/>
        <v>81</v>
      </c>
    </row>
  </sheetData>
  <pageMargins left="0.75" right="0.75" top="1" bottom="1" header="0.5" footer="0.5"/>
  <pageSetup scale="3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34998626667073579"/>
    <pageSetUpPr fitToPage="1"/>
  </sheetPr>
  <dimension ref="A1:DT104"/>
  <sheetViews>
    <sheetView zoomScaleNormal="100" workbookViewId="0">
      <selection activeCell="H6" sqref="H6"/>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40</v>
      </c>
      <c r="E1" s="181" t="s">
        <v>73</v>
      </c>
      <c r="F1" s="182" t="s">
        <v>33</v>
      </c>
      <c r="G1" s="182"/>
      <c r="H1" s="464">
        <f>FirstYearAlt3</f>
        <v>0</v>
      </c>
    </row>
    <row r="2" spans="1:106" x14ac:dyDescent="0.2">
      <c r="A2" s="181" t="s">
        <v>325</v>
      </c>
      <c r="B2" s="181"/>
      <c r="C2" s="181"/>
      <c r="D2" s="181">
        <f ca="1">'LookUp Ranges'!D49</f>
        <v>20</v>
      </c>
      <c r="E2" s="181" t="s">
        <v>73</v>
      </c>
      <c r="F2" s="182" t="s">
        <v>82</v>
      </c>
      <c r="G2" s="182"/>
      <c r="H2" s="464">
        <f>InServiceAlt3</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IF(E5=$H$2,SUM($D6:E6),IF(E5&gt;$H$2,E6,0))+IF($H$2-$D$5+1=A13,RetireValueAlt3,0)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 t="shared" ref="DB13:DB51" si="15">+DB12+1</f>
        <v>2018</v>
      </c>
    </row>
    <row r="14" spans="1:106" x14ac:dyDescent="0.2">
      <c r="A14" s="195">
        <f t="shared" si="10"/>
        <v>3</v>
      </c>
      <c r="B14" s="195">
        <f t="shared" si="10"/>
        <v>2019</v>
      </c>
      <c r="C14" s="187">
        <f>IF(F5=$H$2,SUM($D6:F6),IF(F5&gt;$H$2,F6,0))+IF($H$2-$D$5+1=A14,RetireValueAlt3,0)</f>
        <v>0</v>
      </c>
      <c r="D14" s="196"/>
      <c r="E14" s="196"/>
      <c r="F14" s="196">
        <f ca="1">($C14/$D$1)/2</f>
        <v>0</v>
      </c>
      <c r="G14" s="196">
        <f t="shared" ref="G14:AL14" ca="1" si="16">IF(G$11&lt;$D$1+$A14,$C14/$D$1,IF(G$11=$D$1+$A14,($C14/$D$1)/2,0))</f>
        <v>0</v>
      </c>
      <c r="H14" s="196">
        <f t="shared" ca="1" si="16"/>
        <v>0</v>
      </c>
      <c r="I14" s="196">
        <f t="shared" ca="1" si="16"/>
        <v>0</v>
      </c>
      <c r="J14" s="196">
        <f t="shared" ca="1" si="16"/>
        <v>0</v>
      </c>
      <c r="K14" s="196">
        <f t="shared" ca="1" si="16"/>
        <v>0</v>
      </c>
      <c r="L14" s="196">
        <f t="shared" ca="1" si="16"/>
        <v>0</v>
      </c>
      <c r="M14" s="196">
        <f t="shared" ca="1" si="16"/>
        <v>0</v>
      </c>
      <c r="N14" s="196">
        <f t="shared" ca="1" si="16"/>
        <v>0</v>
      </c>
      <c r="O14" s="196">
        <f t="shared" ca="1" si="16"/>
        <v>0</v>
      </c>
      <c r="P14" s="196">
        <f t="shared" ca="1" si="16"/>
        <v>0</v>
      </c>
      <c r="Q14" s="196">
        <f t="shared" ca="1" si="16"/>
        <v>0</v>
      </c>
      <c r="R14" s="196">
        <f t="shared" ca="1" si="16"/>
        <v>0</v>
      </c>
      <c r="S14" s="196">
        <f t="shared" ca="1" si="16"/>
        <v>0</v>
      </c>
      <c r="T14" s="196">
        <f t="shared" ca="1" si="16"/>
        <v>0</v>
      </c>
      <c r="U14" s="196">
        <f t="shared" ca="1" si="16"/>
        <v>0</v>
      </c>
      <c r="V14" s="196">
        <f t="shared" ca="1" si="16"/>
        <v>0</v>
      </c>
      <c r="W14" s="196">
        <f t="shared" ca="1" si="16"/>
        <v>0</v>
      </c>
      <c r="X14" s="196">
        <f t="shared" ca="1" si="16"/>
        <v>0</v>
      </c>
      <c r="Y14" s="196">
        <f t="shared" ca="1" si="16"/>
        <v>0</v>
      </c>
      <c r="Z14" s="196">
        <f t="shared" ca="1" si="16"/>
        <v>0</v>
      </c>
      <c r="AA14" s="196">
        <f t="shared" ca="1" si="16"/>
        <v>0</v>
      </c>
      <c r="AB14" s="196">
        <f t="shared" ca="1" si="16"/>
        <v>0</v>
      </c>
      <c r="AC14" s="196">
        <f t="shared" ca="1" si="16"/>
        <v>0</v>
      </c>
      <c r="AD14" s="196">
        <f t="shared" ca="1" si="16"/>
        <v>0</v>
      </c>
      <c r="AE14" s="196">
        <f t="shared" ca="1" si="16"/>
        <v>0</v>
      </c>
      <c r="AF14" s="196">
        <f t="shared" ca="1" si="16"/>
        <v>0</v>
      </c>
      <c r="AG14" s="196">
        <f t="shared" ca="1" si="16"/>
        <v>0</v>
      </c>
      <c r="AH14" s="196">
        <f t="shared" ca="1" si="16"/>
        <v>0</v>
      </c>
      <c r="AI14" s="196">
        <f t="shared" ca="1" si="16"/>
        <v>0</v>
      </c>
      <c r="AJ14" s="196">
        <f t="shared" ca="1" si="16"/>
        <v>0</v>
      </c>
      <c r="AK14" s="196">
        <f t="shared" ca="1" si="16"/>
        <v>0</v>
      </c>
      <c r="AL14" s="196">
        <f t="shared" ca="1" si="16"/>
        <v>0</v>
      </c>
      <c r="AM14" s="196">
        <f t="shared" ref="AM14:BR14" ca="1" si="17">IF(AM$11&lt;$D$1+$A14,$C14/$D$1,IF(AM$11=$D$1+$A14,($C14/$D$1)/2,0))</f>
        <v>0</v>
      </c>
      <c r="AN14" s="196">
        <f t="shared" ca="1" si="17"/>
        <v>0</v>
      </c>
      <c r="AO14" s="196">
        <f t="shared" ca="1" si="17"/>
        <v>0</v>
      </c>
      <c r="AP14" s="196">
        <f t="shared" ca="1" si="17"/>
        <v>0</v>
      </c>
      <c r="AQ14" s="196">
        <f t="shared" ca="1" si="17"/>
        <v>0</v>
      </c>
      <c r="AR14" s="196">
        <f t="shared" ca="1" si="17"/>
        <v>0</v>
      </c>
      <c r="AS14" s="196">
        <f t="shared" ca="1" si="17"/>
        <v>0</v>
      </c>
      <c r="AT14" s="196">
        <f t="shared" ca="1" si="17"/>
        <v>0</v>
      </c>
      <c r="AU14" s="196">
        <f t="shared" ca="1" si="17"/>
        <v>0</v>
      </c>
      <c r="AV14" s="196">
        <f t="shared" ca="1" si="17"/>
        <v>0</v>
      </c>
      <c r="AW14" s="196">
        <f t="shared" ca="1" si="17"/>
        <v>0</v>
      </c>
      <c r="AX14" s="196">
        <f t="shared" ca="1" si="17"/>
        <v>0</v>
      </c>
      <c r="AY14" s="196">
        <f t="shared" ca="1" si="17"/>
        <v>0</v>
      </c>
      <c r="AZ14" s="196">
        <f t="shared" ca="1" si="17"/>
        <v>0</v>
      </c>
      <c r="BA14" s="196">
        <f t="shared" ca="1" si="17"/>
        <v>0</v>
      </c>
      <c r="BB14" s="196">
        <f t="shared" ca="1" si="17"/>
        <v>0</v>
      </c>
      <c r="BC14" s="196">
        <f t="shared" ca="1" si="17"/>
        <v>0</v>
      </c>
      <c r="BD14" s="196">
        <f t="shared" ca="1" si="17"/>
        <v>0</v>
      </c>
      <c r="BE14" s="196">
        <f t="shared" ca="1" si="17"/>
        <v>0</v>
      </c>
      <c r="BF14" s="196">
        <f t="shared" ca="1" si="17"/>
        <v>0</v>
      </c>
      <c r="BG14" s="196">
        <f t="shared" ca="1" si="17"/>
        <v>0</v>
      </c>
      <c r="BH14" s="196">
        <f t="shared" ca="1" si="17"/>
        <v>0</v>
      </c>
      <c r="BI14" s="196">
        <f t="shared" ca="1" si="17"/>
        <v>0</v>
      </c>
      <c r="BJ14" s="196">
        <f t="shared" ca="1" si="17"/>
        <v>0</v>
      </c>
      <c r="BK14" s="196">
        <f t="shared" ca="1" si="17"/>
        <v>0</v>
      </c>
      <c r="BL14" s="196">
        <f t="shared" ca="1" si="17"/>
        <v>0</v>
      </c>
      <c r="BM14" s="196">
        <f t="shared" ca="1" si="17"/>
        <v>0</v>
      </c>
      <c r="BN14" s="196">
        <f t="shared" ca="1" si="17"/>
        <v>0</v>
      </c>
      <c r="BO14" s="196">
        <f t="shared" ca="1" si="17"/>
        <v>0</v>
      </c>
      <c r="BP14" s="196">
        <f t="shared" ca="1" si="17"/>
        <v>0</v>
      </c>
      <c r="BQ14" s="196">
        <f t="shared" ca="1" si="17"/>
        <v>0</v>
      </c>
      <c r="BR14" s="196">
        <f t="shared" ca="1" si="17"/>
        <v>0</v>
      </c>
      <c r="BS14" s="196">
        <f t="shared" ref="BS14:CY14" ca="1" si="18">IF(BS$11&lt;$D$1+$A14,$C14/$D$1,IF(BS$11=$D$1+$A14,($C14/$D$1)/2,0))</f>
        <v>0</v>
      </c>
      <c r="BT14" s="196">
        <f t="shared" ca="1" si="18"/>
        <v>0</v>
      </c>
      <c r="BU14" s="196">
        <f t="shared" ca="1" si="18"/>
        <v>0</v>
      </c>
      <c r="BV14" s="196">
        <f t="shared" ca="1" si="18"/>
        <v>0</v>
      </c>
      <c r="BW14" s="196">
        <f t="shared" ca="1" si="18"/>
        <v>0</v>
      </c>
      <c r="BX14" s="196">
        <f t="shared" ca="1" si="18"/>
        <v>0</v>
      </c>
      <c r="BY14" s="196">
        <f t="shared" ca="1" si="18"/>
        <v>0</v>
      </c>
      <c r="BZ14" s="196">
        <f t="shared" ca="1" si="18"/>
        <v>0</v>
      </c>
      <c r="CA14" s="196">
        <f t="shared" ca="1" si="18"/>
        <v>0</v>
      </c>
      <c r="CB14" s="196">
        <f t="shared" ca="1" si="18"/>
        <v>0</v>
      </c>
      <c r="CC14" s="196">
        <f t="shared" ca="1" si="18"/>
        <v>0</v>
      </c>
      <c r="CD14" s="196">
        <f t="shared" ca="1" si="18"/>
        <v>0</v>
      </c>
      <c r="CE14" s="196">
        <f t="shared" ca="1" si="18"/>
        <v>0</v>
      </c>
      <c r="CF14" s="196">
        <f t="shared" ca="1" si="18"/>
        <v>0</v>
      </c>
      <c r="CG14" s="196">
        <f t="shared" ca="1" si="18"/>
        <v>0</v>
      </c>
      <c r="CH14" s="196">
        <f t="shared" ca="1" si="18"/>
        <v>0</v>
      </c>
      <c r="CI14" s="196">
        <f t="shared" ca="1" si="18"/>
        <v>0</v>
      </c>
      <c r="CJ14" s="196">
        <f t="shared" ca="1" si="18"/>
        <v>0</v>
      </c>
      <c r="CK14" s="196">
        <f t="shared" ca="1" si="18"/>
        <v>0</v>
      </c>
      <c r="CL14" s="196">
        <f t="shared" ca="1" si="18"/>
        <v>0</v>
      </c>
      <c r="CM14" s="196">
        <f t="shared" ca="1" si="18"/>
        <v>0</v>
      </c>
      <c r="CN14" s="196">
        <f t="shared" ca="1" si="18"/>
        <v>0</v>
      </c>
      <c r="CO14" s="196">
        <f t="shared" ca="1" si="18"/>
        <v>0</v>
      </c>
      <c r="CP14" s="196">
        <f t="shared" ca="1" si="18"/>
        <v>0</v>
      </c>
      <c r="CQ14" s="196">
        <f t="shared" ca="1" si="18"/>
        <v>0</v>
      </c>
      <c r="CR14" s="196">
        <f t="shared" ca="1" si="18"/>
        <v>0</v>
      </c>
      <c r="CS14" s="196">
        <f t="shared" ca="1" si="18"/>
        <v>0</v>
      </c>
      <c r="CT14" s="196">
        <f t="shared" ca="1" si="18"/>
        <v>0</v>
      </c>
      <c r="CU14" s="196">
        <f t="shared" ca="1" si="18"/>
        <v>0</v>
      </c>
      <c r="CV14" s="196">
        <f t="shared" ca="1" si="18"/>
        <v>0</v>
      </c>
      <c r="CW14" s="196">
        <f t="shared" ca="1" si="18"/>
        <v>0</v>
      </c>
      <c r="CX14" s="196">
        <f t="shared" ca="1" si="18"/>
        <v>0</v>
      </c>
      <c r="CY14" s="196">
        <f t="shared" ca="1" si="18"/>
        <v>0</v>
      </c>
      <c r="CZ14" s="196">
        <f t="shared" ca="1" si="14"/>
        <v>0</v>
      </c>
      <c r="DA14" s="464" t="s">
        <v>215</v>
      </c>
      <c r="DB14" s="464">
        <f t="shared" si="15"/>
        <v>2019</v>
      </c>
    </row>
    <row r="15" spans="1:106" x14ac:dyDescent="0.2">
      <c r="A15" s="195">
        <f t="shared" si="10"/>
        <v>4</v>
      </c>
      <c r="B15" s="195">
        <f t="shared" si="10"/>
        <v>2020</v>
      </c>
      <c r="C15" s="187">
        <f>IF(G5=$H$2,SUM($D6:G6),IF(G5&gt;$H$2,G6,0))+IF($H$2-$D$5+1=A15,RetireValueAlt3,0)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5"/>
        <v>2020</v>
      </c>
    </row>
    <row r="16" spans="1:106" x14ac:dyDescent="0.2">
      <c r="A16" s="195">
        <f t="shared" si="10"/>
        <v>5</v>
      </c>
      <c r="B16" s="195">
        <f t="shared" si="10"/>
        <v>2021</v>
      </c>
      <c r="C16" s="187">
        <f>IF(H5=$H$2,SUM($D6:H6),IF(H5&gt;$H$2,H6,0))+IF($H$2-$D$5+1=A16,RetireValueAlt3,0)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5"/>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5"/>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5"/>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5"/>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5"/>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5"/>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5"/>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5"/>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5"/>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5"/>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5"/>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5"/>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5"/>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5"/>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5"/>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5"/>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5"/>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S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ref="T98:BK98" ca="1" si="133">SUM(T58:T97)</f>
        <v>0</v>
      </c>
      <c r="U98" s="205">
        <f t="shared" ca="1" si="133"/>
        <v>0</v>
      </c>
      <c r="V98" s="205">
        <f t="shared" ca="1" si="133"/>
        <v>0</v>
      </c>
      <c r="W98" s="205">
        <f t="shared" ca="1" si="133"/>
        <v>0</v>
      </c>
      <c r="X98" s="205">
        <f t="shared" ca="1" si="133"/>
        <v>0</v>
      </c>
      <c r="Y98" s="205">
        <f t="shared" ca="1" si="133"/>
        <v>0</v>
      </c>
      <c r="Z98" s="205">
        <f t="shared" ca="1" si="133"/>
        <v>0</v>
      </c>
      <c r="AA98" s="205">
        <f t="shared" ca="1" si="133"/>
        <v>0</v>
      </c>
      <c r="AB98" s="205">
        <f t="shared" ca="1" si="133"/>
        <v>0</v>
      </c>
      <c r="AC98" s="205">
        <f t="shared" ca="1" si="133"/>
        <v>0</v>
      </c>
      <c r="AD98" s="205">
        <f t="shared" ca="1" si="133"/>
        <v>0</v>
      </c>
      <c r="AE98" s="205">
        <f t="shared" ca="1" si="133"/>
        <v>0</v>
      </c>
      <c r="AF98" s="205">
        <f t="shared" ca="1" si="133"/>
        <v>0</v>
      </c>
      <c r="AG98" s="205">
        <f t="shared" ca="1" si="133"/>
        <v>0</v>
      </c>
      <c r="AH98" s="205">
        <f t="shared" ca="1" si="133"/>
        <v>0</v>
      </c>
      <c r="AI98" s="205">
        <f t="shared" ca="1" si="133"/>
        <v>0</v>
      </c>
      <c r="AJ98" s="205">
        <f t="shared" ca="1" si="133"/>
        <v>0</v>
      </c>
      <c r="AK98" s="205">
        <f t="shared" ca="1" si="133"/>
        <v>0</v>
      </c>
      <c r="AL98" s="205">
        <f t="shared" ca="1" si="133"/>
        <v>0</v>
      </c>
      <c r="AM98" s="205">
        <f t="shared" ca="1" si="133"/>
        <v>0</v>
      </c>
      <c r="AN98" s="205">
        <f t="shared" ca="1" si="133"/>
        <v>0</v>
      </c>
      <c r="AO98" s="205">
        <f t="shared" ca="1" si="133"/>
        <v>0</v>
      </c>
      <c r="AP98" s="205">
        <f t="shared" ca="1" si="133"/>
        <v>0</v>
      </c>
      <c r="AQ98" s="205">
        <f t="shared" ca="1" si="133"/>
        <v>0</v>
      </c>
      <c r="AR98" s="205">
        <f t="shared" ca="1" si="133"/>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f t="shared" ref="BL98:CZ98" ca="1" si="134">SUM(BL58:BL97)</f>
        <v>0</v>
      </c>
      <c r="BM98" s="205">
        <f t="shared" ca="1" si="134"/>
        <v>0</v>
      </c>
      <c r="BN98" s="205">
        <f t="shared" ca="1" si="134"/>
        <v>0</v>
      </c>
      <c r="BO98" s="205">
        <f t="shared" ca="1" si="134"/>
        <v>0</v>
      </c>
      <c r="BP98" s="205">
        <f t="shared" ca="1" si="134"/>
        <v>0</v>
      </c>
      <c r="BQ98" s="205">
        <f t="shared" ca="1" si="134"/>
        <v>0</v>
      </c>
      <c r="BR98" s="205">
        <f t="shared" ca="1" si="134"/>
        <v>0</v>
      </c>
      <c r="BS98" s="205">
        <f t="shared" ca="1" si="134"/>
        <v>0</v>
      </c>
      <c r="BT98" s="205">
        <f t="shared" ca="1" si="134"/>
        <v>0</v>
      </c>
      <c r="BU98" s="205">
        <f t="shared" ca="1" si="134"/>
        <v>0</v>
      </c>
      <c r="BV98" s="205">
        <f t="shared" ca="1" si="134"/>
        <v>0</v>
      </c>
      <c r="BW98" s="205">
        <f t="shared" ca="1" si="134"/>
        <v>0</v>
      </c>
      <c r="BX98" s="205">
        <f t="shared" ca="1" si="134"/>
        <v>0</v>
      </c>
      <c r="BY98" s="205">
        <f t="shared" ca="1" si="134"/>
        <v>0</v>
      </c>
      <c r="BZ98" s="205">
        <f t="shared" ca="1" si="134"/>
        <v>0</v>
      </c>
      <c r="CA98" s="205">
        <f t="shared" ca="1" si="134"/>
        <v>0</v>
      </c>
      <c r="CB98" s="205">
        <f t="shared" ca="1" si="134"/>
        <v>0</v>
      </c>
      <c r="CC98" s="205">
        <f t="shared" ca="1" si="134"/>
        <v>0</v>
      </c>
      <c r="CD98" s="205">
        <f t="shared" ca="1" si="134"/>
        <v>0</v>
      </c>
      <c r="CE98" s="205">
        <f t="shared" si="134"/>
        <v>0</v>
      </c>
      <c r="CF98" s="205">
        <f t="shared" si="134"/>
        <v>0</v>
      </c>
      <c r="CG98" s="205">
        <f t="shared" si="134"/>
        <v>0</v>
      </c>
      <c r="CH98" s="205">
        <f t="shared" si="134"/>
        <v>0</v>
      </c>
      <c r="CI98" s="205">
        <f t="shared" si="134"/>
        <v>0</v>
      </c>
      <c r="CJ98" s="205">
        <f t="shared" si="134"/>
        <v>0</v>
      </c>
      <c r="CK98" s="205">
        <f t="shared" si="134"/>
        <v>0</v>
      </c>
      <c r="CL98" s="205">
        <f t="shared" si="134"/>
        <v>0</v>
      </c>
      <c r="CM98" s="205">
        <f t="shared" si="134"/>
        <v>0</v>
      </c>
      <c r="CN98" s="205">
        <f t="shared" si="134"/>
        <v>0</v>
      </c>
      <c r="CO98" s="205">
        <f t="shared" si="134"/>
        <v>0</v>
      </c>
      <c r="CP98" s="205">
        <f t="shared" si="134"/>
        <v>0</v>
      </c>
      <c r="CQ98" s="205">
        <f t="shared" si="134"/>
        <v>0</v>
      </c>
      <c r="CR98" s="205">
        <f t="shared" si="134"/>
        <v>0</v>
      </c>
      <c r="CS98" s="205">
        <f t="shared" si="134"/>
        <v>0</v>
      </c>
      <c r="CT98" s="205">
        <f t="shared" si="134"/>
        <v>0</v>
      </c>
      <c r="CU98" s="205">
        <f t="shared" si="134"/>
        <v>0</v>
      </c>
      <c r="CV98" s="205">
        <f t="shared" si="134"/>
        <v>0</v>
      </c>
      <c r="CW98" s="205">
        <f t="shared" si="134"/>
        <v>0</v>
      </c>
      <c r="CX98" s="205">
        <f t="shared" si="134"/>
        <v>0</v>
      </c>
      <c r="CY98" s="205">
        <f t="shared" si="134"/>
        <v>0</v>
      </c>
      <c r="CZ98" s="206">
        <f t="shared" ca="1" si="134"/>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11</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5">+E104+1</f>
        <v>5</v>
      </c>
      <c r="G104" s="464">
        <f t="shared" si="135"/>
        <v>6</v>
      </c>
      <c r="H104" s="464">
        <f t="shared" si="135"/>
        <v>7</v>
      </c>
      <c r="I104" s="464">
        <f t="shared" si="135"/>
        <v>8</v>
      </c>
      <c r="J104" s="464">
        <f t="shared" si="135"/>
        <v>9</v>
      </c>
      <c r="K104" s="464">
        <f t="shared" si="135"/>
        <v>10</v>
      </c>
      <c r="L104" s="464">
        <f t="shared" si="135"/>
        <v>11</v>
      </c>
      <c r="M104" s="464">
        <f t="shared" si="135"/>
        <v>12</v>
      </c>
      <c r="N104" s="464">
        <f t="shared" si="135"/>
        <v>13</v>
      </c>
      <c r="O104" s="464">
        <f t="shared" si="135"/>
        <v>14</v>
      </c>
      <c r="P104" s="464">
        <f t="shared" si="135"/>
        <v>15</v>
      </c>
      <c r="Q104" s="464">
        <f t="shared" si="135"/>
        <v>16</v>
      </c>
      <c r="R104" s="464">
        <f t="shared" si="135"/>
        <v>17</v>
      </c>
      <c r="S104" s="464">
        <f t="shared" si="135"/>
        <v>18</v>
      </c>
      <c r="T104" s="464">
        <f t="shared" si="135"/>
        <v>19</v>
      </c>
      <c r="U104" s="464">
        <f t="shared" si="135"/>
        <v>20</v>
      </c>
      <c r="V104" s="464">
        <f t="shared" si="135"/>
        <v>21</v>
      </c>
      <c r="W104" s="464">
        <f t="shared" si="135"/>
        <v>22</v>
      </c>
      <c r="X104" s="464">
        <f t="shared" si="135"/>
        <v>23</v>
      </c>
      <c r="Y104" s="464">
        <f t="shared" si="135"/>
        <v>24</v>
      </c>
      <c r="Z104" s="464">
        <f t="shared" si="135"/>
        <v>25</v>
      </c>
      <c r="AA104" s="464">
        <f t="shared" si="135"/>
        <v>26</v>
      </c>
      <c r="AB104" s="464">
        <f t="shared" si="135"/>
        <v>27</v>
      </c>
      <c r="AC104" s="464">
        <f t="shared" si="135"/>
        <v>28</v>
      </c>
      <c r="AD104" s="464">
        <f t="shared" si="135"/>
        <v>29</v>
      </c>
      <c r="AE104" s="464">
        <f t="shared" si="135"/>
        <v>30</v>
      </c>
      <c r="AF104" s="464">
        <f t="shared" si="135"/>
        <v>31</v>
      </c>
      <c r="AG104" s="464">
        <f t="shared" si="135"/>
        <v>32</v>
      </c>
      <c r="AH104" s="464">
        <f t="shared" si="135"/>
        <v>33</v>
      </c>
      <c r="AI104" s="464">
        <f t="shared" si="135"/>
        <v>34</v>
      </c>
      <c r="AJ104" s="464">
        <f t="shared" si="135"/>
        <v>35</v>
      </c>
      <c r="AK104" s="464">
        <f t="shared" si="135"/>
        <v>36</v>
      </c>
      <c r="AL104" s="464">
        <f t="shared" si="135"/>
        <v>37</v>
      </c>
      <c r="AM104" s="464">
        <f t="shared" si="135"/>
        <v>38</v>
      </c>
      <c r="AN104" s="464">
        <f t="shared" si="135"/>
        <v>39</v>
      </c>
      <c r="AO104" s="464">
        <f t="shared" si="135"/>
        <v>40</v>
      </c>
      <c r="AP104" s="464">
        <f t="shared" si="135"/>
        <v>41</v>
      </c>
      <c r="AQ104" s="464">
        <f t="shared" si="135"/>
        <v>42</v>
      </c>
      <c r="AR104" s="464">
        <f t="shared" si="135"/>
        <v>43</v>
      </c>
      <c r="AS104" s="464">
        <f t="shared" si="135"/>
        <v>44</v>
      </c>
      <c r="AT104" s="464">
        <f t="shared" si="135"/>
        <v>45</v>
      </c>
      <c r="AU104" s="464">
        <f t="shared" si="135"/>
        <v>46</v>
      </c>
      <c r="AV104" s="464">
        <f t="shared" si="135"/>
        <v>47</v>
      </c>
      <c r="AW104" s="464">
        <f t="shared" si="135"/>
        <v>48</v>
      </c>
      <c r="AX104" s="464">
        <f t="shared" si="135"/>
        <v>49</v>
      </c>
      <c r="AY104" s="464">
        <f t="shared" si="135"/>
        <v>50</v>
      </c>
      <c r="AZ104" s="464">
        <f t="shared" si="135"/>
        <v>51</v>
      </c>
      <c r="BA104" s="464">
        <f t="shared" si="135"/>
        <v>52</v>
      </c>
      <c r="BB104" s="464">
        <f t="shared" si="135"/>
        <v>53</v>
      </c>
      <c r="BC104" s="464">
        <f t="shared" si="135"/>
        <v>54</v>
      </c>
      <c r="BD104" s="464">
        <f t="shared" si="135"/>
        <v>55</v>
      </c>
      <c r="BE104" s="464">
        <f t="shared" si="135"/>
        <v>56</v>
      </c>
      <c r="BF104" s="464">
        <f t="shared" si="135"/>
        <v>57</v>
      </c>
      <c r="BG104" s="464">
        <f t="shared" si="135"/>
        <v>58</v>
      </c>
      <c r="BH104" s="464">
        <f t="shared" si="135"/>
        <v>59</v>
      </c>
      <c r="BI104" s="464">
        <f t="shared" si="135"/>
        <v>60</v>
      </c>
      <c r="BJ104" s="464">
        <f t="shared" si="135"/>
        <v>61</v>
      </c>
      <c r="BK104" s="464">
        <f t="shared" si="135"/>
        <v>62</v>
      </c>
      <c r="BL104" s="464">
        <f t="shared" si="135"/>
        <v>63</v>
      </c>
      <c r="BM104" s="464">
        <f t="shared" si="135"/>
        <v>64</v>
      </c>
      <c r="BN104" s="464">
        <f t="shared" si="135"/>
        <v>65</v>
      </c>
      <c r="BO104" s="464">
        <f t="shared" si="135"/>
        <v>66</v>
      </c>
      <c r="BP104" s="464">
        <f t="shared" si="135"/>
        <v>67</v>
      </c>
      <c r="BQ104" s="464">
        <f t="shared" si="135"/>
        <v>68</v>
      </c>
      <c r="BR104" s="464">
        <f t="shared" ref="BR104:CD104" si="136">+BQ104+1</f>
        <v>69</v>
      </c>
      <c r="BS104" s="464">
        <f t="shared" si="136"/>
        <v>70</v>
      </c>
      <c r="BT104" s="464">
        <f t="shared" si="136"/>
        <v>71</v>
      </c>
      <c r="BU104" s="464">
        <f t="shared" si="136"/>
        <v>72</v>
      </c>
      <c r="BV104" s="464">
        <f t="shared" si="136"/>
        <v>73</v>
      </c>
      <c r="BW104" s="464">
        <f t="shared" si="136"/>
        <v>74</v>
      </c>
      <c r="BX104" s="464">
        <f t="shared" si="136"/>
        <v>75</v>
      </c>
      <c r="BY104" s="464">
        <f t="shared" si="136"/>
        <v>76</v>
      </c>
      <c r="BZ104" s="464">
        <f t="shared" si="136"/>
        <v>77</v>
      </c>
      <c r="CA104" s="464">
        <f t="shared" si="136"/>
        <v>78</v>
      </c>
      <c r="CB104" s="464">
        <f t="shared" si="136"/>
        <v>79</v>
      </c>
      <c r="CC104" s="464">
        <f t="shared" si="136"/>
        <v>80</v>
      </c>
      <c r="CD104" s="464">
        <f t="shared" si="136"/>
        <v>81</v>
      </c>
    </row>
  </sheetData>
  <pageMargins left="0.75" right="0.75" top="1" bottom="1" header="0.5" footer="0.5"/>
  <pageSetup scale="3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sqref="A1:XFD1048576"/>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40</v>
      </c>
      <c r="E1" s="181" t="s">
        <v>73</v>
      </c>
      <c r="F1" s="182" t="s">
        <v>33</v>
      </c>
      <c r="G1" s="182"/>
      <c r="H1" s="464">
        <f>FirstYearAlt3</f>
        <v>0</v>
      </c>
    </row>
    <row r="2" spans="1:106" x14ac:dyDescent="0.2">
      <c r="A2" s="181" t="s">
        <v>327</v>
      </c>
      <c r="B2" s="181"/>
      <c r="C2" s="181"/>
      <c r="D2" s="181">
        <f ca="1">'LookUp Ranges'!D49</f>
        <v>20</v>
      </c>
      <c r="E2" s="181" t="s">
        <v>73</v>
      </c>
      <c r="F2" s="182" t="s">
        <v>82</v>
      </c>
      <c r="G2" s="182"/>
      <c r="H2" s="464">
        <f>InServiceAlt3</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-Inputs!E98</f>
        <v>0</v>
      </c>
      <c r="E6" s="187">
        <f>-Inputs!F98</f>
        <v>0</v>
      </c>
      <c r="F6" s="187">
        <f>-Inputs!G98</f>
        <v>0</v>
      </c>
      <c r="G6" s="187">
        <f>-Inputs!H98</f>
        <v>0</v>
      </c>
      <c r="H6" s="187">
        <f>-Inputs!I98</f>
        <v>0</v>
      </c>
      <c r="I6" s="187">
        <f>-Inputs!J98</f>
        <v>0</v>
      </c>
      <c r="J6" s="187">
        <f>-Inputs!K98</f>
        <v>0</v>
      </c>
      <c r="K6" s="187">
        <f>-Inputs!L98</f>
        <v>0</v>
      </c>
      <c r="L6" s="187">
        <f>-Inputs!M98</f>
        <v>0</v>
      </c>
      <c r="M6" s="187">
        <f>-Inputs!N98</f>
        <v>0</v>
      </c>
      <c r="N6" s="187">
        <f>-Inputs!O98</f>
        <v>0</v>
      </c>
      <c r="O6" s="187">
        <f>-Inputs!P98</f>
        <v>0</v>
      </c>
      <c r="P6" s="187">
        <f>-Inputs!Q98</f>
        <v>0</v>
      </c>
      <c r="Q6" s="187">
        <f>-Inputs!R98</f>
        <v>0</v>
      </c>
      <c r="R6" s="187">
        <f>-Inputs!S98</f>
        <v>0</v>
      </c>
      <c r="S6" s="187">
        <f>-Inputs!T98</f>
        <v>0</v>
      </c>
      <c r="T6" s="187">
        <f>-Inputs!U98</f>
        <v>0</v>
      </c>
      <c r="U6" s="187">
        <f>-Inputs!V98</f>
        <v>0</v>
      </c>
      <c r="V6" s="187">
        <f>-Inputs!W98</f>
        <v>0</v>
      </c>
      <c r="W6" s="187">
        <f>-Inputs!X98</f>
        <v>0</v>
      </c>
      <c r="X6" s="187">
        <f>-Inputs!Y98</f>
        <v>0</v>
      </c>
      <c r="Y6" s="187">
        <f>-Inputs!Z98</f>
        <v>0</v>
      </c>
      <c r="Z6" s="187">
        <f>-Inputs!AA98</f>
        <v>0</v>
      </c>
      <c r="AA6" s="187">
        <f>-Inputs!AB98</f>
        <v>0</v>
      </c>
      <c r="AB6" s="187">
        <f>-Inputs!AC98</f>
        <v>0</v>
      </c>
      <c r="AC6" s="187">
        <f>-Inputs!AD98</f>
        <v>0</v>
      </c>
      <c r="AD6" s="187">
        <f>-Inputs!AE98</f>
        <v>0</v>
      </c>
      <c r="AE6" s="187">
        <f>-Inputs!AF98</f>
        <v>0</v>
      </c>
      <c r="AF6" s="187">
        <f>-Inputs!AG98</f>
        <v>0</v>
      </c>
      <c r="AG6" s="187">
        <f>-Inputs!AH98</f>
        <v>0</v>
      </c>
      <c r="AH6" s="187">
        <f>-Inputs!AI98</f>
        <v>0</v>
      </c>
      <c r="AI6" s="187">
        <f>-Inputs!AJ98</f>
        <v>0</v>
      </c>
      <c r="AJ6" s="187">
        <f>-Inputs!AK98</f>
        <v>0</v>
      </c>
      <c r="AK6" s="187">
        <f>-Inputs!AL98</f>
        <v>0</v>
      </c>
      <c r="AL6" s="187">
        <f>-Inputs!AM98</f>
        <v>0</v>
      </c>
      <c r="AM6" s="187">
        <f>-Inputs!AN98</f>
        <v>0</v>
      </c>
      <c r="AN6" s="187">
        <f>-Inputs!AO98</f>
        <v>0</v>
      </c>
      <c r="AO6" s="187">
        <f>-Inputs!AP98</f>
        <v>0</v>
      </c>
      <c r="AP6" s="187">
        <f>-Inputs!AQ98</f>
        <v>0</v>
      </c>
      <c r="AQ6" s="187">
        <f>-Inputs!AR98</f>
        <v>0</v>
      </c>
      <c r="AR6" s="187">
        <f>-Inputs!AS98</f>
        <v>0</v>
      </c>
      <c r="AS6" s="187">
        <f>-Inputs!AT98</f>
        <v>0</v>
      </c>
      <c r="AT6" s="187">
        <f>-Inputs!AU98</f>
        <v>0</v>
      </c>
      <c r="AU6" s="187">
        <f>-Inputs!AV98</f>
        <v>0</v>
      </c>
      <c r="AV6" s="187">
        <f>-Inputs!AW98</f>
        <v>0</v>
      </c>
      <c r="AW6" s="187">
        <f>-Inputs!AX98</f>
        <v>0</v>
      </c>
      <c r="AX6" s="187">
        <f>-Inputs!AY98</f>
        <v>0</v>
      </c>
      <c r="AY6" s="187">
        <f>-Inputs!AZ98</f>
        <v>0</v>
      </c>
      <c r="AZ6" s="187">
        <f>-Inputs!BA98</f>
        <v>0</v>
      </c>
      <c r="BA6" s="187">
        <f>-Inputs!BB98</f>
        <v>0</v>
      </c>
      <c r="BB6" s="187">
        <f>-Inputs!BC98</f>
        <v>0</v>
      </c>
      <c r="BC6" s="187">
        <f>-Inputs!BD98</f>
        <v>0</v>
      </c>
      <c r="BD6" s="187">
        <f>-Inputs!BE98</f>
        <v>0</v>
      </c>
      <c r="BE6" s="187">
        <f>-Inputs!BF98</f>
        <v>0</v>
      </c>
      <c r="BF6" s="187">
        <f>-Inputs!BG98</f>
        <v>0</v>
      </c>
      <c r="BG6" s="187">
        <f>-Inputs!BH98</f>
        <v>0</v>
      </c>
      <c r="BH6" s="187">
        <f>-Inputs!BI98</f>
        <v>0</v>
      </c>
      <c r="BI6" s="187">
        <f>-Inputs!BJ98</f>
        <v>0</v>
      </c>
      <c r="BJ6" s="187">
        <f>-Inputs!BK98</f>
        <v>0</v>
      </c>
      <c r="BK6" s="187">
        <f>-Inputs!BL98</f>
        <v>0</v>
      </c>
      <c r="BL6" s="187">
        <f>-Inputs!BM98</f>
        <v>0</v>
      </c>
      <c r="BM6" s="187">
        <f>-Inputs!BN98</f>
        <v>0</v>
      </c>
      <c r="BN6" s="187">
        <f>-Inputs!BO98</f>
        <v>0</v>
      </c>
      <c r="BO6" s="187">
        <f>-Inputs!BP98</f>
        <v>0</v>
      </c>
      <c r="BP6" s="187">
        <f>-Inputs!BQ98</f>
        <v>0</v>
      </c>
      <c r="BQ6" s="187">
        <f>-Inputs!BR98</f>
        <v>0</v>
      </c>
      <c r="BR6" s="187">
        <f>-Inputs!BS98</f>
        <v>0</v>
      </c>
      <c r="BS6" s="187">
        <f>-Inputs!BT98</f>
        <v>0</v>
      </c>
      <c r="BT6" s="187">
        <f>-Inputs!BU98</f>
        <v>0</v>
      </c>
      <c r="BU6" s="187">
        <f>-Inputs!BV98</f>
        <v>0</v>
      </c>
      <c r="BV6" s="187">
        <f>-Inputs!BW98</f>
        <v>0</v>
      </c>
      <c r="BW6" s="187">
        <f>-Inputs!BX98</f>
        <v>0</v>
      </c>
      <c r="BX6" s="187">
        <f>-Inputs!BY98</f>
        <v>0</v>
      </c>
      <c r="BY6" s="187">
        <f>-Inputs!BZ98</f>
        <v>0</v>
      </c>
      <c r="BZ6" s="187">
        <f>-Inputs!CA98</f>
        <v>0</v>
      </c>
      <c r="CA6" s="187">
        <f>-Inputs!CB98</f>
        <v>0</v>
      </c>
      <c r="CB6" s="187">
        <f>-Inputs!CC98</f>
        <v>0</v>
      </c>
      <c r="CC6" s="187">
        <f>-Inputs!CD98</f>
        <v>0</v>
      </c>
      <c r="CD6" s="187">
        <f>-Inputs!CE98</f>
        <v>0</v>
      </c>
      <c r="CE6" s="187">
        <f>-Inputs!CF98</f>
        <v>0</v>
      </c>
      <c r="CF6" s="187">
        <f>-Inputs!CG98</f>
        <v>0</v>
      </c>
      <c r="CG6" s="187">
        <f>-Inputs!CH98</f>
        <v>0</v>
      </c>
      <c r="CH6" s="187">
        <f>-Inputs!CI98</f>
        <v>0</v>
      </c>
      <c r="CI6" s="187">
        <f>-Inputs!CJ98</f>
        <v>0</v>
      </c>
      <c r="CJ6" s="187">
        <f>-Inputs!CK98</f>
        <v>0</v>
      </c>
      <c r="CK6" s="187">
        <f>-Inputs!CL98</f>
        <v>0</v>
      </c>
      <c r="CL6" s="187">
        <f>-Inputs!CM98</f>
        <v>0</v>
      </c>
      <c r="CM6" s="187">
        <f>-Inputs!CN98</f>
        <v>0</v>
      </c>
      <c r="CN6" s="187">
        <f>-Inputs!CO98</f>
        <v>0</v>
      </c>
      <c r="CO6" s="187">
        <f>-Inputs!CP98</f>
        <v>0</v>
      </c>
      <c r="CP6" s="187">
        <f>-Inputs!CQ98</f>
        <v>0</v>
      </c>
      <c r="CQ6" s="187">
        <f>-Inputs!CR98</f>
        <v>0</v>
      </c>
      <c r="CR6" s="187">
        <f>-Inputs!CS98</f>
        <v>0</v>
      </c>
      <c r="CS6" s="187">
        <f>-Inputs!CT98</f>
        <v>0</v>
      </c>
      <c r="CT6" s="187">
        <f>-Inputs!CU98</f>
        <v>0</v>
      </c>
      <c r="CU6" s="187">
        <f>-Inputs!CV98</f>
        <v>0</v>
      </c>
      <c r="CV6" s="187">
        <f>-Inputs!CW98</f>
        <v>0</v>
      </c>
      <c r="CW6" s="187">
        <f>-Inputs!CX98</f>
        <v>0</v>
      </c>
      <c r="CX6" s="187">
        <f>-Inputs!CY98</f>
        <v>0</v>
      </c>
      <c r="CY6" s="187">
        <f>-Inputs!CZ98</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IF(D5=$H$2,SUM($D6:D6),IF(D5&gt;$H$2,D6,0))+IF($H$2-$D$5+1=A12,RetireValueAlt3,0)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IF(E5=$H$2,SUM($D6:E6),IF(E5&gt;$H$2,E6,0))+IF($H$2-$D$5+1=A13,RetireValueAlt3,0)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 t="shared" ref="DB13:DB51" si="15">+DB12+1</f>
        <v>2018</v>
      </c>
    </row>
    <row r="14" spans="1:106" x14ac:dyDescent="0.2">
      <c r="A14" s="195">
        <f t="shared" si="10"/>
        <v>3</v>
      </c>
      <c r="B14" s="195">
        <f t="shared" si="10"/>
        <v>2019</v>
      </c>
      <c r="C14" s="187">
        <f>IF(F5=$H$2,SUM($D6:F6),IF(F5&gt;$H$2,F6,0))+IF($H$2-$D$5+1=A14,RetireValueAlt3,0)</f>
        <v>0</v>
      </c>
      <c r="D14" s="465"/>
      <c r="E14" s="465"/>
      <c r="F14" s="465">
        <f ca="1">($C14/$D$1)/2</f>
        <v>0</v>
      </c>
      <c r="G14" s="465">
        <f t="shared" ref="G14:AL14" ca="1" si="16">IF(G$11&lt;$D$1+$A14,$C14/$D$1,IF(G$11=$D$1+$A14,($C14/$D$1)/2,0))</f>
        <v>0</v>
      </c>
      <c r="H14" s="465">
        <f t="shared" ca="1" si="16"/>
        <v>0</v>
      </c>
      <c r="I14" s="465">
        <f t="shared" ca="1" si="16"/>
        <v>0</v>
      </c>
      <c r="J14" s="465">
        <f t="shared" ca="1" si="16"/>
        <v>0</v>
      </c>
      <c r="K14" s="465">
        <f t="shared" ca="1" si="16"/>
        <v>0</v>
      </c>
      <c r="L14" s="465">
        <f t="shared" ca="1" si="16"/>
        <v>0</v>
      </c>
      <c r="M14" s="465">
        <f t="shared" ca="1" si="16"/>
        <v>0</v>
      </c>
      <c r="N14" s="465">
        <f t="shared" ca="1" si="16"/>
        <v>0</v>
      </c>
      <c r="O14" s="465">
        <f t="shared" ca="1" si="16"/>
        <v>0</v>
      </c>
      <c r="P14" s="465">
        <f t="shared" ca="1" si="16"/>
        <v>0</v>
      </c>
      <c r="Q14" s="465">
        <f t="shared" ca="1" si="16"/>
        <v>0</v>
      </c>
      <c r="R14" s="465">
        <f t="shared" ca="1" si="16"/>
        <v>0</v>
      </c>
      <c r="S14" s="465">
        <f t="shared" ca="1" si="16"/>
        <v>0</v>
      </c>
      <c r="T14" s="465">
        <f t="shared" ca="1" si="16"/>
        <v>0</v>
      </c>
      <c r="U14" s="465">
        <f t="shared" ca="1" si="16"/>
        <v>0</v>
      </c>
      <c r="V14" s="465">
        <f t="shared" ca="1" si="16"/>
        <v>0</v>
      </c>
      <c r="W14" s="465">
        <f t="shared" ca="1" si="16"/>
        <v>0</v>
      </c>
      <c r="X14" s="465">
        <f t="shared" ca="1" si="16"/>
        <v>0</v>
      </c>
      <c r="Y14" s="465">
        <f t="shared" ca="1" si="16"/>
        <v>0</v>
      </c>
      <c r="Z14" s="465">
        <f t="shared" ca="1" si="16"/>
        <v>0</v>
      </c>
      <c r="AA14" s="465">
        <f t="shared" ca="1" si="16"/>
        <v>0</v>
      </c>
      <c r="AB14" s="465">
        <f t="shared" ca="1" si="16"/>
        <v>0</v>
      </c>
      <c r="AC14" s="465">
        <f t="shared" ca="1" si="16"/>
        <v>0</v>
      </c>
      <c r="AD14" s="465">
        <f t="shared" ca="1" si="16"/>
        <v>0</v>
      </c>
      <c r="AE14" s="465">
        <f t="shared" ca="1" si="16"/>
        <v>0</v>
      </c>
      <c r="AF14" s="465">
        <f t="shared" ca="1" si="16"/>
        <v>0</v>
      </c>
      <c r="AG14" s="465">
        <f t="shared" ca="1" si="16"/>
        <v>0</v>
      </c>
      <c r="AH14" s="465">
        <f t="shared" ca="1" si="16"/>
        <v>0</v>
      </c>
      <c r="AI14" s="465">
        <f t="shared" ca="1" si="16"/>
        <v>0</v>
      </c>
      <c r="AJ14" s="465">
        <f t="shared" ca="1" si="16"/>
        <v>0</v>
      </c>
      <c r="AK14" s="465">
        <f t="shared" ca="1" si="16"/>
        <v>0</v>
      </c>
      <c r="AL14" s="465">
        <f t="shared" ca="1" si="16"/>
        <v>0</v>
      </c>
      <c r="AM14" s="465">
        <f t="shared" ref="AM14:BR14" ca="1" si="17">IF(AM$11&lt;$D$1+$A14,$C14/$D$1,IF(AM$11=$D$1+$A14,($C14/$D$1)/2,0))</f>
        <v>0</v>
      </c>
      <c r="AN14" s="465">
        <f t="shared" ca="1" si="17"/>
        <v>0</v>
      </c>
      <c r="AO14" s="465">
        <f t="shared" ca="1" si="17"/>
        <v>0</v>
      </c>
      <c r="AP14" s="465">
        <f t="shared" ca="1" si="17"/>
        <v>0</v>
      </c>
      <c r="AQ14" s="465">
        <f t="shared" ca="1" si="17"/>
        <v>0</v>
      </c>
      <c r="AR14" s="465">
        <f t="shared" ca="1" si="17"/>
        <v>0</v>
      </c>
      <c r="AS14" s="465">
        <f t="shared" ca="1" si="17"/>
        <v>0</v>
      </c>
      <c r="AT14" s="465">
        <f t="shared" ca="1" si="17"/>
        <v>0</v>
      </c>
      <c r="AU14" s="465">
        <f t="shared" ca="1" si="17"/>
        <v>0</v>
      </c>
      <c r="AV14" s="465">
        <f t="shared" ca="1" si="17"/>
        <v>0</v>
      </c>
      <c r="AW14" s="465">
        <f t="shared" ca="1" si="17"/>
        <v>0</v>
      </c>
      <c r="AX14" s="465">
        <f t="shared" ca="1" si="17"/>
        <v>0</v>
      </c>
      <c r="AY14" s="465">
        <f t="shared" ca="1" si="17"/>
        <v>0</v>
      </c>
      <c r="AZ14" s="465">
        <f t="shared" ca="1" si="17"/>
        <v>0</v>
      </c>
      <c r="BA14" s="465">
        <f t="shared" ca="1" si="17"/>
        <v>0</v>
      </c>
      <c r="BB14" s="465">
        <f t="shared" ca="1" si="17"/>
        <v>0</v>
      </c>
      <c r="BC14" s="465">
        <f t="shared" ca="1" si="17"/>
        <v>0</v>
      </c>
      <c r="BD14" s="465">
        <f t="shared" ca="1" si="17"/>
        <v>0</v>
      </c>
      <c r="BE14" s="465">
        <f t="shared" ca="1" si="17"/>
        <v>0</v>
      </c>
      <c r="BF14" s="465">
        <f t="shared" ca="1" si="17"/>
        <v>0</v>
      </c>
      <c r="BG14" s="465">
        <f t="shared" ca="1" si="17"/>
        <v>0</v>
      </c>
      <c r="BH14" s="465">
        <f t="shared" ca="1" si="17"/>
        <v>0</v>
      </c>
      <c r="BI14" s="465">
        <f t="shared" ca="1" si="17"/>
        <v>0</v>
      </c>
      <c r="BJ14" s="465">
        <f t="shared" ca="1" si="17"/>
        <v>0</v>
      </c>
      <c r="BK14" s="465">
        <f t="shared" ca="1" si="17"/>
        <v>0</v>
      </c>
      <c r="BL14" s="465">
        <f t="shared" ca="1" si="17"/>
        <v>0</v>
      </c>
      <c r="BM14" s="465">
        <f t="shared" ca="1" si="17"/>
        <v>0</v>
      </c>
      <c r="BN14" s="465">
        <f t="shared" ca="1" si="17"/>
        <v>0</v>
      </c>
      <c r="BO14" s="465">
        <f t="shared" ca="1" si="17"/>
        <v>0</v>
      </c>
      <c r="BP14" s="465">
        <f t="shared" ca="1" si="17"/>
        <v>0</v>
      </c>
      <c r="BQ14" s="465">
        <f t="shared" ca="1" si="17"/>
        <v>0</v>
      </c>
      <c r="BR14" s="465">
        <f t="shared" ca="1" si="17"/>
        <v>0</v>
      </c>
      <c r="BS14" s="465">
        <f t="shared" ref="BS14:CY14" ca="1" si="18">IF(BS$11&lt;$D$1+$A14,$C14/$D$1,IF(BS$11=$D$1+$A14,($C14/$D$1)/2,0))</f>
        <v>0</v>
      </c>
      <c r="BT14" s="465">
        <f t="shared" ca="1" si="18"/>
        <v>0</v>
      </c>
      <c r="BU14" s="465">
        <f t="shared" ca="1" si="18"/>
        <v>0</v>
      </c>
      <c r="BV14" s="465">
        <f t="shared" ca="1" si="18"/>
        <v>0</v>
      </c>
      <c r="BW14" s="465">
        <f t="shared" ca="1" si="18"/>
        <v>0</v>
      </c>
      <c r="BX14" s="465">
        <f t="shared" ca="1" si="18"/>
        <v>0</v>
      </c>
      <c r="BY14" s="465">
        <f t="shared" ca="1" si="18"/>
        <v>0</v>
      </c>
      <c r="BZ14" s="465">
        <f t="shared" ca="1" si="18"/>
        <v>0</v>
      </c>
      <c r="CA14" s="465">
        <f t="shared" ca="1" si="18"/>
        <v>0</v>
      </c>
      <c r="CB14" s="465">
        <f t="shared" ca="1" si="18"/>
        <v>0</v>
      </c>
      <c r="CC14" s="465">
        <f t="shared" ca="1" si="18"/>
        <v>0</v>
      </c>
      <c r="CD14" s="465">
        <f t="shared" ca="1" si="18"/>
        <v>0</v>
      </c>
      <c r="CE14" s="465">
        <f t="shared" ca="1" si="18"/>
        <v>0</v>
      </c>
      <c r="CF14" s="465">
        <f t="shared" ca="1" si="18"/>
        <v>0</v>
      </c>
      <c r="CG14" s="465">
        <f t="shared" ca="1" si="18"/>
        <v>0</v>
      </c>
      <c r="CH14" s="465">
        <f t="shared" ca="1" si="18"/>
        <v>0</v>
      </c>
      <c r="CI14" s="465">
        <f t="shared" ca="1" si="18"/>
        <v>0</v>
      </c>
      <c r="CJ14" s="465">
        <f t="shared" ca="1" si="18"/>
        <v>0</v>
      </c>
      <c r="CK14" s="465">
        <f t="shared" ca="1" si="18"/>
        <v>0</v>
      </c>
      <c r="CL14" s="465">
        <f t="shared" ca="1" si="18"/>
        <v>0</v>
      </c>
      <c r="CM14" s="465">
        <f t="shared" ca="1" si="18"/>
        <v>0</v>
      </c>
      <c r="CN14" s="465">
        <f t="shared" ca="1" si="18"/>
        <v>0</v>
      </c>
      <c r="CO14" s="465">
        <f t="shared" ca="1" si="18"/>
        <v>0</v>
      </c>
      <c r="CP14" s="465">
        <f t="shared" ca="1" si="18"/>
        <v>0</v>
      </c>
      <c r="CQ14" s="465">
        <f t="shared" ca="1" si="18"/>
        <v>0</v>
      </c>
      <c r="CR14" s="465">
        <f t="shared" ca="1" si="18"/>
        <v>0</v>
      </c>
      <c r="CS14" s="465">
        <f t="shared" ca="1" si="18"/>
        <v>0</v>
      </c>
      <c r="CT14" s="465">
        <f t="shared" ca="1" si="18"/>
        <v>0</v>
      </c>
      <c r="CU14" s="465">
        <f t="shared" ca="1" si="18"/>
        <v>0</v>
      </c>
      <c r="CV14" s="465">
        <f t="shared" ca="1" si="18"/>
        <v>0</v>
      </c>
      <c r="CW14" s="465">
        <f t="shared" ca="1" si="18"/>
        <v>0</v>
      </c>
      <c r="CX14" s="465">
        <f t="shared" ca="1" si="18"/>
        <v>0</v>
      </c>
      <c r="CY14" s="465">
        <f t="shared" ca="1" si="18"/>
        <v>0</v>
      </c>
      <c r="CZ14" s="465">
        <f t="shared" ca="1" si="14"/>
        <v>0</v>
      </c>
      <c r="DA14" s="464" t="s">
        <v>215</v>
      </c>
      <c r="DB14" s="464">
        <f t="shared" si="15"/>
        <v>2019</v>
      </c>
    </row>
    <row r="15" spans="1:106" x14ac:dyDescent="0.2">
      <c r="A15" s="195">
        <f t="shared" si="10"/>
        <v>4</v>
      </c>
      <c r="B15" s="195">
        <f t="shared" si="10"/>
        <v>2020</v>
      </c>
      <c r="C15" s="187">
        <f>IF(G5=$H$2,SUM($D6:G6),IF(G5&gt;$H$2,G6,0))+IF($H$2-$D$5+1=A15,RetireValueAlt3,0)</f>
        <v>0</v>
      </c>
      <c r="D15" s="465"/>
      <c r="E15" s="465"/>
      <c r="F15" s="465"/>
      <c r="G15" s="465">
        <f ca="1">($C15/$D$1)/2</f>
        <v>0</v>
      </c>
      <c r="H15" s="465">
        <f t="shared" ref="H15:AM15" ca="1" si="19">IF(H$11&lt;$D$1+$A15,$C15/$D$1,IF(H$11=$D$1+$A15,($C15/$D$1)/2,0))</f>
        <v>0</v>
      </c>
      <c r="I15" s="465">
        <f t="shared" ca="1" si="19"/>
        <v>0</v>
      </c>
      <c r="J15" s="465">
        <f t="shared" ca="1" si="19"/>
        <v>0</v>
      </c>
      <c r="K15" s="465">
        <f t="shared" ca="1" si="19"/>
        <v>0</v>
      </c>
      <c r="L15" s="465">
        <f t="shared" ca="1" si="19"/>
        <v>0</v>
      </c>
      <c r="M15" s="465">
        <f t="shared" ca="1" si="19"/>
        <v>0</v>
      </c>
      <c r="N15" s="465">
        <f t="shared" ca="1" si="19"/>
        <v>0</v>
      </c>
      <c r="O15" s="465">
        <f t="shared" ca="1" si="19"/>
        <v>0</v>
      </c>
      <c r="P15" s="465">
        <f t="shared" ca="1" si="19"/>
        <v>0</v>
      </c>
      <c r="Q15" s="465">
        <f t="shared" ca="1" si="19"/>
        <v>0</v>
      </c>
      <c r="R15" s="465">
        <f t="shared" ca="1" si="19"/>
        <v>0</v>
      </c>
      <c r="S15" s="465">
        <f t="shared" ca="1" si="19"/>
        <v>0</v>
      </c>
      <c r="T15" s="465">
        <f t="shared" ca="1" si="19"/>
        <v>0</v>
      </c>
      <c r="U15" s="465">
        <f t="shared" ca="1" si="19"/>
        <v>0</v>
      </c>
      <c r="V15" s="465">
        <f t="shared" ca="1" si="19"/>
        <v>0</v>
      </c>
      <c r="W15" s="465">
        <f t="shared" ca="1" si="19"/>
        <v>0</v>
      </c>
      <c r="X15" s="465">
        <f t="shared" ca="1" si="19"/>
        <v>0</v>
      </c>
      <c r="Y15" s="465">
        <f t="shared" ca="1" si="19"/>
        <v>0</v>
      </c>
      <c r="Z15" s="465">
        <f t="shared" ca="1" si="19"/>
        <v>0</v>
      </c>
      <c r="AA15" s="465">
        <f t="shared" ca="1" si="19"/>
        <v>0</v>
      </c>
      <c r="AB15" s="465">
        <f t="shared" ca="1" si="19"/>
        <v>0</v>
      </c>
      <c r="AC15" s="465">
        <f t="shared" ca="1" si="19"/>
        <v>0</v>
      </c>
      <c r="AD15" s="465">
        <f t="shared" ca="1" si="19"/>
        <v>0</v>
      </c>
      <c r="AE15" s="465">
        <f t="shared" ca="1" si="19"/>
        <v>0</v>
      </c>
      <c r="AF15" s="465">
        <f t="shared" ca="1" si="19"/>
        <v>0</v>
      </c>
      <c r="AG15" s="465">
        <f t="shared" ca="1" si="19"/>
        <v>0</v>
      </c>
      <c r="AH15" s="465">
        <f t="shared" ca="1" si="19"/>
        <v>0</v>
      </c>
      <c r="AI15" s="465">
        <f t="shared" ca="1" si="19"/>
        <v>0</v>
      </c>
      <c r="AJ15" s="465">
        <f t="shared" ca="1" si="19"/>
        <v>0</v>
      </c>
      <c r="AK15" s="465">
        <f t="shared" ca="1" si="19"/>
        <v>0</v>
      </c>
      <c r="AL15" s="465">
        <f t="shared" ca="1" si="19"/>
        <v>0</v>
      </c>
      <c r="AM15" s="465">
        <f t="shared" ca="1" si="19"/>
        <v>0</v>
      </c>
      <c r="AN15" s="465">
        <f t="shared" ref="AN15:BS15" ca="1" si="20">IF(AN$11&lt;$D$1+$A15,$C15/$D$1,IF(AN$11=$D$1+$A15,($C15/$D$1)/2,0))</f>
        <v>0</v>
      </c>
      <c r="AO15" s="465">
        <f t="shared" ca="1" si="20"/>
        <v>0</v>
      </c>
      <c r="AP15" s="465">
        <f t="shared" ca="1" si="20"/>
        <v>0</v>
      </c>
      <c r="AQ15" s="465">
        <f t="shared" ca="1" si="20"/>
        <v>0</v>
      </c>
      <c r="AR15" s="465">
        <f t="shared" ca="1" si="20"/>
        <v>0</v>
      </c>
      <c r="AS15" s="465">
        <f t="shared" ca="1" si="20"/>
        <v>0</v>
      </c>
      <c r="AT15" s="465">
        <f t="shared" ca="1" si="20"/>
        <v>0</v>
      </c>
      <c r="AU15" s="465">
        <f t="shared" ca="1" si="20"/>
        <v>0</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0</v>
      </c>
      <c r="DA15" s="464" t="s">
        <v>216</v>
      </c>
      <c r="DB15" s="464">
        <f t="shared" si="15"/>
        <v>2020</v>
      </c>
    </row>
    <row r="16" spans="1:106" x14ac:dyDescent="0.2">
      <c r="A16" s="195">
        <f t="shared" si="10"/>
        <v>5</v>
      </c>
      <c r="B16" s="195">
        <f t="shared" si="10"/>
        <v>2021</v>
      </c>
      <c r="C16" s="187">
        <f>IF(H5=$H$2,SUM($D6:H6),IF(H5&gt;$H$2,H6,0))+IF($H$2-$D$5+1=A16,RetireValueAlt3,0)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15"/>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15"/>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5"/>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5"/>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5"/>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5"/>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5"/>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5"/>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5"/>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5"/>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5"/>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5"/>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5"/>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5"/>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5"/>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5"/>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Y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ref="CZ32" ca="1" si="73">IF(CZ$11&lt;$D$1+$A32,$C32/$D$1,IF(CZ$11=$D$1+$A32,($C32/$D$1)/2,0))</f>
        <v>0</v>
      </c>
      <c r="DA32" s="465" t="s">
        <v>256</v>
      </c>
      <c r="DB32" s="464">
        <f t="shared" si="15"/>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4">IF(Z$11&lt;$D$1+$A33,$C33/$D$1,IF(Z$11=$D$1+$A33,($C33/$D$1)/2,0))</f>
        <v>0</v>
      </c>
      <c r="AA33" s="465">
        <f t="shared" ca="1" si="74"/>
        <v>0</v>
      </c>
      <c r="AB33" s="465">
        <f t="shared" ca="1" si="74"/>
        <v>0</v>
      </c>
      <c r="AC33" s="465">
        <f t="shared" ca="1" si="74"/>
        <v>0</v>
      </c>
      <c r="AD33" s="465">
        <f t="shared" ca="1" si="74"/>
        <v>0</v>
      </c>
      <c r="AE33" s="465">
        <f t="shared" ca="1" si="74"/>
        <v>0</v>
      </c>
      <c r="AF33" s="465">
        <f t="shared" ca="1" si="74"/>
        <v>0</v>
      </c>
      <c r="AG33" s="465">
        <f t="shared" ca="1" si="74"/>
        <v>0</v>
      </c>
      <c r="AH33" s="465">
        <f t="shared" ca="1" si="74"/>
        <v>0</v>
      </c>
      <c r="AI33" s="465">
        <f t="shared" ca="1" si="74"/>
        <v>0</v>
      </c>
      <c r="AJ33" s="465">
        <f t="shared" ca="1" si="74"/>
        <v>0</v>
      </c>
      <c r="AK33" s="465">
        <f t="shared" ca="1" si="74"/>
        <v>0</v>
      </c>
      <c r="AL33" s="465">
        <f t="shared" ca="1" si="74"/>
        <v>0</v>
      </c>
      <c r="AM33" s="465">
        <f t="shared" ca="1" si="74"/>
        <v>0</v>
      </c>
      <c r="AN33" s="465">
        <f t="shared" ca="1" si="74"/>
        <v>0</v>
      </c>
      <c r="AO33" s="465">
        <f t="shared" ca="1" si="74"/>
        <v>0</v>
      </c>
      <c r="AP33" s="465">
        <f t="shared" ca="1" si="74"/>
        <v>0</v>
      </c>
      <c r="AQ33" s="465">
        <f t="shared" ca="1" si="74"/>
        <v>0</v>
      </c>
      <c r="AR33" s="465">
        <f t="shared" ca="1" si="74"/>
        <v>0</v>
      </c>
      <c r="AS33" s="465">
        <f t="shared" ca="1" si="74"/>
        <v>0</v>
      </c>
      <c r="AT33" s="465">
        <f t="shared" ca="1" si="74"/>
        <v>0</v>
      </c>
      <c r="AU33" s="465">
        <f t="shared" ca="1" si="74"/>
        <v>0</v>
      </c>
      <c r="AV33" s="465">
        <f t="shared" ca="1" si="74"/>
        <v>0</v>
      </c>
      <c r="AW33" s="465">
        <f t="shared" ca="1" si="74"/>
        <v>0</v>
      </c>
      <c r="AX33" s="465">
        <f t="shared" ca="1" si="74"/>
        <v>0</v>
      </c>
      <c r="AY33" s="465">
        <f t="shared" ca="1" si="74"/>
        <v>0</v>
      </c>
      <c r="AZ33" s="465">
        <f t="shared" ca="1" si="74"/>
        <v>0</v>
      </c>
      <c r="BA33" s="465">
        <f t="shared" ca="1" si="74"/>
        <v>0</v>
      </c>
      <c r="BB33" s="465">
        <f t="shared" ca="1" si="74"/>
        <v>0</v>
      </c>
      <c r="BC33" s="465">
        <f t="shared" ca="1" si="74"/>
        <v>0</v>
      </c>
      <c r="BD33" s="465">
        <f t="shared" ca="1" si="74"/>
        <v>0</v>
      </c>
      <c r="BE33" s="465">
        <f t="shared" ca="1" si="74"/>
        <v>0</v>
      </c>
      <c r="BF33" s="465">
        <f t="shared" ref="BF33:CK33" ca="1" si="75">IF(BF$11&lt;$D$1+$A33,$C33/$D$1,IF(BF$11=$D$1+$A33,($C33/$D$1)/2,0))</f>
        <v>0</v>
      </c>
      <c r="BG33" s="465">
        <f t="shared" ca="1" si="75"/>
        <v>0</v>
      </c>
      <c r="BH33" s="465">
        <f t="shared" ca="1" si="75"/>
        <v>0</v>
      </c>
      <c r="BI33" s="465">
        <f t="shared" ca="1" si="75"/>
        <v>0</v>
      </c>
      <c r="BJ33" s="465">
        <f t="shared" ca="1" si="75"/>
        <v>0</v>
      </c>
      <c r="BK33" s="465">
        <f t="shared" ca="1" si="75"/>
        <v>0</v>
      </c>
      <c r="BL33" s="465">
        <f t="shared" ca="1" si="75"/>
        <v>0</v>
      </c>
      <c r="BM33" s="465">
        <f t="shared" ca="1" si="75"/>
        <v>0</v>
      </c>
      <c r="BN33" s="465">
        <f t="shared" ca="1" si="75"/>
        <v>0</v>
      </c>
      <c r="BO33" s="465">
        <f t="shared" ca="1" si="75"/>
        <v>0</v>
      </c>
      <c r="BP33" s="465">
        <f t="shared" ca="1" si="75"/>
        <v>0</v>
      </c>
      <c r="BQ33" s="465">
        <f t="shared" ca="1" si="75"/>
        <v>0</v>
      </c>
      <c r="BR33" s="465">
        <f t="shared" ca="1" si="75"/>
        <v>0</v>
      </c>
      <c r="BS33" s="465">
        <f t="shared" ca="1" si="75"/>
        <v>0</v>
      </c>
      <c r="BT33" s="465">
        <f t="shared" ca="1" si="75"/>
        <v>0</v>
      </c>
      <c r="BU33" s="465">
        <f t="shared" ca="1" si="75"/>
        <v>0</v>
      </c>
      <c r="BV33" s="465">
        <f t="shared" ca="1" si="75"/>
        <v>0</v>
      </c>
      <c r="BW33" s="465">
        <f t="shared" ca="1" si="75"/>
        <v>0</v>
      </c>
      <c r="BX33" s="465">
        <f t="shared" ca="1" si="75"/>
        <v>0</v>
      </c>
      <c r="BY33" s="465">
        <f t="shared" ca="1" si="75"/>
        <v>0</v>
      </c>
      <c r="BZ33" s="465">
        <f t="shared" ca="1" si="75"/>
        <v>0</v>
      </c>
      <c r="CA33" s="465">
        <f t="shared" ca="1" si="75"/>
        <v>0</v>
      </c>
      <c r="CB33" s="465">
        <f t="shared" ca="1" si="75"/>
        <v>0</v>
      </c>
      <c r="CC33" s="465">
        <f t="shared" ca="1" si="75"/>
        <v>0</v>
      </c>
      <c r="CD33" s="465">
        <f t="shared" ca="1" si="75"/>
        <v>0</v>
      </c>
      <c r="CE33" s="465">
        <f t="shared" ca="1" si="75"/>
        <v>0</v>
      </c>
      <c r="CF33" s="465">
        <f t="shared" ca="1" si="75"/>
        <v>0</v>
      </c>
      <c r="CG33" s="465">
        <f t="shared" ca="1" si="75"/>
        <v>0</v>
      </c>
      <c r="CH33" s="465">
        <f t="shared" ca="1" si="75"/>
        <v>0</v>
      </c>
      <c r="CI33" s="465">
        <f t="shared" ca="1" si="75"/>
        <v>0</v>
      </c>
      <c r="CJ33" s="465">
        <f t="shared" ca="1" si="75"/>
        <v>0</v>
      </c>
      <c r="CK33" s="465">
        <f t="shared" ca="1" si="75"/>
        <v>0</v>
      </c>
      <c r="CL33" s="465">
        <f t="shared" ref="CL33:CY33" ca="1" si="76">IF(CL$11&lt;$D$1+$A33,$C33/$D$1,IF(CL$11=$D$1+$A33,($C33/$D$1)/2,0))</f>
        <v>0</v>
      </c>
      <c r="CM33" s="465">
        <f t="shared" ca="1" si="76"/>
        <v>0</v>
      </c>
      <c r="CN33" s="465">
        <f t="shared" ca="1" si="76"/>
        <v>0</v>
      </c>
      <c r="CO33" s="465">
        <f t="shared" ca="1" si="76"/>
        <v>0</v>
      </c>
      <c r="CP33" s="465">
        <f t="shared" ca="1" si="76"/>
        <v>0</v>
      </c>
      <c r="CQ33" s="465">
        <f t="shared" ca="1" si="76"/>
        <v>0</v>
      </c>
      <c r="CR33" s="465">
        <f t="shared" ca="1" si="76"/>
        <v>0</v>
      </c>
      <c r="CS33" s="465">
        <f t="shared" ca="1" si="76"/>
        <v>0</v>
      </c>
      <c r="CT33" s="465">
        <f t="shared" ca="1" si="76"/>
        <v>0</v>
      </c>
      <c r="CU33" s="465">
        <f t="shared" ca="1" si="76"/>
        <v>0</v>
      </c>
      <c r="CV33" s="465">
        <f t="shared" ca="1" si="76"/>
        <v>0</v>
      </c>
      <c r="CW33" s="465">
        <f t="shared" ca="1" si="76"/>
        <v>0</v>
      </c>
      <c r="CX33" s="465">
        <f t="shared" ca="1" si="76"/>
        <v>0</v>
      </c>
      <c r="CY33" s="465">
        <f t="shared" ca="1" si="76"/>
        <v>0</v>
      </c>
      <c r="CZ33" s="465">
        <f t="shared" ref="CZ33:CZ40" ca="1" si="77">IF(CZ$11&lt;$D$1+$A33,$C33/$D$1,IF(CZ$11=$D$1+$A33,($C33/$D$1)/2,0))</f>
        <v>0</v>
      </c>
      <c r="DA33" s="465" t="s">
        <v>257</v>
      </c>
      <c r="DB33" s="464">
        <f t="shared" si="15"/>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8">IF(AA$11&lt;$D$1+$A34,$C34/$D$1,IF(AA$11=$D$1+$A34,($C34/$D$1)/2,0))</f>
        <v>0</v>
      </c>
      <c r="AB34" s="465">
        <f t="shared" ca="1" si="78"/>
        <v>0</v>
      </c>
      <c r="AC34" s="465">
        <f t="shared" ca="1" si="78"/>
        <v>0</v>
      </c>
      <c r="AD34" s="465">
        <f t="shared" ca="1" si="78"/>
        <v>0</v>
      </c>
      <c r="AE34" s="465">
        <f t="shared" ca="1" si="78"/>
        <v>0</v>
      </c>
      <c r="AF34" s="465">
        <f t="shared" ca="1" si="78"/>
        <v>0</v>
      </c>
      <c r="AG34" s="465">
        <f t="shared" ca="1" si="78"/>
        <v>0</v>
      </c>
      <c r="AH34" s="465">
        <f t="shared" ca="1" si="78"/>
        <v>0</v>
      </c>
      <c r="AI34" s="465">
        <f t="shared" ca="1" si="78"/>
        <v>0</v>
      </c>
      <c r="AJ34" s="465">
        <f t="shared" ca="1" si="78"/>
        <v>0</v>
      </c>
      <c r="AK34" s="465">
        <f t="shared" ca="1" si="78"/>
        <v>0</v>
      </c>
      <c r="AL34" s="465">
        <f t="shared" ca="1" si="78"/>
        <v>0</v>
      </c>
      <c r="AM34" s="465">
        <f t="shared" ca="1" si="78"/>
        <v>0</v>
      </c>
      <c r="AN34" s="465">
        <f t="shared" ca="1" si="78"/>
        <v>0</v>
      </c>
      <c r="AO34" s="465">
        <f t="shared" ca="1" si="78"/>
        <v>0</v>
      </c>
      <c r="AP34" s="465">
        <f t="shared" ca="1" si="78"/>
        <v>0</v>
      </c>
      <c r="AQ34" s="465">
        <f t="shared" ca="1" si="78"/>
        <v>0</v>
      </c>
      <c r="AR34" s="465">
        <f t="shared" ca="1" si="78"/>
        <v>0</v>
      </c>
      <c r="AS34" s="465">
        <f t="shared" ca="1" si="78"/>
        <v>0</v>
      </c>
      <c r="AT34" s="465">
        <f t="shared" ca="1" si="78"/>
        <v>0</v>
      </c>
      <c r="AU34" s="465">
        <f t="shared" ca="1" si="78"/>
        <v>0</v>
      </c>
      <c r="AV34" s="465">
        <f t="shared" ca="1" si="78"/>
        <v>0</v>
      </c>
      <c r="AW34" s="465">
        <f t="shared" ca="1" si="78"/>
        <v>0</v>
      </c>
      <c r="AX34" s="465">
        <f t="shared" ca="1" si="78"/>
        <v>0</v>
      </c>
      <c r="AY34" s="465">
        <f t="shared" ca="1" si="78"/>
        <v>0</v>
      </c>
      <c r="AZ34" s="465">
        <f t="shared" ca="1" si="78"/>
        <v>0</v>
      </c>
      <c r="BA34" s="465">
        <f t="shared" ca="1" si="78"/>
        <v>0</v>
      </c>
      <c r="BB34" s="465">
        <f t="shared" ca="1" si="78"/>
        <v>0</v>
      </c>
      <c r="BC34" s="465">
        <f t="shared" ca="1" si="78"/>
        <v>0</v>
      </c>
      <c r="BD34" s="465">
        <f t="shared" ca="1" si="78"/>
        <v>0</v>
      </c>
      <c r="BE34" s="465">
        <f t="shared" ca="1" si="78"/>
        <v>0</v>
      </c>
      <c r="BF34" s="465">
        <f t="shared" ca="1" si="78"/>
        <v>0</v>
      </c>
      <c r="BG34" s="465">
        <f t="shared" ref="BG34:CL34" ca="1" si="79">IF(BG$11&lt;$D$1+$A34,$C34/$D$1,IF(BG$11=$D$1+$A34,($C34/$D$1)/2,0))</f>
        <v>0</v>
      </c>
      <c r="BH34" s="465">
        <f t="shared" ca="1" si="79"/>
        <v>0</v>
      </c>
      <c r="BI34" s="465">
        <f t="shared" ca="1" si="79"/>
        <v>0</v>
      </c>
      <c r="BJ34" s="465">
        <f t="shared" ca="1" si="79"/>
        <v>0</v>
      </c>
      <c r="BK34" s="465">
        <f t="shared" ca="1" si="79"/>
        <v>0</v>
      </c>
      <c r="BL34" s="465">
        <f t="shared" ca="1" si="79"/>
        <v>0</v>
      </c>
      <c r="BM34" s="465">
        <f t="shared" ca="1" si="79"/>
        <v>0</v>
      </c>
      <c r="BN34" s="465">
        <f t="shared" ca="1" si="79"/>
        <v>0</v>
      </c>
      <c r="BO34" s="465">
        <f t="shared" ca="1" si="79"/>
        <v>0</v>
      </c>
      <c r="BP34" s="465">
        <f t="shared" ca="1" si="79"/>
        <v>0</v>
      </c>
      <c r="BQ34" s="465">
        <f t="shared" ca="1" si="79"/>
        <v>0</v>
      </c>
      <c r="BR34" s="465">
        <f t="shared" ca="1" si="79"/>
        <v>0</v>
      </c>
      <c r="BS34" s="465">
        <f t="shared" ca="1" si="79"/>
        <v>0</v>
      </c>
      <c r="BT34" s="465">
        <f t="shared" ca="1" si="79"/>
        <v>0</v>
      </c>
      <c r="BU34" s="465">
        <f t="shared" ca="1" si="79"/>
        <v>0</v>
      </c>
      <c r="BV34" s="465">
        <f t="shared" ca="1" si="79"/>
        <v>0</v>
      </c>
      <c r="BW34" s="465">
        <f t="shared" ca="1" si="79"/>
        <v>0</v>
      </c>
      <c r="BX34" s="465">
        <f t="shared" ca="1" si="79"/>
        <v>0</v>
      </c>
      <c r="BY34" s="465">
        <f t="shared" ca="1" si="79"/>
        <v>0</v>
      </c>
      <c r="BZ34" s="465">
        <f t="shared" ca="1" si="79"/>
        <v>0</v>
      </c>
      <c r="CA34" s="465">
        <f t="shared" ca="1" si="79"/>
        <v>0</v>
      </c>
      <c r="CB34" s="465">
        <f t="shared" ca="1" si="79"/>
        <v>0</v>
      </c>
      <c r="CC34" s="465">
        <f t="shared" ca="1" si="79"/>
        <v>0</v>
      </c>
      <c r="CD34" s="465">
        <f t="shared" ca="1" si="79"/>
        <v>0</v>
      </c>
      <c r="CE34" s="465">
        <f t="shared" ca="1" si="79"/>
        <v>0</v>
      </c>
      <c r="CF34" s="465">
        <f t="shared" ca="1" si="79"/>
        <v>0</v>
      </c>
      <c r="CG34" s="465">
        <f t="shared" ca="1" si="79"/>
        <v>0</v>
      </c>
      <c r="CH34" s="465">
        <f t="shared" ca="1" si="79"/>
        <v>0</v>
      </c>
      <c r="CI34" s="465">
        <f t="shared" ca="1" si="79"/>
        <v>0</v>
      </c>
      <c r="CJ34" s="465">
        <f t="shared" ca="1" si="79"/>
        <v>0</v>
      </c>
      <c r="CK34" s="465">
        <f t="shared" ca="1" si="79"/>
        <v>0</v>
      </c>
      <c r="CL34" s="465">
        <f t="shared" ca="1" si="79"/>
        <v>0</v>
      </c>
      <c r="CM34" s="465">
        <f t="shared" ref="CM34:CY34" ca="1" si="80">IF(CM$11&lt;$D$1+$A34,$C34/$D$1,IF(CM$11=$D$1+$A34,($C34/$D$1)/2,0))</f>
        <v>0</v>
      </c>
      <c r="CN34" s="465">
        <f t="shared" ca="1" si="80"/>
        <v>0</v>
      </c>
      <c r="CO34" s="465">
        <f t="shared" ca="1" si="80"/>
        <v>0</v>
      </c>
      <c r="CP34" s="465">
        <f t="shared" ca="1" si="80"/>
        <v>0</v>
      </c>
      <c r="CQ34" s="465">
        <f t="shared" ca="1" si="80"/>
        <v>0</v>
      </c>
      <c r="CR34" s="465">
        <f t="shared" ca="1" si="80"/>
        <v>0</v>
      </c>
      <c r="CS34" s="465">
        <f t="shared" ca="1" si="80"/>
        <v>0</v>
      </c>
      <c r="CT34" s="465">
        <f t="shared" ca="1" si="80"/>
        <v>0</v>
      </c>
      <c r="CU34" s="465">
        <f t="shared" ca="1" si="80"/>
        <v>0</v>
      </c>
      <c r="CV34" s="465">
        <f t="shared" ca="1" si="80"/>
        <v>0</v>
      </c>
      <c r="CW34" s="465">
        <f t="shared" ca="1" si="80"/>
        <v>0</v>
      </c>
      <c r="CX34" s="465">
        <f t="shared" ca="1" si="80"/>
        <v>0</v>
      </c>
      <c r="CY34" s="465">
        <f t="shared" ca="1" si="80"/>
        <v>0</v>
      </c>
      <c r="CZ34" s="465">
        <f t="shared" ca="1" si="77"/>
        <v>0</v>
      </c>
      <c r="DA34" s="465" t="s">
        <v>258</v>
      </c>
      <c r="DB34" s="464">
        <f t="shared" si="15"/>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81">IF(AB$11&lt;$D$1+$A35,$C35/$D$1,IF(AB$11=$D$1+$A35,($C35/$D$1)/2,0))</f>
        <v>0</v>
      </c>
      <c r="AC35" s="465">
        <f t="shared" ca="1" si="81"/>
        <v>0</v>
      </c>
      <c r="AD35" s="465">
        <f t="shared" ca="1" si="81"/>
        <v>0</v>
      </c>
      <c r="AE35" s="465">
        <f t="shared" ca="1" si="81"/>
        <v>0</v>
      </c>
      <c r="AF35" s="465">
        <f t="shared" ca="1" si="81"/>
        <v>0</v>
      </c>
      <c r="AG35" s="465">
        <f t="shared" ca="1" si="81"/>
        <v>0</v>
      </c>
      <c r="AH35" s="465">
        <f t="shared" ca="1" si="81"/>
        <v>0</v>
      </c>
      <c r="AI35" s="465">
        <f t="shared" ca="1" si="81"/>
        <v>0</v>
      </c>
      <c r="AJ35" s="465">
        <f t="shared" ca="1" si="81"/>
        <v>0</v>
      </c>
      <c r="AK35" s="465">
        <f t="shared" ca="1" si="81"/>
        <v>0</v>
      </c>
      <c r="AL35" s="465">
        <f t="shared" ca="1" si="81"/>
        <v>0</v>
      </c>
      <c r="AM35" s="465">
        <f t="shared" ca="1" si="81"/>
        <v>0</v>
      </c>
      <c r="AN35" s="465">
        <f t="shared" ca="1" si="81"/>
        <v>0</v>
      </c>
      <c r="AO35" s="465">
        <f t="shared" ca="1" si="81"/>
        <v>0</v>
      </c>
      <c r="AP35" s="465">
        <f t="shared" ca="1" si="81"/>
        <v>0</v>
      </c>
      <c r="AQ35" s="465">
        <f t="shared" ca="1" si="81"/>
        <v>0</v>
      </c>
      <c r="AR35" s="465">
        <f t="shared" ca="1" si="81"/>
        <v>0</v>
      </c>
      <c r="AS35" s="465">
        <f t="shared" ca="1" si="81"/>
        <v>0</v>
      </c>
      <c r="AT35" s="465">
        <f t="shared" ca="1" si="81"/>
        <v>0</v>
      </c>
      <c r="AU35" s="465">
        <f t="shared" ca="1" si="81"/>
        <v>0</v>
      </c>
      <c r="AV35" s="465">
        <f t="shared" ca="1" si="81"/>
        <v>0</v>
      </c>
      <c r="AW35" s="465">
        <f t="shared" ca="1" si="81"/>
        <v>0</v>
      </c>
      <c r="AX35" s="465">
        <f t="shared" ca="1" si="81"/>
        <v>0</v>
      </c>
      <c r="AY35" s="465">
        <f t="shared" ca="1" si="81"/>
        <v>0</v>
      </c>
      <c r="AZ35" s="465">
        <f t="shared" ca="1" si="81"/>
        <v>0</v>
      </c>
      <c r="BA35" s="465">
        <f t="shared" ca="1" si="81"/>
        <v>0</v>
      </c>
      <c r="BB35" s="465">
        <f t="shared" ca="1" si="81"/>
        <v>0</v>
      </c>
      <c r="BC35" s="465">
        <f t="shared" ca="1" si="81"/>
        <v>0</v>
      </c>
      <c r="BD35" s="465">
        <f t="shared" ca="1" si="81"/>
        <v>0</v>
      </c>
      <c r="BE35" s="465">
        <f t="shared" ca="1" si="81"/>
        <v>0</v>
      </c>
      <c r="BF35" s="465">
        <f t="shared" ca="1" si="81"/>
        <v>0</v>
      </c>
      <c r="BG35" s="465">
        <f t="shared" ca="1" si="81"/>
        <v>0</v>
      </c>
      <c r="BH35" s="465">
        <f t="shared" ref="BH35:CM35" ca="1" si="82">IF(BH$11&lt;$D$1+$A35,$C35/$D$1,IF(BH$11=$D$1+$A35,($C35/$D$1)/2,0))</f>
        <v>0</v>
      </c>
      <c r="BI35" s="465">
        <f t="shared" ca="1" si="82"/>
        <v>0</v>
      </c>
      <c r="BJ35" s="465">
        <f t="shared" ca="1" si="82"/>
        <v>0</v>
      </c>
      <c r="BK35" s="465">
        <f t="shared" ca="1" si="82"/>
        <v>0</v>
      </c>
      <c r="BL35" s="465">
        <f t="shared" ca="1" si="82"/>
        <v>0</v>
      </c>
      <c r="BM35" s="465">
        <f t="shared" ca="1" si="82"/>
        <v>0</v>
      </c>
      <c r="BN35" s="465">
        <f t="shared" ca="1" si="82"/>
        <v>0</v>
      </c>
      <c r="BO35" s="465">
        <f t="shared" ca="1" si="82"/>
        <v>0</v>
      </c>
      <c r="BP35" s="465">
        <f t="shared" ca="1" si="82"/>
        <v>0</v>
      </c>
      <c r="BQ35" s="465">
        <f t="shared" ca="1" si="82"/>
        <v>0</v>
      </c>
      <c r="BR35" s="465">
        <f t="shared" ca="1" si="82"/>
        <v>0</v>
      </c>
      <c r="BS35" s="465">
        <f t="shared" ca="1" si="82"/>
        <v>0</v>
      </c>
      <c r="BT35" s="465">
        <f t="shared" ca="1" si="82"/>
        <v>0</v>
      </c>
      <c r="BU35" s="465">
        <f t="shared" ca="1" si="82"/>
        <v>0</v>
      </c>
      <c r="BV35" s="465">
        <f t="shared" ca="1" si="82"/>
        <v>0</v>
      </c>
      <c r="BW35" s="465">
        <f t="shared" ca="1" si="82"/>
        <v>0</v>
      </c>
      <c r="BX35" s="465">
        <f t="shared" ca="1" si="82"/>
        <v>0</v>
      </c>
      <c r="BY35" s="465">
        <f t="shared" ca="1" si="82"/>
        <v>0</v>
      </c>
      <c r="BZ35" s="465">
        <f t="shared" ca="1" si="82"/>
        <v>0</v>
      </c>
      <c r="CA35" s="465">
        <f t="shared" ca="1" si="82"/>
        <v>0</v>
      </c>
      <c r="CB35" s="465">
        <f t="shared" ca="1" si="82"/>
        <v>0</v>
      </c>
      <c r="CC35" s="465">
        <f t="shared" ca="1" si="82"/>
        <v>0</v>
      </c>
      <c r="CD35" s="465">
        <f t="shared" ca="1" si="82"/>
        <v>0</v>
      </c>
      <c r="CE35" s="465">
        <f t="shared" ca="1" si="82"/>
        <v>0</v>
      </c>
      <c r="CF35" s="465">
        <f t="shared" ca="1" si="82"/>
        <v>0</v>
      </c>
      <c r="CG35" s="465">
        <f t="shared" ca="1" si="82"/>
        <v>0</v>
      </c>
      <c r="CH35" s="465">
        <f t="shared" ca="1" si="82"/>
        <v>0</v>
      </c>
      <c r="CI35" s="465">
        <f t="shared" ca="1" si="82"/>
        <v>0</v>
      </c>
      <c r="CJ35" s="465">
        <f t="shared" ca="1" si="82"/>
        <v>0</v>
      </c>
      <c r="CK35" s="465">
        <f t="shared" ca="1" si="82"/>
        <v>0</v>
      </c>
      <c r="CL35" s="465">
        <f t="shared" ca="1" si="82"/>
        <v>0</v>
      </c>
      <c r="CM35" s="465">
        <f t="shared" ca="1" si="82"/>
        <v>0</v>
      </c>
      <c r="CN35" s="465">
        <f t="shared" ref="CN35:CY35" ca="1" si="83">IF(CN$11&lt;$D$1+$A35,$C35/$D$1,IF(CN$11=$D$1+$A35,($C35/$D$1)/2,0))</f>
        <v>0</v>
      </c>
      <c r="CO35" s="465">
        <f t="shared" ca="1" si="83"/>
        <v>0</v>
      </c>
      <c r="CP35" s="465">
        <f t="shared" ca="1" si="83"/>
        <v>0</v>
      </c>
      <c r="CQ35" s="465">
        <f t="shared" ca="1" si="83"/>
        <v>0</v>
      </c>
      <c r="CR35" s="465">
        <f t="shared" ca="1" si="83"/>
        <v>0</v>
      </c>
      <c r="CS35" s="465">
        <f t="shared" ca="1" si="83"/>
        <v>0</v>
      </c>
      <c r="CT35" s="465">
        <f t="shared" ca="1" si="83"/>
        <v>0</v>
      </c>
      <c r="CU35" s="465">
        <f t="shared" ca="1" si="83"/>
        <v>0</v>
      </c>
      <c r="CV35" s="465">
        <f t="shared" ca="1" si="83"/>
        <v>0</v>
      </c>
      <c r="CW35" s="465">
        <f t="shared" ca="1" si="83"/>
        <v>0</v>
      </c>
      <c r="CX35" s="465">
        <f t="shared" ca="1" si="83"/>
        <v>0</v>
      </c>
      <c r="CY35" s="465">
        <f t="shared" ca="1" si="83"/>
        <v>0</v>
      </c>
      <c r="CZ35" s="465">
        <f t="shared" ca="1" si="77"/>
        <v>0</v>
      </c>
      <c r="DA35" s="465" t="s">
        <v>259</v>
      </c>
      <c r="DB35" s="464">
        <f t="shared" si="15"/>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4">IF(AC$11&lt;$D$1+$A36,$C36/$D$1,IF(AC$11=$D$1+$A36,($C36/$D$1)/2,0))</f>
        <v>0</v>
      </c>
      <c r="AD36" s="465">
        <f t="shared" ca="1" si="84"/>
        <v>0</v>
      </c>
      <c r="AE36" s="465">
        <f t="shared" ca="1" si="84"/>
        <v>0</v>
      </c>
      <c r="AF36" s="465">
        <f t="shared" ca="1" si="84"/>
        <v>0</v>
      </c>
      <c r="AG36" s="465">
        <f t="shared" ca="1" si="84"/>
        <v>0</v>
      </c>
      <c r="AH36" s="465">
        <f t="shared" ca="1" si="84"/>
        <v>0</v>
      </c>
      <c r="AI36" s="465">
        <f t="shared" ca="1" si="84"/>
        <v>0</v>
      </c>
      <c r="AJ36" s="465">
        <f t="shared" ca="1" si="84"/>
        <v>0</v>
      </c>
      <c r="AK36" s="465">
        <f t="shared" ca="1" si="84"/>
        <v>0</v>
      </c>
      <c r="AL36" s="465">
        <f t="shared" ca="1" si="84"/>
        <v>0</v>
      </c>
      <c r="AM36" s="465">
        <f t="shared" ca="1" si="84"/>
        <v>0</v>
      </c>
      <c r="AN36" s="465">
        <f t="shared" ca="1" si="84"/>
        <v>0</v>
      </c>
      <c r="AO36" s="465">
        <f t="shared" ca="1" si="84"/>
        <v>0</v>
      </c>
      <c r="AP36" s="465">
        <f t="shared" ca="1" si="84"/>
        <v>0</v>
      </c>
      <c r="AQ36" s="465">
        <f t="shared" ca="1" si="84"/>
        <v>0</v>
      </c>
      <c r="AR36" s="465">
        <f t="shared" ca="1" si="84"/>
        <v>0</v>
      </c>
      <c r="AS36" s="465">
        <f t="shared" ca="1" si="84"/>
        <v>0</v>
      </c>
      <c r="AT36" s="465">
        <f t="shared" ca="1" si="84"/>
        <v>0</v>
      </c>
      <c r="AU36" s="465">
        <f t="shared" ca="1" si="84"/>
        <v>0</v>
      </c>
      <c r="AV36" s="465">
        <f t="shared" ca="1" si="84"/>
        <v>0</v>
      </c>
      <c r="AW36" s="465">
        <f t="shared" ca="1" si="84"/>
        <v>0</v>
      </c>
      <c r="AX36" s="465">
        <f t="shared" ca="1" si="84"/>
        <v>0</v>
      </c>
      <c r="AY36" s="465">
        <f t="shared" ca="1" si="84"/>
        <v>0</v>
      </c>
      <c r="AZ36" s="465">
        <f t="shared" ca="1" si="84"/>
        <v>0</v>
      </c>
      <c r="BA36" s="465">
        <f t="shared" ca="1" si="84"/>
        <v>0</v>
      </c>
      <c r="BB36" s="465">
        <f t="shared" ca="1" si="84"/>
        <v>0</v>
      </c>
      <c r="BC36" s="465">
        <f t="shared" ca="1" si="84"/>
        <v>0</v>
      </c>
      <c r="BD36" s="465">
        <f t="shared" ca="1" si="84"/>
        <v>0</v>
      </c>
      <c r="BE36" s="465">
        <f t="shared" ca="1" si="84"/>
        <v>0</v>
      </c>
      <c r="BF36" s="465">
        <f t="shared" ca="1" si="84"/>
        <v>0</v>
      </c>
      <c r="BG36" s="465">
        <f t="shared" ca="1" si="84"/>
        <v>0</v>
      </c>
      <c r="BH36" s="465">
        <f t="shared" ca="1" si="84"/>
        <v>0</v>
      </c>
      <c r="BI36" s="465">
        <f t="shared" ref="BI36:CN36" ca="1" si="85">IF(BI$11&lt;$D$1+$A36,$C36/$D$1,IF(BI$11=$D$1+$A36,($C36/$D$1)/2,0))</f>
        <v>0</v>
      </c>
      <c r="BJ36" s="465">
        <f t="shared" ca="1" si="85"/>
        <v>0</v>
      </c>
      <c r="BK36" s="465">
        <f t="shared" ca="1" si="85"/>
        <v>0</v>
      </c>
      <c r="BL36" s="465">
        <f t="shared" ca="1" si="85"/>
        <v>0</v>
      </c>
      <c r="BM36" s="465">
        <f t="shared" ca="1" si="85"/>
        <v>0</v>
      </c>
      <c r="BN36" s="465">
        <f t="shared" ca="1" si="85"/>
        <v>0</v>
      </c>
      <c r="BO36" s="465">
        <f t="shared" ca="1" si="85"/>
        <v>0</v>
      </c>
      <c r="BP36" s="465">
        <f t="shared" ca="1" si="85"/>
        <v>0</v>
      </c>
      <c r="BQ36" s="465">
        <f t="shared" ca="1" si="85"/>
        <v>0</v>
      </c>
      <c r="BR36" s="465">
        <f t="shared" ca="1" si="85"/>
        <v>0</v>
      </c>
      <c r="BS36" s="465">
        <f t="shared" ca="1" si="85"/>
        <v>0</v>
      </c>
      <c r="BT36" s="465">
        <f t="shared" ca="1" si="85"/>
        <v>0</v>
      </c>
      <c r="BU36" s="465">
        <f t="shared" ca="1" si="85"/>
        <v>0</v>
      </c>
      <c r="BV36" s="465">
        <f t="shared" ca="1" si="85"/>
        <v>0</v>
      </c>
      <c r="BW36" s="465">
        <f t="shared" ca="1" si="85"/>
        <v>0</v>
      </c>
      <c r="BX36" s="465">
        <f t="shared" ca="1" si="85"/>
        <v>0</v>
      </c>
      <c r="BY36" s="465">
        <f t="shared" ca="1" si="85"/>
        <v>0</v>
      </c>
      <c r="BZ36" s="465">
        <f t="shared" ca="1" si="85"/>
        <v>0</v>
      </c>
      <c r="CA36" s="465">
        <f t="shared" ca="1" si="85"/>
        <v>0</v>
      </c>
      <c r="CB36" s="465">
        <f t="shared" ca="1" si="85"/>
        <v>0</v>
      </c>
      <c r="CC36" s="465">
        <f t="shared" ca="1" si="85"/>
        <v>0</v>
      </c>
      <c r="CD36" s="465">
        <f t="shared" ca="1" si="85"/>
        <v>0</v>
      </c>
      <c r="CE36" s="465">
        <f t="shared" ca="1" si="85"/>
        <v>0</v>
      </c>
      <c r="CF36" s="465">
        <f t="shared" ca="1" si="85"/>
        <v>0</v>
      </c>
      <c r="CG36" s="465">
        <f t="shared" ca="1" si="85"/>
        <v>0</v>
      </c>
      <c r="CH36" s="465">
        <f t="shared" ca="1" si="85"/>
        <v>0</v>
      </c>
      <c r="CI36" s="465">
        <f t="shared" ca="1" si="85"/>
        <v>0</v>
      </c>
      <c r="CJ36" s="465">
        <f t="shared" ca="1" si="85"/>
        <v>0</v>
      </c>
      <c r="CK36" s="465">
        <f t="shared" ca="1" si="85"/>
        <v>0</v>
      </c>
      <c r="CL36" s="465">
        <f t="shared" ca="1" si="85"/>
        <v>0</v>
      </c>
      <c r="CM36" s="465">
        <f t="shared" ca="1" si="85"/>
        <v>0</v>
      </c>
      <c r="CN36" s="465">
        <f t="shared" ca="1" si="85"/>
        <v>0</v>
      </c>
      <c r="CO36" s="465">
        <f t="shared" ref="CO36:CY36" ca="1" si="86">IF(CO$11&lt;$D$1+$A36,$C36/$D$1,IF(CO$11=$D$1+$A36,($C36/$D$1)/2,0))</f>
        <v>0</v>
      </c>
      <c r="CP36" s="465">
        <f t="shared" ca="1" si="86"/>
        <v>0</v>
      </c>
      <c r="CQ36" s="465">
        <f t="shared" ca="1" si="86"/>
        <v>0</v>
      </c>
      <c r="CR36" s="465">
        <f t="shared" ca="1" si="86"/>
        <v>0</v>
      </c>
      <c r="CS36" s="465">
        <f t="shared" ca="1" si="86"/>
        <v>0</v>
      </c>
      <c r="CT36" s="465">
        <f t="shared" ca="1" si="86"/>
        <v>0</v>
      </c>
      <c r="CU36" s="465">
        <f t="shared" ca="1" si="86"/>
        <v>0</v>
      </c>
      <c r="CV36" s="465">
        <f t="shared" ca="1" si="86"/>
        <v>0</v>
      </c>
      <c r="CW36" s="465">
        <f t="shared" ca="1" si="86"/>
        <v>0</v>
      </c>
      <c r="CX36" s="465">
        <f t="shared" ca="1" si="86"/>
        <v>0</v>
      </c>
      <c r="CY36" s="465">
        <f t="shared" ca="1" si="86"/>
        <v>0</v>
      </c>
      <c r="CZ36" s="465">
        <f t="shared" ca="1" si="77"/>
        <v>0</v>
      </c>
      <c r="DA36" s="465" t="s">
        <v>260</v>
      </c>
      <c r="DB36" s="464">
        <f t="shared" si="15"/>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7">IF(AD$11&lt;$D$1+$A37,$C37/$D$1,IF(AD$11=$D$1+$A37,($C37/$D$1)/2,0))</f>
        <v>0</v>
      </c>
      <c r="AE37" s="465">
        <f t="shared" ca="1" si="87"/>
        <v>0</v>
      </c>
      <c r="AF37" s="465">
        <f t="shared" ca="1" si="87"/>
        <v>0</v>
      </c>
      <c r="AG37" s="465">
        <f t="shared" ca="1" si="87"/>
        <v>0</v>
      </c>
      <c r="AH37" s="465">
        <f t="shared" ca="1" si="87"/>
        <v>0</v>
      </c>
      <c r="AI37" s="465">
        <f t="shared" ca="1" si="87"/>
        <v>0</v>
      </c>
      <c r="AJ37" s="465">
        <f t="shared" ca="1" si="87"/>
        <v>0</v>
      </c>
      <c r="AK37" s="465">
        <f t="shared" ca="1" si="87"/>
        <v>0</v>
      </c>
      <c r="AL37" s="465">
        <f t="shared" ca="1" si="87"/>
        <v>0</v>
      </c>
      <c r="AM37" s="465">
        <f t="shared" ca="1" si="87"/>
        <v>0</v>
      </c>
      <c r="AN37" s="465">
        <f t="shared" ca="1" si="87"/>
        <v>0</v>
      </c>
      <c r="AO37" s="465">
        <f t="shared" ca="1" si="87"/>
        <v>0</v>
      </c>
      <c r="AP37" s="465">
        <f t="shared" ca="1" si="87"/>
        <v>0</v>
      </c>
      <c r="AQ37" s="465">
        <f t="shared" ca="1" si="87"/>
        <v>0</v>
      </c>
      <c r="AR37" s="465">
        <f t="shared" ca="1" si="87"/>
        <v>0</v>
      </c>
      <c r="AS37" s="465">
        <f t="shared" ca="1" si="87"/>
        <v>0</v>
      </c>
      <c r="AT37" s="465">
        <f t="shared" ca="1" si="87"/>
        <v>0</v>
      </c>
      <c r="AU37" s="465">
        <f t="shared" ca="1" si="87"/>
        <v>0</v>
      </c>
      <c r="AV37" s="465">
        <f t="shared" ca="1" si="87"/>
        <v>0</v>
      </c>
      <c r="AW37" s="465">
        <f t="shared" ca="1" si="87"/>
        <v>0</v>
      </c>
      <c r="AX37" s="465">
        <f t="shared" ca="1" si="87"/>
        <v>0</v>
      </c>
      <c r="AY37" s="465">
        <f t="shared" ca="1" si="87"/>
        <v>0</v>
      </c>
      <c r="AZ37" s="465">
        <f t="shared" ca="1" si="87"/>
        <v>0</v>
      </c>
      <c r="BA37" s="465">
        <f t="shared" ca="1" si="87"/>
        <v>0</v>
      </c>
      <c r="BB37" s="465">
        <f t="shared" ca="1" si="87"/>
        <v>0</v>
      </c>
      <c r="BC37" s="465">
        <f t="shared" ca="1" si="87"/>
        <v>0</v>
      </c>
      <c r="BD37" s="465">
        <f t="shared" ca="1" si="87"/>
        <v>0</v>
      </c>
      <c r="BE37" s="465">
        <f t="shared" ca="1" si="87"/>
        <v>0</v>
      </c>
      <c r="BF37" s="465">
        <f t="shared" ca="1" si="87"/>
        <v>0</v>
      </c>
      <c r="BG37" s="465">
        <f t="shared" ca="1" si="87"/>
        <v>0</v>
      </c>
      <c r="BH37" s="465">
        <f t="shared" ca="1" si="87"/>
        <v>0</v>
      </c>
      <c r="BI37" s="465">
        <f t="shared" ca="1" si="87"/>
        <v>0</v>
      </c>
      <c r="BJ37" s="465">
        <f t="shared" ref="BJ37:CO37" ca="1" si="88">IF(BJ$11&lt;$D$1+$A37,$C37/$D$1,IF(BJ$11=$D$1+$A37,($C37/$D$1)/2,0))</f>
        <v>0</v>
      </c>
      <c r="BK37" s="465">
        <f t="shared" ca="1" si="88"/>
        <v>0</v>
      </c>
      <c r="BL37" s="465">
        <f t="shared" ca="1" si="88"/>
        <v>0</v>
      </c>
      <c r="BM37" s="465">
        <f t="shared" ca="1" si="88"/>
        <v>0</v>
      </c>
      <c r="BN37" s="465">
        <f t="shared" ca="1" si="88"/>
        <v>0</v>
      </c>
      <c r="BO37" s="465">
        <f t="shared" ca="1" si="88"/>
        <v>0</v>
      </c>
      <c r="BP37" s="465">
        <f t="shared" ca="1" si="88"/>
        <v>0</v>
      </c>
      <c r="BQ37" s="465">
        <f t="shared" ca="1" si="88"/>
        <v>0</v>
      </c>
      <c r="BR37" s="465">
        <f t="shared" ca="1" si="88"/>
        <v>0</v>
      </c>
      <c r="BS37" s="465">
        <f t="shared" ca="1" si="88"/>
        <v>0</v>
      </c>
      <c r="BT37" s="465">
        <f t="shared" ca="1" si="88"/>
        <v>0</v>
      </c>
      <c r="BU37" s="465">
        <f t="shared" ca="1" si="88"/>
        <v>0</v>
      </c>
      <c r="BV37" s="465">
        <f t="shared" ca="1" si="88"/>
        <v>0</v>
      </c>
      <c r="BW37" s="465">
        <f t="shared" ca="1" si="88"/>
        <v>0</v>
      </c>
      <c r="BX37" s="465">
        <f t="shared" ca="1" si="88"/>
        <v>0</v>
      </c>
      <c r="BY37" s="465">
        <f t="shared" ca="1" si="88"/>
        <v>0</v>
      </c>
      <c r="BZ37" s="465">
        <f t="shared" ca="1" si="88"/>
        <v>0</v>
      </c>
      <c r="CA37" s="465">
        <f t="shared" ca="1" si="88"/>
        <v>0</v>
      </c>
      <c r="CB37" s="465">
        <f t="shared" ca="1" si="88"/>
        <v>0</v>
      </c>
      <c r="CC37" s="465">
        <f t="shared" ca="1" si="88"/>
        <v>0</v>
      </c>
      <c r="CD37" s="465">
        <f t="shared" ca="1" si="88"/>
        <v>0</v>
      </c>
      <c r="CE37" s="465">
        <f t="shared" ca="1" si="88"/>
        <v>0</v>
      </c>
      <c r="CF37" s="465">
        <f t="shared" ca="1" si="88"/>
        <v>0</v>
      </c>
      <c r="CG37" s="465">
        <f t="shared" ca="1" si="88"/>
        <v>0</v>
      </c>
      <c r="CH37" s="465">
        <f t="shared" ca="1" si="88"/>
        <v>0</v>
      </c>
      <c r="CI37" s="465">
        <f t="shared" ca="1" si="88"/>
        <v>0</v>
      </c>
      <c r="CJ37" s="465">
        <f t="shared" ca="1" si="88"/>
        <v>0</v>
      </c>
      <c r="CK37" s="465">
        <f t="shared" ca="1" si="88"/>
        <v>0</v>
      </c>
      <c r="CL37" s="465">
        <f t="shared" ca="1" si="88"/>
        <v>0</v>
      </c>
      <c r="CM37" s="465">
        <f t="shared" ca="1" si="88"/>
        <v>0</v>
      </c>
      <c r="CN37" s="465">
        <f t="shared" ca="1" si="88"/>
        <v>0</v>
      </c>
      <c r="CO37" s="465">
        <f t="shared" ca="1" si="88"/>
        <v>0</v>
      </c>
      <c r="CP37" s="465">
        <f t="shared" ref="CP37:CY37" ca="1" si="89">IF(CP$11&lt;$D$1+$A37,$C37/$D$1,IF(CP$11=$D$1+$A37,($C37/$D$1)/2,0))</f>
        <v>0</v>
      </c>
      <c r="CQ37" s="465">
        <f t="shared" ca="1" si="89"/>
        <v>0</v>
      </c>
      <c r="CR37" s="465">
        <f t="shared" ca="1" si="89"/>
        <v>0</v>
      </c>
      <c r="CS37" s="465">
        <f t="shared" ca="1" si="89"/>
        <v>0</v>
      </c>
      <c r="CT37" s="465">
        <f t="shared" ca="1" si="89"/>
        <v>0</v>
      </c>
      <c r="CU37" s="465">
        <f t="shared" ca="1" si="89"/>
        <v>0</v>
      </c>
      <c r="CV37" s="465">
        <f t="shared" ca="1" si="89"/>
        <v>0</v>
      </c>
      <c r="CW37" s="465">
        <f t="shared" ca="1" si="89"/>
        <v>0</v>
      </c>
      <c r="CX37" s="465">
        <f t="shared" ca="1" si="89"/>
        <v>0</v>
      </c>
      <c r="CY37" s="465">
        <f t="shared" ca="1" si="89"/>
        <v>0</v>
      </c>
      <c r="CZ37" s="465">
        <f t="shared" ca="1" si="77"/>
        <v>0</v>
      </c>
      <c r="DA37" s="465" t="s">
        <v>261</v>
      </c>
      <c r="DB37" s="464">
        <f t="shared" si="15"/>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90">IF(AE$11&lt;$D$1+$A38,$C38/$D$1,IF(AE$11=$D$1+$A38,($C38/$D$1)/2,0))</f>
        <v>0</v>
      </c>
      <c r="AF38" s="465">
        <f t="shared" ca="1" si="90"/>
        <v>0</v>
      </c>
      <c r="AG38" s="465">
        <f t="shared" ca="1" si="90"/>
        <v>0</v>
      </c>
      <c r="AH38" s="465">
        <f t="shared" ca="1" si="90"/>
        <v>0</v>
      </c>
      <c r="AI38" s="465">
        <f t="shared" ca="1" si="90"/>
        <v>0</v>
      </c>
      <c r="AJ38" s="465">
        <f t="shared" ca="1" si="90"/>
        <v>0</v>
      </c>
      <c r="AK38" s="465">
        <f t="shared" ca="1" si="90"/>
        <v>0</v>
      </c>
      <c r="AL38" s="465">
        <f t="shared" ca="1" si="90"/>
        <v>0</v>
      </c>
      <c r="AM38" s="465">
        <f t="shared" ca="1" si="90"/>
        <v>0</v>
      </c>
      <c r="AN38" s="465">
        <f t="shared" ca="1" si="90"/>
        <v>0</v>
      </c>
      <c r="AO38" s="465">
        <f t="shared" ca="1" si="90"/>
        <v>0</v>
      </c>
      <c r="AP38" s="465">
        <f t="shared" ca="1" si="90"/>
        <v>0</v>
      </c>
      <c r="AQ38" s="465">
        <f t="shared" ca="1" si="90"/>
        <v>0</v>
      </c>
      <c r="AR38" s="465">
        <f t="shared" ca="1" si="90"/>
        <v>0</v>
      </c>
      <c r="AS38" s="465">
        <f t="shared" ca="1" si="90"/>
        <v>0</v>
      </c>
      <c r="AT38" s="465">
        <f t="shared" ca="1" si="90"/>
        <v>0</v>
      </c>
      <c r="AU38" s="465">
        <f t="shared" ca="1" si="90"/>
        <v>0</v>
      </c>
      <c r="AV38" s="465">
        <f t="shared" ca="1" si="90"/>
        <v>0</v>
      </c>
      <c r="AW38" s="465">
        <f t="shared" ca="1" si="90"/>
        <v>0</v>
      </c>
      <c r="AX38" s="465">
        <f t="shared" ca="1" si="90"/>
        <v>0</v>
      </c>
      <c r="AY38" s="465">
        <f t="shared" ca="1" si="90"/>
        <v>0</v>
      </c>
      <c r="AZ38" s="465">
        <f t="shared" ca="1" si="90"/>
        <v>0</v>
      </c>
      <c r="BA38" s="465">
        <f t="shared" ca="1" si="90"/>
        <v>0</v>
      </c>
      <c r="BB38" s="465">
        <f t="shared" ca="1" si="90"/>
        <v>0</v>
      </c>
      <c r="BC38" s="465">
        <f t="shared" ca="1" si="90"/>
        <v>0</v>
      </c>
      <c r="BD38" s="465">
        <f t="shared" ca="1" si="90"/>
        <v>0</v>
      </c>
      <c r="BE38" s="465">
        <f t="shared" ca="1" si="90"/>
        <v>0</v>
      </c>
      <c r="BF38" s="465">
        <f t="shared" ca="1" si="90"/>
        <v>0</v>
      </c>
      <c r="BG38" s="465">
        <f t="shared" ca="1" si="90"/>
        <v>0</v>
      </c>
      <c r="BH38" s="465">
        <f t="shared" ca="1" si="90"/>
        <v>0</v>
      </c>
      <c r="BI38" s="465">
        <f t="shared" ca="1" si="90"/>
        <v>0</v>
      </c>
      <c r="BJ38" s="465">
        <f t="shared" ca="1" si="90"/>
        <v>0</v>
      </c>
      <c r="BK38" s="465">
        <f t="shared" ref="BK38:CP38" ca="1" si="91">IF(BK$11&lt;$D$1+$A38,$C38/$D$1,IF(BK$11=$D$1+$A38,($C38/$D$1)/2,0))</f>
        <v>0</v>
      </c>
      <c r="BL38" s="465">
        <f t="shared" ca="1" si="91"/>
        <v>0</v>
      </c>
      <c r="BM38" s="465">
        <f t="shared" ca="1" si="91"/>
        <v>0</v>
      </c>
      <c r="BN38" s="465">
        <f t="shared" ca="1" si="91"/>
        <v>0</v>
      </c>
      <c r="BO38" s="465">
        <f t="shared" ca="1" si="91"/>
        <v>0</v>
      </c>
      <c r="BP38" s="465">
        <f t="shared" ca="1" si="91"/>
        <v>0</v>
      </c>
      <c r="BQ38" s="465">
        <f t="shared" ca="1" si="91"/>
        <v>0</v>
      </c>
      <c r="BR38" s="465">
        <f t="shared" ca="1" si="91"/>
        <v>0</v>
      </c>
      <c r="BS38" s="465">
        <f t="shared" ca="1" si="91"/>
        <v>0</v>
      </c>
      <c r="BT38" s="465">
        <f t="shared" ca="1" si="91"/>
        <v>0</v>
      </c>
      <c r="BU38" s="465">
        <f t="shared" ca="1" si="91"/>
        <v>0</v>
      </c>
      <c r="BV38" s="465">
        <f t="shared" ca="1" si="91"/>
        <v>0</v>
      </c>
      <c r="BW38" s="465">
        <f t="shared" ca="1" si="91"/>
        <v>0</v>
      </c>
      <c r="BX38" s="465">
        <f t="shared" ca="1" si="91"/>
        <v>0</v>
      </c>
      <c r="BY38" s="465">
        <f t="shared" ca="1" si="91"/>
        <v>0</v>
      </c>
      <c r="BZ38" s="465">
        <f t="shared" ca="1" si="91"/>
        <v>0</v>
      </c>
      <c r="CA38" s="465">
        <f t="shared" ca="1" si="91"/>
        <v>0</v>
      </c>
      <c r="CB38" s="465">
        <f t="shared" ca="1" si="91"/>
        <v>0</v>
      </c>
      <c r="CC38" s="465">
        <f t="shared" ca="1" si="91"/>
        <v>0</v>
      </c>
      <c r="CD38" s="465">
        <f t="shared" ca="1" si="91"/>
        <v>0</v>
      </c>
      <c r="CE38" s="465">
        <f t="shared" ca="1" si="91"/>
        <v>0</v>
      </c>
      <c r="CF38" s="465">
        <f t="shared" ca="1" si="91"/>
        <v>0</v>
      </c>
      <c r="CG38" s="465">
        <f t="shared" ca="1" si="91"/>
        <v>0</v>
      </c>
      <c r="CH38" s="465">
        <f t="shared" ca="1" si="91"/>
        <v>0</v>
      </c>
      <c r="CI38" s="465">
        <f t="shared" ca="1" si="91"/>
        <v>0</v>
      </c>
      <c r="CJ38" s="465">
        <f t="shared" ca="1" si="91"/>
        <v>0</v>
      </c>
      <c r="CK38" s="465">
        <f t="shared" ca="1" si="91"/>
        <v>0</v>
      </c>
      <c r="CL38" s="465">
        <f t="shared" ca="1" si="91"/>
        <v>0</v>
      </c>
      <c r="CM38" s="465">
        <f t="shared" ca="1" si="91"/>
        <v>0</v>
      </c>
      <c r="CN38" s="465">
        <f t="shared" ca="1" si="91"/>
        <v>0</v>
      </c>
      <c r="CO38" s="465">
        <f t="shared" ca="1" si="91"/>
        <v>0</v>
      </c>
      <c r="CP38" s="465">
        <f t="shared" ca="1" si="91"/>
        <v>0</v>
      </c>
      <c r="CQ38" s="465">
        <f t="shared" ref="CQ38:CY38" ca="1" si="92">IF(CQ$11&lt;$D$1+$A38,$C38/$D$1,IF(CQ$11=$D$1+$A38,($C38/$D$1)/2,0))</f>
        <v>0</v>
      </c>
      <c r="CR38" s="465">
        <f t="shared" ca="1" si="92"/>
        <v>0</v>
      </c>
      <c r="CS38" s="465">
        <f t="shared" ca="1" si="92"/>
        <v>0</v>
      </c>
      <c r="CT38" s="465">
        <f t="shared" ca="1" si="92"/>
        <v>0</v>
      </c>
      <c r="CU38" s="465">
        <f t="shared" ca="1" si="92"/>
        <v>0</v>
      </c>
      <c r="CV38" s="465">
        <f t="shared" ca="1" si="92"/>
        <v>0</v>
      </c>
      <c r="CW38" s="465">
        <f t="shared" ca="1" si="92"/>
        <v>0</v>
      </c>
      <c r="CX38" s="465">
        <f t="shared" ca="1" si="92"/>
        <v>0</v>
      </c>
      <c r="CY38" s="465">
        <f t="shared" ca="1" si="92"/>
        <v>0</v>
      </c>
      <c r="CZ38" s="465">
        <f t="shared" ca="1" si="77"/>
        <v>0</v>
      </c>
      <c r="DA38" s="465" t="s">
        <v>262</v>
      </c>
      <c r="DB38" s="464">
        <f t="shared" si="15"/>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3">IF(AF$11&lt;$D$1+$A39,$C39/$D$1,IF(AF$11=$D$1+$A39,($C39/$D$1)/2,0))</f>
        <v>0</v>
      </c>
      <c r="AG39" s="465">
        <f t="shared" ca="1" si="93"/>
        <v>0</v>
      </c>
      <c r="AH39" s="465">
        <f t="shared" ca="1" si="93"/>
        <v>0</v>
      </c>
      <c r="AI39" s="465">
        <f t="shared" ca="1" si="93"/>
        <v>0</v>
      </c>
      <c r="AJ39" s="465">
        <f t="shared" ca="1" si="93"/>
        <v>0</v>
      </c>
      <c r="AK39" s="465">
        <f t="shared" ca="1" si="93"/>
        <v>0</v>
      </c>
      <c r="AL39" s="465">
        <f t="shared" ca="1" si="93"/>
        <v>0</v>
      </c>
      <c r="AM39" s="465">
        <f t="shared" ca="1" si="93"/>
        <v>0</v>
      </c>
      <c r="AN39" s="465">
        <f t="shared" ca="1" si="93"/>
        <v>0</v>
      </c>
      <c r="AO39" s="465">
        <f t="shared" ca="1" si="93"/>
        <v>0</v>
      </c>
      <c r="AP39" s="465">
        <f t="shared" ca="1" si="93"/>
        <v>0</v>
      </c>
      <c r="AQ39" s="465">
        <f t="shared" ca="1" si="93"/>
        <v>0</v>
      </c>
      <c r="AR39" s="465">
        <f t="shared" ca="1" si="93"/>
        <v>0</v>
      </c>
      <c r="AS39" s="465">
        <f t="shared" ca="1" si="93"/>
        <v>0</v>
      </c>
      <c r="AT39" s="465">
        <f t="shared" ca="1" si="93"/>
        <v>0</v>
      </c>
      <c r="AU39" s="465">
        <f t="shared" ca="1" si="93"/>
        <v>0</v>
      </c>
      <c r="AV39" s="465">
        <f t="shared" ca="1" si="93"/>
        <v>0</v>
      </c>
      <c r="AW39" s="465">
        <f t="shared" ca="1" si="93"/>
        <v>0</v>
      </c>
      <c r="AX39" s="465">
        <f t="shared" ca="1" si="93"/>
        <v>0</v>
      </c>
      <c r="AY39" s="465">
        <f t="shared" ca="1" si="93"/>
        <v>0</v>
      </c>
      <c r="AZ39" s="465">
        <f t="shared" ca="1" si="93"/>
        <v>0</v>
      </c>
      <c r="BA39" s="465">
        <f t="shared" ca="1" si="93"/>
        <v>0</v>
      </c>
      <c r="BB39" s="465">
        <f t="shared" ca="1" si="93"/>
        <v>0</v>
      </c>
      <c r="BC39" s="465">
        <f t="shared" ca="1" si="93"/>
        <v>0</v>
      </c>
      <c r="BD39" s="465">
        <f t="shared" ca="1" si="93"/>
        <v>0</v>
      </c>
      <c r="BE39" s="465">
        <f t="shared" ca="1" si="93"/>
        <v>0</v>
      </c>
      <c r="BF39" s="465">
        <f t="shared" ca="1" si="93"/>
        <v>0</v>
      </c>
      <c r="BG39" s="465">
        <f t="shared" ca="1" si="93"/>
        <v>0</v>
      </c>
      <c r="BH39" s="465">
        <f t="shared" ca="1" si="93"/>
        <v>0</v>
      </c>
      <c r="BI39" s="465">
        <f t="shared" ca="1" si="93"/>
        <v>0</v>
      </c>
      <c r="BJ39" s="465">
        <f t="shared" ca="1" si="93"/>
        <v>0</v>
      </c>
      <c r="BK39" s="465">
        <f t="shared" ca="1" si="93"/>
        <v>0</v>
      </c>
      <c r="BL39" s="465">
        <f t="shared" ref="BL39:CQ39" ca="1" si="94">IF(BL$11&lt;$D$1+$A39,$C39/$D$1,IF(BL$11=$D$1+$A39,($C39/$D$1)/2,0))</f>
        <v>0</v>
      </c>
      <c r="BM39" s="465">
        <f t="shared" ca="1" si="94"/>
        <v>0</v>
      </c>
      <c r="BN39" s="465">
        <f t="shared" ca="1" si="94"/>
        <v>0</v>
      </c>
      <c r="BO39" s="465">
        <f t="shared" ca="1" si="94"/>
        <v>0</v>
      </c>
      <c r="BP39" s="465">
        <f t="shared" ca="1" si="94"/>
        <v>0</v>
      </c>
      <c r="BQ39" s="465">
        <f t="shared" ca="1" si="94"/>
        <v>0</v>
      </c>
      <c r="BR39" s="465">
        <f t="shared" ca="1" si="94"/>
        <v>0</v>
      </c>
      <c r="BS39" s="465">
        <f t="shared" ca="1" si="94"/>
        <v>0</v>
      </c>
      <c r="BT39" s="465">
        <f t="shared" ca="1" si="94"/>
        <v>0</v>
      </c>
      <c r="BU39" s="465">
        <f t="shared" ca="1" si="94"/>
        <v>0</v>
      </c>
      <c r="BV39" s="465">
        <f t="shared" ca="1" si="94"/>
        <v>0</v>
      </c>
      <c r="BW39" s="465">
        <f t="shared" ca="1" si="94"/>
        <v>0</v>
      </c>
      <c r="BX39" s="465">
        <f t="shared" ca="1" si="94"/>
        <v>0</v>
      </c>
      <c r="BY39" s="465">
        <f t="shared" ca="1" si="94"/>
        <v>0</v>
      </c>
      <c r="BZ39" s="465">
        <f t="shared" ca="1" si="94"/>
        <v>0</v>
      </c>
      <c r="CA39" s="465">
        <f t="shared" ca="1" si="94"/>
        <v>0</v>
      </c>
      <c r="CB39" s="465">
        <f t="shared" ca="1" si="94"/>
        <v>0</v>
      </c>
      <c r="CC39" s="465">
        <f t="shared" ca="1" si="94"/>
        <v>0</v>
      </c>
      <c r="CD39" s="465">
        <f t="shared" ca="1" si="94"/>
        <v>0</v>
      </c>
      <c r="CE39" s="465">
        <f t="shared" ca="1" si="94"/>
        <v>0</v>
      </c>
      <c r="CF39" s="465">
        <f t="shared" ca="1" si="94"/>
        <v>0</v>
      </c>
      <c r="CG39" s="465">
        <f t="shared" ca="1" si="94"/>
        <v>0</v>
      </c>
      <c r="CH39" s="465">
        <f t="shared" ca="1" si="94"/>
        <v>0</v>
      </c>
      <c r="CI39" s="465">
        <f t="shared" ca="1" si="94"/>
        <v>0</v>
      </c>
      <c r="CJ39" s="465">
        <f t="shared" ca="1" si="94"/>
        <v>0</v>
      </c>
      <c r="CK39" s="465">
        <f t="shared" ca="1" si="94"/>
        <v>0</v>
      </c>
      <c r="CL39" s="465">
        <f t="shared" ca="1" si="94"/>
        <v>0</v>
      </c>
      <c r="CM39" s="465">
        <f t="shared" ca="1" si="94"/>
        <v>0</v>
      </c>
      <c r="CN39" s="465">
        <f t="shared" ca="1" si="94"/>
        <v>0</v>
      </c>
      <c r="CO39" s="465">
        <f t="shared" ca="1" si="94"/>
        <v>0</v>
      </c>
      <c r="CP39" s="465">
        <f t="shared" ca="1" si="94"/>
        <v>0</v>
      </c>
      <c r="CQ39" s="465">
        <f t="shared" ca="1" si="94"/>
        <v>0</v>
      </c>
      <c r="CR39" s="465">
        <f t="shared" ref="CR39:CY39" ca="1" si="95">IF(CR$11&lt;$D$1+$A39,$C39/$D$1,IF(CR$11=$D$1+$A39,($C39/$D$1)/2,0))</f>
        <v>0</v>
      </c>
      <c r="CS39" s="465">
        <f t="shared" ca="1" si="95"/>
        <v>0</v>
      </c>
      <c r="CT39" s="465">
        <f t="shared" ca="1" si="95"/>
        <v>0</v>
      </c>
      <c r="CU39" s="465">
        <f t="shared" ca="1" si="95"/>
        <v>0</v>
      </c>
      <c r="CV39" s="465">
        <f t="shared" ca="1" si="95"/>
        <v>0</v>
      </c>
      <c r="CW39" s="465">
        <f t="shared" ca="1" si="95"/>
        <v>0</v>
      </c>
      <c r="CX39" s="465">
        <f t="shared" ca="1" si="95"/>
        <v>0</v>
      </c>
      <c r="CY39" s="465">
        <f t="shared" ca="1" si="95"/>
        <v>0</v>
      </c>
      <c r="CZ39" s="465">
        <f t="shared" ca="1" si="77"/>
        <v>0</v>
      </c>
      <c r="DA39" s="465" t="s">
        <v>263</v>
      </c>
      <c r="DB39" s="464">
        <f t="shared" si="15"/>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6">IF(AG$11&lt;$D$1+$A40,$C40/$D$1,IF(AG$11=$D$1+$A40,($C40/$D$1)/2,0))</f>
        <v>0</v>
      </c>
      <c r="AH40" s="465">
        <f t="shared" ca="1" si="96"/>
        <v>0</v>
      </c>
      <c r="AI40" s="465">
        <f t="shared" ca="1" si="96"/>
        <v>0</v>
      </c>
      <c r="AJ40" s="465">
        <f t="shared" ca="1" si="96"/>
        <v>0</v>
      </c>
      <c r="AK40" s="465">
        <f t="shared" ca="1" si="96"/>
        <v>0</v>
      </c>
      <c r="AL40" s="465">
        <f t="shared" ca="1" si="96"/>
        <v>0</v>
      </c>
      <c r="AM40" s="465">
        <f t="shared" ca="1" si="96"/>
        <v>0</v>
      </c>
      <c r="AN40" s="465">
        <f t="shared" ca="1" si="96"/>
        <v>0</v>
      </c>
      <c r="AO40" s="465">
        <f t="shared" ca="1" si="96"/>
        <v>0</v>
      </c>
      <c r="AP40" s="465">
        <f t="shared" ca="1" si="96"/>
        <v>0</v>
      </c>
      <c r="AQ40" s="465">
        <f t="shared" ca="1" si="96"/>
        <v>0</v>
      </c>
      <c r="AR40" s="465">
        <f t="shared" ca="1" si="96"/>
        <v>0</v>
      </c>
      <c r="AS40" s="465">
        <f t="shared" ca="1" si="96"/>
        <v>0</v>
      </c>
      <c r="AT40" s="465">
        <f t="shared" ca="1" si="96"/>
        <v>0</v>
      </c>
      <c r="AU40" s="465">
        <f t="shared" ca="1" si="96"/>
        <v>0</v>
      </c>
      <c r="AV40" s="465">
        <f t="shared" ca="1" si="96"/>
        <v>0</v>
      </c>
      <c r="AW40" s="465">
        <f t="shared" ca="1" si="96"/>
        <v>0</v>
      </c>
      <c r="AX40" s="465">
        <f t="shared" ca="1" si="96"/>
        <v>0</v>
      </c>
      <c r="AY40" s="465">
        <f t="shared" ca="1" si="96"/>
        <v>0</v>
      </c>
      <c r="AZ40" s="465">
        <f t="shared" ca="1" si="96"/>
        <v>0</v>
      </c>
      <c r="BA40" s="465">
        <f t="shared" ca="1" si="96"/>
        <v>0</v>
      </c>
      <c r="BB40" s="465">
        <f t="shared" ca="1" si="96"/>
        <v>0</v>
      </c>
      <c r="BC40" s="465">
        <f t="shared" ca="1" si="96"/>
        <v>0</v>
      </c>
      <c r="BD40" s="465">
        <f t="shared" ca="1" si="96"/>
        <v>0</v>
      </c>
      <c r="BE40" s="465">
        <f t="shared" ca="1" si="96"/>
        <v>0</v>
      </c>
      <c r="BF40" s="465">
        <f t="shared" ca="1" si="96"/>
        <v>0</v>
      </c>
      <c r="BG40" s="465">
        <f t="shared" ca="1" si="96"/>
        <v>0</v>
      </c>
      <c r="BH40" s="465">
        <f t="shared" ca="1" si="96"/>
        <v>0</v>
      </c>
      <c r="BI40" s="465">
        <f t="shared" ca="1" si="96"/>
        <v>0</v>
      </c>
      <c r="BJ40" s="465">
        <f t="shared" ca="1" si="96"/>
        <v>0</v>
      </c>
      <c r="BK40" s="465">
        <f t="shared" ca="1" si="96"/>
        <v>0</v>
      </c>
      <c r="BL40" s="465">
        <f t="shared" ca="1" si="96"/>
        <v>0</v>
      </c>
      <c r="BM40" s="465">
        <f t="shared" ref="BM40:CR40" ca="1" si="97">IF(BM$11&lt;$D$1+$A40,$C40/$D$1,IF(BM$11=$D$1+$A40,($C40/$D$1)/2,0))</f>
        <v>0</v>
      </c>
      <c r="BN40" s="465">
        <f t="shared" ca="1" si="97"/>
        <v>0</v>
      </c>
      <c r="BO40" s="465">
        <f t="shared" ca="1" si="97"/>
        <v>0</v>
      </c>
      <c r="BP40" s="465">
        <f t="shared" ca="1" si="97"/>
        <v>0</v>
      </c>
      <c r="BQ40" s="465">
        <f t="shared" ca="1" si="97"/>
        <v>0</v>
      </c>
      <c r="BR40" s="465">
        <f t="shared" ca="1" si="97"/>
        <v>0</v>
      </c>
      <c r="BS40" s="465">
        <f t="shared" ca="1" si="97"/>
        <v>0</v>
      </c>
      <c r="BT40" s="465">
        <f t="shared" ca="1" si="97"/>
        <v>0</v>
      </c>
      <c r="BU40" s="465">
        <f t="shared" ca="1" si="97"/>
        <v>0</v>
      </c>
      <c r="BV40" s="465">
        <f t="shared" ca="1" si="97"/>
        <v>0</v>
      </c>
      <c r="BW40" s="465">
        <f t="shared" ca="1" si="97"/>
        <v>0</v>
      </c>
      <c r="BX40" s="465">
        <f t="shared" ca="1" si="97"/>
        <v>0</v>
      </c>
      <c r="BY40" s="465">
        <f t="shared" ca="1" si="97"/>
        <v>0</v>
      </c>
      <c r="BZ40" s="465">
        <f t="shared" ca="1" si="97"/>
        <v>0</v>
      </c>
      <c r="CA40" s="465">
        <f t="shared" ca="1" si="97"/>
        <v>0</v>
      </c>
      <c r="CB40" s="465">
        <f t="shared" ca="1" si="97"/>
        <v>0</v>
      </c>
      <c r="CC40" s="465">
        <f t="shared" ca="1" si="97"/>
        <v>0</v>
      </c>
      <c r="CD40" s="465">
        <f t="shared" ca="1" si="97"/>
        <v>0</v>
      </c>
      <c r="CE40" s="465">
        <f t="shared" ca="1" si="97"/>
        <v>0</v>
      </c>
      <c r="CF40" s="465">
        <f t="shared" ca="1" si="97"/>
        <v>0</v>
      </c>
      <c r="CG40" s="465">
        <f t="shared" ca="1" si="97"/>
        <v>0</v>
      </c>
      <c r="CH40" s="465">
        <f t="shared" ca="1" si="97"/>
        <v>0</v>
      </c>
      <c r="CI40" s="465">
        <f t="shared" ca="1" si="97"/>
        <v>0</v>
      </c>
      <c r="CJ40" s="465">
        <f t="shared" ca="1" si="97"/>
        <v>0</v>
      </c>
      <c r="CK40" s="465">
        <f t="shared" ca="1" si="97"/>
        <v>0</v>
      </c>
      <c r="CL40" s="465">
        <f t="shared" ca="1" si="97"/>
        <v>0</v>
      </c>
      <c r="CM40" s="465">
        <f t="shared" ca="1" si="97"/>
        <v>0</v>
      </c>
      <c r="CN40" s="465">
        <f t="shared" ca="1" si="97"/>
        <v>0</v>
      </c>
      <c r="CO40" s="465">
        <f t="shared" ca="1" si="97"/>
        <v>0</v>
      </c>
      <c r="CP40" s="465">
        <f t="shared" ca="1" si="97"/>
        <v>0</v>
      </c>
      <c r="CQ40" s="465">
        <f t="shared" ca="1" si="97"/>
        <v>0</v>
      </c>
      <c r="CR40" s="465">
        <f t="shared" ca="1" si="97"/>
        <v>0</v>
      </c>
      <c r="CS40" s="465">
        <f t="shared" ref="CS40:CY40" ca="1" si="98">IF(CS$11&lt;$D$1+$A40,$C40/$D$1,IF(CS$11=$D$1+$A40,($C40/$D$1)/2,0))</f>
        <v>0</v>
      </c>
      <c r="CT40" s="465">
        <f t="shared" ca="1" si="98"/>
        <v>0</v>
      </c>
      <c r="CU40" s="465">
        <f t="shared" ca="1" si="98"/>
        <v>0</v>
      </c>
      <c r="CV40" s="465">
        <f t="shared" ca="1" si="98"/>
        <v>0</v>
      </c>
      <c r="CW40" s="465">
        <f t="shared" ca="1" si="98"/>
        <v>0</v>
      </c>
      <c r="CX40" s="465">
        <f t="shared" ca="1" si="98"/>
        <v>0</v>
      </c>
      <c r="CY40" s="465">
        <f t="shared" ca="1" si="98"/>
        <v>0</v>
      </c>
      <c r="CZ40" s="465">
        <f t="shared" ca="1" si="77"/>
        <v>0</v>
      </c>
      <c r="DA40" s="465" t="s">
        <v>264</v>
      </c>
      <c r="DB40" s="464">
        <f t="shared" si="15"/>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9">IF(AH$11&lt;$D$1+$A41,$C41/$D$1,IF(AH$11=$D$1+$A41,($C41/$D$1)/2,0))</f>
        <v>0</v>
      </c>
      <c r="AI41" s="465">
        <f t="shared" ca="1" si="99"/>
        <v>0</v>
      </c>
      <c r="AJ41" s="465">
        <f t="shared" ca="1" si="99"/>
        <v>0</v>
      </c>
      <c r="AK41" s="465">
        <f t="shared" ca="1" si="99"/>
        <v>0</v>
      </c>
      <c r="AL41" s="465">
        <f t="shared" ca="1" si="99"/>
        <v>0</v>
      </c>
      <c r="AM41" s="465">
        <f t="shared" ca="1" si="99"/>
        <v>0</v>
      </c>
      <c r="AN41" s="465">
        <f t="shared" ca="1" si="99"/>
        <v>0</v>
      </c>
      <c r="AO41" s="465">
        <f t="shared" ca="1" si="99"/>
        <v>0</v>
      </c>
      <c r="AP41" s="465">
        <f t="shared" ca="1" si="99"/>
        <v>0</v>
      </c>
      <c r="AQ41" s="465">
        <f t="shared" ca="1" si="99"/>
        <v>0</v>
      </c>
      <c r="AR41" s="465">
        <f t="shared" ca="1" si="99"/>
        <v>0</v>
      </c>
      <c r="AS41" s="465">
        <f t="shared" ca="1" si="99"/>
        <v>0</v>
      </c>
      <c r="AT41" s="465">
        <f t="shared" ca="1" si="99"/>
        <v>0</v>
      </c>
      <c r="AU41" s="465">
        <f t="shared" ca="1" si="99"/>
        <v>0</v>
      </c>
      <c r="AV41" s="465">
        <f t="shared" ca="1" si="99"/>
        <v>0</v>
      </c>
      <c r="AW41" s="465">
        <f t="shared" ca="1" si="99"/>
        <v>0</v>
      </c>
      <c r="AX41" s="465">
        <f t="shared" ca="1" si="99"/>
        <v>0</v>
      </c>
      <c r="AY41" s="465">
        <f t="shared" ca="1" si="99"/>
        <v>0</v>
      </c>
      <c r="AZ41" s="465">
        <f t="shared" ca="1" si="99"/>
        <v>0</v>
      </c>
      <c r="BA41" s="465">
        <f t="shared" ca="1" si="99"/>
        <v>0</v>
      </c>
      <c r="BB41" s="465">
        <f t="shared" ca="1" si="99"/>
        <v>0</v>
      </c>
      <c r="BC41" s="465">
        <f t="shared" ca="1" si="99"/>
        <v>0</v>
      </c>
      <c r="BD41" s="465">
        <f t="shared" ca="1" si="99"/>
        <v>0</v>
      </c>
      <c r="BE41" s="465">
        <f t="shared" ca="1" si="99"/>
        <v>0</v>
      </c>
      <c r="BF41" s="465">
        <f t="shared" ca="1" si="99"/>
        <v>0</v>
      </c>
      <c r="BG41" s="465">
        <f t="shared" ca="1" si="99"/>
        <v>0</v>
      </c>
      <c r="BH41" s="465">
        <f t="shared" ca="1" si="99"/>
        <v>0</v>
      </c>
      <c r="BI41" s="465">
        <f t="shared" ca="1" si="99"/>
        <v>0</v>
      </c>
      <c r="BJ41" s="465">
        <f t="shared" ca="1" si="99"/>
        <v>0</v>
      </c>
      <c r="BK41" s="465">
        <f t="shared" ca="1" si="99"/>
        <v>0</v>
      </c>
      <c r="BL41" s="465">
        <f t="shared" ca="1" si="99"/>
        <v>0</v>
      </c>
      <c r="BM41" s="465">
        <f t="shared" ca="1" si="99"/>
        <v>0</v>
      </c>
      <c r="BN41" s="465">
        <f t="shared" ref="BN41:CS41" ca="1" si="100">IF(BN$11&lt;$D$1+$A41,$C41/$D$1,IF(BN$11=$D$1+$A41,($C41/$D$1)/2,0))</f>
        <v>0</v>
      </c>
      <c r="BO41" s="465">
        <f t="shared" ca="1" si="100"/>
        <v>0</v>
      </c>
      <c r="BP41" s="465">
        <f t="shared" ca="1" si="100"/>
        <v>0</v>
      </c>
      <c r="BQ41" s="465">
        <f t="shared" ca="1" si="100"/>
        <v>0</v>
      </c>
      <c r="BR41" s="465">
        <f t="shared" ca="1" si="100"/>
        <v>0</v>
      </c>
      <c r="BS41" s="465">
        <f t="shared" ca="1" si="100"/>
        <v>0</v>
      </c>
      <c r="BT41" s="465">
        <f t="shared" ca="1" si="100"/>
        <v>0</v>
      </c>
      <c r="BU41" s="465">
        <f t="shared" ca="1" si="100"/>
        <v>0</v>
      </c>
      <c r="BV41" s="465">
        <f t="shared" ca="1" si="100"/>
        <v>0</v>
      </c>
      <c r="BW41" s="465">
        <f t="shared" ca="1" si="100"/>
        <v>0</v>
      </c>
      <c r="BX41" s="465">
        <f t="shared" ca="1" si="100"/>
        <v>0</v>
      </c>
      <c r="BY41" s="465">
        <f t="shared" ca="1" si="100"/>
        <v>0</v>
      </c>
      <c r="BZ41" s="465">
        <f t="shared" ca="1" si="100"/>
        <v>0</v>
      </c>
      <c r="CA41" s="465">
        <f t="shared" ca="1" si="100"/>
        <v>0</v>
      </c>
      <c r="CB41" s="465">
        <f t="shared" ca="1" si="100"/>
        <v>0</v>
      </c>
      <c r="CC41" s="465">
        <f t="shared" ca="1" si="100"/>
        <v>0</v>
      </c>
      <c r="CD41" s="465">
        <f t="shared" ca="1" si="100"/>
        <v>0</v>
      </c>
      <c r="CE41" s="465">
        <f t="shared" ca="1" si="100"/>
        <v>0</v>
      </c>
      <c r="CF41" s="465">
        <f t="shared" ca="1" si="100"/>
        <v>0</v>
      </c>
      <c r="CG41" s="465">
        <f t="shared" ca="1" si="100"/>
        <v>0</v>
      </c>
      <c r="CH41" s="465">
        <f t="shared" ca="1" si="100"/>
        <v>0</v>
      </c>
      <c r="CI41" s="465">
        <f t="shared" ca="1" si="100"/>
        <v>0</v>
      </c>
      <c r="CJ41" s="465">
        <f t="shared" ca="1" si="100"/>
        <v>0</v>
      </c>
      <c r="CK41" s="465">
        <f t="shared" ca="1" si="100"/>
        <v>0</v>
      </c>
      <c r="CL41" s="465">
        <f t="shared" ca="1" si="100"/>
        <v>0</v>
      </c>
      <c r="CM41" s="465">
        <f t="shared" ca="1" si="100"/>
        <v>0</v>
      </c>
      <c r="CN41" s="465">
        <f t="shared" ca="1" si="100"/>
        <v>0</v>
      </c>
      <c r="CO41" s="465">
        <f t="shared" ca="1" si="100"/>
        <v>0</v>
      </c>
      <c r="CP41" s="465">
        <f t="shared" ca="1" si="100"/>
        <v>0</v>
      </c>
      <c r="CQ41" s="465">
        <f t="shared" ca="1" si="100"/>
        <v>0</v>
      </c>
      <c r="CR41" s="465">
        <f t="shared" ca="1" si="100"/>
        <v>0</v>
      </c>
      <c r="CS41" s="465">
        <f t="shared" ca="1" si="100"/>
        <v>0</v>
      </c>
      <c r="CT41" s="465">
        <f t="shared" ref="CT41:CY41" ca="1" si="101">IF(CT$11&lt;$D$1+$A41,$C41/$D$1,IF(CT$11=$D$1+$A41,($C41/$D$1)/2,0))</f>
        <v>0</v>
      </c>
      <c r="CU41" s="465">
        <f t="shared" ca="1" si="101"/>
        <v>0</v>
      </c>
      <c r="CV41" s="465">
        <f t="shared" ca="1" si="101"/>
        <v>0</v>
      </c>
      <c r="CW41" s="465">
        <f t="shared" ca="1" si="101"/>
        <v>0</v>
      </c>
      <c r="CX41" s="465">
        <f t="shared" ca="1" si="101"/>
        <v>0</v>
      </c>
      <c r="CY41" s="465">
        <f t="shared" ca="1" si="101"/>
        <v>0</v>
      </c>
      <c r="CZ41" s="465">
        <f t="shared" ref="CZ41" ca="1" si="102">IF(CZ$11&lt;$D$1+$A41,$C41/$D$1,IF(CZ$11=$D$1+$A41,($C41/$D$1)/2,0))</f>
        <v>0</v>
      </c>
      <c r="DA41" s="465" t="s">
        <v>265</v>
      </c>
      <c r="DB41" s="464">
        <f t="shared" si="15"/>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3">IF(AI$11&lt;$D$1+$A42,$C42/$D$1,IF(AI$11=$D$1+$A42,($C42/$D$1)/2,0))</f>
        <v>0</v>
      </c>
      <c r="AJ42" s="465">
        <f t="shared" ca="1" si="103"/>
        <v>0</v>
      </c>
      <c r="AK42" s="465">
        <f t="shared" ca="1" si="103"/>
        <v>0</v>
      </c>
      <c r="AL42" s="465">
        <f t="shared" ca="1" si="103"/>
        <v>0</v>
      </c>
      <c r="AM42" s="465">
        <f t="shared" ca="1" si="103"/>
        <v>0</v>
      </c>
      <c r="AN42" s="465">
        <f t="shared" ca="1" si="103"/>
        <v>0</v>
      </c>
      <c r="AO42" s="465">
        <f t="shared" ca="1" si="103"/>
        <v>0</v>
      </c>
      <c r="AP42" s="465">
        <f t="shared" ca="1" si="103"/>
        <v>0</v>
      </c>
      <c r="AQ42" s="465">
        <f t="shared" ca="1" si="103"/>
        <v>0</v>
      </c>
      <c r="AR42" s="465">
        <f t="shared" ca="1" si="103"/>
        <v>0</v>
      </c>
      <c r="AS42" s="465">
        <f t="shared" ca="1" si="103"/>
        <v>0</v>
      </c>
      <c r="AT42" s="465">
        <f t="shared" ca="1" si="103"/>
        <v>0</v>
      </c>
      <c r="AU42" s="465">
        <f t="shared" ca="1" si="103"/>
        <v>0</v>
      </c>
      <c r="AV42" s="465">
        <f t="shared" ca="1" si="103"/>
        <v>0</v>
      </c>
      <c r="AW42" s="465">
        <f t="shared" ca="1" si="103"/>
        <v>0</v>
      </c>
      <c r="AX42" s="465">
        <f t="shared" ca="1" si="103"/>
        <v>0</v>
      </c>
      <c r="AY42" s="465">
        <f t="shared" ca="1" si="103"/>
        <v>0</v>
      </c>
      <c r="AZ42" s="465">
        <f t="shared" ca="1" si="103"/>
        <v>0</v>
      </c>
      <c r="BA42" s="465">
        <f t="shared" ca="1" si="103"/>
        <v>0</v>
      </c>
      <c r="BB42" s="465">
        <f t="shared" ca="1" si="103"/>
        <v>0</v>
      </c>
      <c r="BC42" s="465">
        <f t="shared" ca="1" si="103"/>
        <v>0</v>
      </c>
      <c r="BD42" s="465">
        <f t="shared" ca="1" si="103"/>
        <v>0</v>
      </c>
      <c r="BE42" s="465">
        <f t="shared" ca="1" si="103"/>
        <v>0</v>
      </c>
      <c r="BF42" s="465">
        <f t="shared" ca="1" si="103"/>
        <v>0</v>
      </c>
      <c r="BG42" s="465">
        <f t="shared" ca="1" si="103"/>
        <v>0</v>
      </c>
      <c r="BH42" s="465">
        <f t="shared" ca="1" si="103"/>
        <v>0</v>
      </c>
      <c r="BI42" s="465">
        <f t="shared" ca="1" si="103"/>
        <v>0</v>
      </c>
      <c r="BJ42" s="465">
        <f t="shared" ca="1" si="103"/>
        <v>0</v>
      </c>
      <c r="BK42" s="465">
        <f t="shared" ca="1" si="103"/>
        <v>0</v>
      </c>
      <c r="BL42" s="465">
        <f t="shared" ca="1" si="103"/>
        <v>0</v>
      </c>
      <c r="BM42" s="465">
        <f t="shared" ca="1" si="103"/>
        <v>0</v>
      </c>
      <c r="BN42" s="465">
        <f t="shared" ca="1" si="103"/>
        <v>0</v>
      </c>
      <c r="BO42" s="465">
        <f t="shared" ref="BO42:CY42" ca="1" si="104">IF(BO$11&lt;$D$1+$A42,$C42/$D$1,IF(BO$11=$D$1+$A42,($C42/$D$1)/2,0))</f>
        <v>0</v>
      </c>
      <c r="BP42" s="465">
        <f t="shared" ca="1" si="104"/>
        <v>0</v>
      </c>
      <c r="BQ42" s="465">
        <f t="shared" ca="1" si="104"/>
        <v>0</v>
      </c>
      <c r="BR42" s="465">
        <f t="shared" ca="1" si="104"/>
        <v>0</v>
      </c>
      <c r="BS42" s="465">
        <f t="shared" ca="1" si="104"/>
        <v>0</v>
      </c>
      <c r="BT42" s="465">
        <f t="shared" ca="1" si="104"/>
        <v>0</v>
      </c>
      <c r="BU42" s="465">
        <f t="shared" ca="1" si="104"/>
        <v>0</v>
      </c>
      <c r="BV42" s="465">
        <f t="shared" ca="1" si="104"/>
        <v>0</v>
      </c>
      <c r="BW42" s="465">
        <f t="shared" ca="1" si="104"/>
        <v>0</v>
      </c>
      <c r="BX42" s="465">
        <f t="shared" ca="1" si="104"/>
        <v>0</v>
      </c>
      <c r="BY42" s="465">
        <f t="shared" ca="1" si="104"/>
        <v>0</v>
      </c>
      <c r="BZ42" s="465">
        <f t="shared" ca="1" si="104"/>
        <v>0</v>
      </c>
      <c r="CA42" s="465">
        <f t="shared" ca="1" si="104"/>
        <v>0</v>
      </c>
      <c r="CB42" s="465">
        <f t="shared" ca="1" si="104"/>
        <v>0</v>
      </c>
      <c r="CC42" s="465">
        <f t="shared" ca="1" si="104"/>
        <v>0</v>
      </c>
      <c r="CD42" s="465">
        <f t="shared" ca="1" si="104"/>
        <v>0</v>
      </c>
      <c r="CE42" s="465">
        <f t="shared" ca="1" si="104"/>
        <v>0</v>
      </c>
      <c r="CF42" s="465">
        <f t="shared" ca="1" si="104"/>
        <v>0</v>
      </c>
      <c r="CG42" s="465">
        <f t="shared" ca="1" si="104"/>
        <v>0</v>
      </c>
      <c r="CH42" s="465">
        <f t="shared" ca="1" si="104"/>
        <v>0</v>
      </c>
      <c r="CI42" s="465">
        <f t="shared" ca="1" si="104"/>
        <v>0</v>
      </c>
      <c r="CJ42" s="465">
        <f t="shared" ca="1" si="104"/>
        <v>0</v>
      </c>
      <c r="CK42" s="465">
        <f t="shared" ca="1" si="104"/>
        <v>0</v>
      </c>
      <c r="CL42" s="465">
        <f t="shared" ca="1" si="104"/>
        <v>0</v>
      </c>
      <c r="CM42" s="465">
        <f t="shared" ca="1" si="104"/>
        <v>0</v>
      </c>
      <c r="CN42" s="465">
        <f t="shared" ca="1" si="104"/>
        <v>0</v>
      </c>
      <c r="CO42" s="465">
        <f t="shared" ca="1" si="104"/>
        <v>0</v>
      </c>
      <c r="CP42" s="465">
        <f t="shared" ca="1" si="104"/>
        <v>0</v>
      </c>
      <c r="CQ42" s="465">
        <f t="shared" ca="1" si="104"/>
        <v>0</v>
      </c>
      <c r="CR42" s="465">
        <f t="shared" ca="1" si="104"/>
        <v>0</v>
      </c>
      <c r="CS42" s="465">
        <f t="shared" ca="1" si="104"/>
        <v>0</v>
      </c>
      <c r="CT42" s="465">
        <f t="shared" ca="1" si="104"/>
        <v>0</v>
      </c>
      <c r="CU42" s="465">
        <f t="shared" ca="1" si="104"/>
        <v>0</v>
      </c>
      <c r="CV42" s="465">
        <f t="shared" ca="1" si="104"/>
        <v>0</v>
      </c>
      <c r="CW42" s="465">
        <f t="shared" ca="1" si="104"/>
        <v>0</v>
      </c>
      <c r="CX42" s="465">
        <f t="shared" ca="1" si="104"/>
        <v>0</v>
      </c>
      <c r="CY42" s="465">
        <f t="shared" ca="1" si="104"/>
        <v>0</v>
      </c>
      <c r="CZ42" s="465">
        <f t="shared" ref="CZ42:CZ51" ca="1" si="105">IF(CZ$11&lt;$D$1+$A42,$C42/$D$1,IF(CZ$11=$D$1+$A42,($C42/$D$1)/2,0))</f>
        <v>0</v>
      </c>
      <c r="DA42" s="465" t="s">
        <v>266</v>
      </c>
      <c r="DB42" s="464">
        <f t="shared" si="15"/>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6">IF(AJ$11&lt;$D$1+$A43,$C43/$D$1,IF(AJ$11=$D$1+$A43,($C43/$D$1)/2,0))</f>
        <v>0</v>
      </c>
      <c r="AK43" s="465">
        <f t="shared" ca="1" si="106"/>
        <v>0</v>
      </c>
      <c r="AL43" s="465">
        <f t="shared" ca="1" si="106"/>
        <v>0</v>
      </c>
      <c r="AM43" s="465">
        <f t="shared" ca="1" si="106"/>
        <v>0</v>
      </c>
      <c r="AN43" s="465">
        <f t="shared" ca="1" si="106"/>
        <v>0</v>
      </c>
      <c r="AO43" s="465">
        <f t="shared" ca="1" si="106"/>
        <v>0</v>
      </c>
      <c r="AP43" s="465">
        <f t="shared" ca="1" si="106"/>
        <v>0</v>
      </c>
      <c r="AQ43" s="465">
        <f t="shared" ca="1" si="106"/>
        <v>0</v>
      </c>
      <c r="AR43" s="465">
        <f t="shared" ca="1" si="106"/>
        <v>0</v>
      </c>
      <c r="AS43" s="465">
        <f t="shared" ca="1" si="106"/>
        <v>0</v>
      </c>
      <c r="AT43" s="465">
        <f t="shared" ca="1" si="106"/>
        <v>0</v>
      </c>
      <c r="AU43" s="465">
        <f t="shared" ca="1" si="106"/>
        <v>0</v>
      </c>
      <c r="AV43" s="465">
        <f t="shared" ca="1" si="106"/>
        <v>0</v>
      </c>
      <c r="AW43" s="465">
        <f t="shared" ca="1" si="106"/>
        <v>0</v>
      </c>
      <c r="AX43" s="465">
        <f t="shared" ca="1" si="106"/>
        <v>0</v>
      </c>
      <c r="AY43" s="465">
        <f t="shared" ca="1" si="106"/>
        <v>0</v>
      </c>
      <c r="AZ43" s="465">
        <f t="shared" ca="1" si="106"/>
        <v>0</v>
      </c>
      <c r="BA43" s="465">
        <f t="shared" ca="1" si="106"/>
        <v>0</v>
      </c>
      <c r="BB43" s="465">
        <f t="shared" ca="1" si="106"/>
        <v>0</v>
      </c>
      <c r="BC43" s="465">
        <f t="shared" ca="1" si="106"/>
        <v>0</v>
      </c>
      <c r="BD43" s="465">
        <f t="shared" ca="1" si="106"/>
        <v>0</v>
      </c>
      <c r="BE43" s="465">
        <f t="shared" ca="1" si="106"/>
        <v>0</v>
      </c>
      <c r="BF43" s="465">
        <f t="shared" ca="1" si="106"/>
        <v>0</v>
      </c>
      <c r="BG43" s="465">
        <f t="shared" ca="1" si="106"/>
        <v>0</v>
      </c>
      <c r="BH43" s="465">
        <f t="shared" ca="1" si="106"/>
        <v>0</v>
      </c>
      <c r="BI43" s="465">
        <f t="shared" ca="1" si="106"/>
        <v>0</v>
      </c>
      <c r="BJ43" s="465">
        <f t="shared" ca="1" si="106"/>
        <v>0</v>
      </c>
      <c r="BK43" s="465">
        <f t="shared" ca="1" si="106"/>
        <v>0</v>
      </c>
      <c r="BL43" s="465">
        <f t="shared" ca="1" si="106"/>
        <v>0</v>
      </c>
      <c r="BM43" s="465">
        <f t="shared" ca="1" si="106"/>
        <v>0</v>
      </c>
      <c r="BN43" s="465">
        <f t="shared" ca="1" si="106"/>
        <v>0</v>
      </c>
      <c r="BO43" s="465">
        <f t="shared" ca="1" si="106"/>
        <v>0</v>
      </c>
      <c r="BP43" s="465">
        <f t="shared" ref="BP43:CY43" ca="1" si="107">IF(BP$11&lt;$D$1+$A43,$C43/$D$1,IF(BP$11=$D$1+$A43,($C43/$D$1)/2,0))</f>
        <v>0</v>
      </c>
      <c r="BQ43" s="465">
        <f t="shared" ca="1" si="107"/>
        <v>0</v>
      </c>
      <c r="BR43" s="465">
        <f t="shared" ca="1" si="107"/>
        <v>0</v>
      </c>
      <c r="BS43" s="465">
        <f t="shared" ca="1" si="107"/>
        <v>0</v>
      </c>
      <c r="BT43" s="465">
        <f t="shared" ca="1" si="107"/>
        <v>0</v>
      </c>
      <c r="BU43" s="465">
        <f t="shared" ca="1" si="107"/>
        <v>0</v>
      </c>
      <c r="BV43" s="465">
        <f t="shared" ca="1" si="107"/>
        <v>0</v>
      </c>
      <c r="BW43" s="465">
        <f t="shared" ca="1" si="107"/>
        <v>0</v>
      </c>
      <c r="BX43" s="465">
        <f t="shared" ca="1" si="107"/>
        <v>0</v>
      </c>
      <c r="BY43" s="465">
        <f t="shared" ca="1" si="107"/>
        <v>0</v>
      </c>
      <c r="BZ43" s="465">
        <f t="shared" ca="1" si="107"/>
        <v>0</v>
      </c>
      <c r="CA43" s="465">
        <f t="shared" ca="1" si="107"/>
        <v>0</v>
      </c>
      <c r="CB43" s="465">
        <f t="shared" ca="1" si="107"/>
        <v>0</v>
      </c>
      <c r="CC43" s="465">
        <f t="shared" ca="1" si="107"/>
        <v>0</v>
      </c>
      <c r="CD43" s="465">
        <f t="shared" ca="1" si="107"/>
        <v>0</v>
      </c>
      <c r="CE43" s="465">
        <f t="shared" ca="1" si="107"/>
        <v>0</v>
      </c>
      <c r="CF43" s="465">
        <f t="shared" ca="1" si="107"/>
        <v>0</v>
      </c>
      <c r="CG43" s="465">
        <f t="shared" ca="1" si="107"/>
        <v>0</v>
      </c>
      <c r="CH43" s="465">
        <f t="shared" ca="1" si="107"/>
        <v>0</v>
      </c>
      <c r="CI43" s="465">
        <f t="shared" ca="1" si="107"/>
        <v>0</v>
      </c>
      <c r="CJ43" s="465">
        <f t="shared" ca="1" si="107"/>
        <v>0</v>
      </c>
      <c r="CK43" s="465">
        <f t="shared" ca="1" si="107"/>
        <v>0</v>
      </c>
      <c r="CL43" s="465">
        <f t="shared" ca="1" si="107"/>
        <v>0</v>
      </c>
      <c r="CM43" s="465">
        <f t="shared" ca="1" si="107"/>
        <v>0</v>
      </c>
      <c r="CN43" s="465">
        <f t="shared" ca="1" si="107"/>
        <v>0</v>
      </c>
      <c r="CO43" s="465">
        <f t="shared" ca="1" si="107"/>
        <v>0</v>
      </c>
      <c r="CP43" s="465">
        <f t="shared" ca="1" si="107"/>
        <v>0</v>
      </c>
      <c r="CQ43" s="465">
        <f t="shared" ca="1" si="107"/>
        <v>0</v>
      </c>
      <c r="CR43" s="465">
        <f t="shared" ca="1" si="107"/>
        <v>0</v>
      </c>
      <c r="CS43" s="465">
        <f t="shared" ca="1" si="107"/>
        <v>0</v>
      </c>
      <c r="CT43" s="465">
        <f t="shared" ca="1" si="107"/>
        <v>0</v>
      </c>
      <c r="CU43" s="465">
        <f t="shared" ca="1" si="107"/>
        <v>0</v>
      </c>
      <c r="CV43" s="465">
        <f t="shared" ca="1" si="107"/>
        <v>0</v>
      </c>
      <c r="CW43" s="465">
        <f t="shared" ca="1" si="107"/>
        <v>0</v>
      </c>
      <c r="CX43" s="465">
        <f t="shared" ca="1" si="107"/>
        <v>0</v>
      </c>
      <c r="CY43" s="465">
        <f t="shared" ca="1" si="107"/>
        <v>0</v>
      </c>
      <c r="CZ43" s="465">
        <f t="shared" ca="1" si="105"/>
        <v>0</v>
      </c>
      <c r="DA43" s="465" t="s">
        <v>267</v>
      </c>
      <c r="DB43" s="464">
        <f t="shared" si="15"/>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8">IF(AK$11&lt;$D$1+$A44,$C44/$D$1,IF(AK$11=$D$1+$A44,($C44/$D$1)/2,0))</f>
        <v>0</v>
      </c>
      <c r="AL44" s="465">
        <f t="shared" ca="1" si="108"/>
        <v>0</v>
      </c>
      <c r="AM44" s="465">
        <f t="shared" ca="1" si="108"/>
        <v>0</v>
      </c>
      <c r="AN44" s="465">
        <f t="shared" ca="1" si="108"/>
        <v>0</v>
      </c>
      <c r="AO44" s="465">
        <f t="shared" ca="1" si="108"/>
        <v>0</v>
      </c>
      <c r="AP44" s="465">
        <f t="shared" ca="1" si="108"/>
        <v>0</v>
      </c>
      <c r="AQ44" s="465">
        <f t="shared" ca="1" si="108"/>
        <v>0</v>
      </c>
      <c r="AR44" s="465">
        <f t="shared" ca="1" si="108"/>
        <v>0</v>
      </c>
      <c r="AS44" s="465">
        <f t="shared" ca="1" si="108"/>
        <v>0</v>
      </c>
      <c r="AT44" s="465">
        <f t="shared" ca="1" si="108"/>
        <v>0</v>
      </c>
      <c r="AU44" s="465">
        <f t="shared" ca="1" si="108"/>
        <v>0</v>
      </c>
      <c r="AV44" s="465">
        <f t="shared" ca="1" si="108"/>
        <v>0</v>
      </c>
      <c r="AW44" s="465">
        <f t="shared" ca="1" si="108"/>
        <v>0</v>
      </c>
      <c r="AX44" s="465">
        <f t="shared" ca="1" si="108"/>
        <v>0</v>
      </c>
      <c r="AY44" s="465">
        <f t="shared" ca="1" si="108"/>
        <v>0</v>
      </c>
      <c r="AZ44" s="465">
        <f t="shared" ca="1" si="108"/>
        <v>0</v>
      </c>
      <c r="BA44" s="465">
        <f t="shared" ca="1" si="108"/>
        <v>0</v>
      </c>
      <c r="BB44" s="465">
        <f t="shared" ca="1" si="108"/>
        <v>0</v>
      </c>
      <c r="BC44" s="465">
        <f t="shared" ca="1" si="108"/>
        <v>0</v>
      </c>
      <c r="BD44" s="465">
        <f t="shared" ca="1" si="108"/>
        <v>0</v>
      </c>
      <c r="BE44" s="465">
        <f t="shared" ca="1" si="108"/>
        <v>0</v>
      </c>
      <c r="BF44" s="465">
        <f t="shared" ca="1" si="108"/>
        <v>0</v>
      </c>
      <c r="BG44" s="465">
        <f t="shared" ca="1" si="108"/>
        <v>0</v>
      </c>
      <c r="BH44" s="465">
        <f t="shared" ca="1" si="108"/>
        <v>0</v>
      </c>
      <c r="BI44" s="465">
        <f t="shared" ca="1" si="108"/>
        <v>0</v>
      </c>
      <c r="BJ44" s="465">
        <f t="shared" ca="1" si="108"/>
        <v>0</v>
      </c>
      <c r="BK44" s="465">
        <f t="shared" ca="1" si="108"/>
        <v>0</v>
      </c>
      <c r="BL44" s="465">
        <f t="shared" ca="1" si="108"/>
        <v>0</v>
      </c>
      <c r="BM44" s="465">
        <f t="shared" ca="1" si="108"/>
        <v>0</v>
      </c>
      <c r="BN44" s="465">
        <f t="shared" ca="1" si="108"/>
        <v>0</v>
      </c>
      <c r="BO44" s="465">
        <f t="shared" ca="1" si="108"/>
        <v>0</v>
      </c>
      <c r="BP44" s="465">
        <f t="shared" ca="1" si="108"/>
        <v>0</v>
      </c>
      <c r="BQ44" s="465">
        <f t="shared" ref="BQ44:CY44" ca="1" si="109">IF(BQ$11&lt;$D$1+$A44,$C44/$D$1,IF(BQ$11=$D$1+$A44,($C44/$D$1)/2,0))</f>
        <v>0</v>
      </c>
      <c r="BR44" s="465">
        <f t="shared" ca="1" si="109"/>
        <v>0</v>
      </c>
      <c r="BS44" s="465">
        <f t="shared" ca="1" si="109"/>
        <v>0</v>
      </c>
      <c r="BT44" s="465">
        <f t="shared" ca="1" si="109"/>
        <v>0</v>
      </c>
      <c r="BU44" s="465">
        <f t="shared" ca="1" si="109"/>
        <v>0</v>
      </c>
      <c r="BV44" s="465">
        <f t="shared" ca="1" si="109"/>
        <v>0</v>
      </c>
      <c r="BW44" s="465">
        <f t="shared" ca="1" si="109"/>
        <v>0</v>
      </c>
      <c r="BX44" s="465">
        <f t="shared" ca="1" si="109"/>
        <v>0</v>
      </c>
      <c r="BY44" s="465">
        <f t="shared" ca="1" si="109"/>
        <v>0</v>
      </c>
      <c r="BZ44" s="465">
        <f t="shared" ca="1" si="109"/>
        <v>0</v>
      </c>
      <c r="CA44" s="465">
        <f t="shared" ca="1" si="109"/>
        <v>0</v>
      </c>
      <c r="CB44" s="465">
        <f t="shared" ca="1" si="109"/>
        <v>0</v>
      </c>
      <c r="CC44" s="465">
        <f t="shared" ca="1" si="109"/>
        <v>0</v>
      </c>
      <c r="CD44" s="465">
        <f t="shared" ca="1" si="109"/>
        <v>0</v>
      </c>
      <c r="CE44" s="465">
        <f t="shared" ca="1" si="109"/>
        <v>0</v>
      </c>
      <c r="CF44" s="465">
        <f t="shared" ca="1" si="109"/>
        <v>0</v>
      </c>
      <c r="CG44" s="465">
        <f t="shared" ca="1" si="109"/>
        <v>0</v>
      </c>
      <c r="CH44" s="465">
        <f t="shared" ca="1" si="109"/>
        <v>0</v>
      </c>
      <c r="CI44" s="465">
        <f t="shared" ca="1" si="109"/>
        <v>0</v>
      </c>
      <c r="CJ44" s="465">
        <f t="shared" ca="1" si="109"/>
        <v>0</v>
      </c>
      <c r="CK44" s="465">
        <f t="shared" ca="1" si="109"/>
        <v>0</v>
      </c>
      <c r="CL44" s="465">
        <f t="shared" ca="1" si="109"/>
        <v>0</v>
      </c>
      <c r="CM44" s="465">
        <f t="shared" ca="1" si="109"/>
        <v>0</v>
      </c>
      <c r="CN44" s="465">
        <f t="shared" ca="1" si="109"/>
        <v>0</v>
      </c>
      <c r="CO44" s="465">
        <f t="shared" ca="1" si="109"/>
        <v>0</v>
      </c>
      <c r="CP44" s="465">
        <f t="shared" ca="1" si="109"/>
        <v>0</v>
      </c>
      <c r="CQ44" s="465">
        <f t="shared" ca="1" si="109"/>
        <v>0</v>
      </c>
      <c r="CR44" s="465">
        <f t="shared" ca="1" si="109"/>
        <v>0</v>
      </c>
      <c r="CS44" s="465">
        <f t="shared" ca="1" si="109"/>
        <v>0</v>
      </c>
      <c r="CT44" s="465">
        <f t="shared" ca="1" si="109"/>
        <v>0</v>
      </c>
      <c r="CU44" s="465">
        <f t="shared" ca="1" si="109"/>
        <v>0</v>
      </c>
      <c r="CV44" s="465">
        <f t="shared" ca="1" si="109"/>
        <v>0</v>
      </c>
      <c r="CW44" s="465">
        <f t="shared" ca="1" si="109"/>
        <v>0</v>
      </c>
      <c r="CX44" s="465">
        <f t="shared" ca="1" si="109"/>
        <v>0</v>
      </c>
      <c r="CY44" s="465">
        <f t="shared" ca="1" si="109"/>
        <v>0</v>
      </c>
      <c r="CZ44" s="465">
        <f t="shared" ca="1" si="105"/>
        <v>0</v>
      </c>
      <c r="DA44" s="465" t="s">
        <v>268</v>
      </c>
      <c r="DB44" s="464">
        <f t="shared" si="15"/>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10">IF(AL$11&lt;$D$1+$A45,$C45/$D$1,IF(AL$11=$D$1+$A45,($C45/$D$1)/2,0))</f>
        <v>0</v>
      </c>
      <c r="AM45" s="465">
        <f t="shared" ca="1" si="110"/>
        <v>0</v>
      </c>
      <c r="AN45" s="465">
        <f t="shared" ca="1" si="110"/>
        <v>0</v>
      </c>
      <c r="AO45" s="465">
        <f t="shared" ca="1" si="110"/>
        <v>0</v>
      </c>
      <c r="AP45" s="465">
        <f t="shared" ca="1" si="110"/>
        <v>0</v>
      </c>
      <c r="AQ45" s="465">
        <f t="shared" ca="1" si="110"/>
        <v>0</v>
      </c>
      <c r="AR45" s="465">
        <f t="shared" ca="1" si="110"/>
        <v>0</v>
      </c>
      <c r="AS45" s="465">
        <f t="shared" ca="1" si="110"/>
        <v>0</v>
      </c>
      <c r="AT45" s="465">
        <f t="shared" ca="1" si="110"/>
        <v>0</v>
      </c>
      <c r="AU45" s="465">
        <f t="shared" ca="1" si="110"/>
        <v>0</v>
      </c>
      <c r="AV45" s="465">
        <f t="shared" ca="1" si="110"/>
        <v>0</v>
      </c>
      <c r="AW45" s="465">
        <f t="shared" ca="1" si="110"/>
        <v>0</v>
      </c>
      <c r="AX45" s="465">
        <f t="shared" ca="1" si="110"/>
        <v>0</v>
      </c>
      <c r="AY45" s="465">
        <f t="shared" ca="1" si="110"/>
        <v>0</v>
      </c>
      <c r="AZ45" s="465">
        <f t="shared" ca="1" si="110"/>
        <v>0</v>
      </c>
      <c r="BA45" s="465">
        <f t="shared" ca="1" si="110"/>
        <v>0</v>
      </c>
      <c r="BB45" s="465">
        <f t="shared" ca="1" si="110"/>
        <v>0</v>
      </c>
      <c r="BC45" s="465">
        <f t="shared" ca="1" si="110"/>
        <v>0</v>
      </c>
      <c r="BD45" s="465">
        <f t="shared" ca="1" si="110"/>
        <v>0</v>
      </c>
      <c r="BE45" s="465">
        <f t="shared" ca="1" si="110"/>
        <v>0</v>
      </c>
      <c r="BF45" s="465">
        <f t="shared" ca="1" si="110"/>
        <v>0</v>
      </c>
      <c r="BG45" s="465">
        <f t="shared" ca="1" si="110"/>
        <v>0</v>
      </c>
      <c r="BH45" s="465">
        <f t="shared" ca="1" si="110"/>
        <v>0</v>
      </c>
      <c r="BI45" s="465">
        <f t="shared" ca="1" si="110"/>
        <v>0</v>
      </c>
      <c r="BJ45" s="465">
        <f t="shared" ca="1" si="110"/>
        <v>0</v>
      </c>
      <c r="BK45" s="465">
        <f t="shared" ca="1" si="110"/>
        <v>0</v>
      </c>
      <c r="BL45" s="465">
        <f t="shared" ca="1" si="110"/>
        <v>0</v>
      </c>
      <c r="BM45" s="465">
        <f t="shared" ca="1" si="110"/>
        <v>0</v>
      </c>
      <c r="BN45" s="465">
        <f t="shared" ca="1" si="110"/>
        <v>0</v>
      </c>
      <c r="BO45" s="465">
        <f t="shared" ca="1" si="110"/>
        <v>0</v>
      </c>
      <c r="BP45" s="465">
        <f t="shared" ca="1" si="110"/>
        <v>0</v>
      </c>
      <c r="BQ45" s="465">
        <f t="shared" ca="1" si="110"/>
        <v>0</v>
      </c>
      <c r="BR45" s="465">
        <f t="shared" ref="BR45:CY45" ca="1" si="111">IF(BR$11&lt;$D$1+$A45,$C45/$D$1,IF(BR$11=$D$1+$A45,($C45/$D$1)/2,0))</f>
        <v>0</v>
      </c>
      <c r="BS45" s="465">
        <f t="shared" ca="1" si="111"/>
        <v>0</v>
      </c>
      <c r="BT45" s="465">
        <f t="shared" ca="1" si="111"/>
        <v>0</v>
      </c>
      <c r="BU45" s="465">
        <f t="shared" ca="1" si="111"/>
        <v>0</v>
      </c>
      <c r="BV45" s="465">
        <f t="shared" ca="1" si="111"/>
        <v>0</v>
      </c>
      <c r="BW45" s="465">
        <f t="shared" ca="1" si="111"/>
        <v>0</v>
      </c>
      <c r="BX45" s="465">
        <f t="shared" ca="1" si="111"/>
        <v>0</v>
      </c>
      <c r="BY45" s="465">
        <f t="shared" ca="1" si="111"/>
        <v>0</v>
      </c>
      <c r="BZ45" s="465">
        <f t="shared" ca="1" si="111"/>
        <v>0</v>
      </c>
      <c r="CA45" s="465">
        <f t="shared" ca="1" si="111"/>
        <v>0</v>
      </c>
      <c r="CB45" s="465">
        <f t="shared" ca="1" si="111"/>
        <v>0</v>
      </c>
      <c r="CC45" s="465">
        <f t="shared" ca="1" si="111"/>
        <v>0</v>
      </c>
      <c r="CD45" s="465">
        <f t="shared" ca="1" si="111"/>
        <v>0</v>
      </c>
      <c r="CE45" s="465">
        <f t="shared" ca="1" si="111"/>
        <v>0</v>
      </c>
      <c r="CF45" s="465">
        <f t="shared" ca="1" si="111"/>
        <v>0</v>
      </c>
      <c r="CG45" s="465">
        <f t="shared" ca="1" si="111"/>
        <v>0</v>
      </c>
      <c r="CH45" s="465">
        <f t="shared" ca="1" si="111"/>
        <v>0</v>
      </c>
      <c r="CI45" s="465">
        <f t="shared" ca="1" si="111"/>
        <v>0</v>
      </c>
      <c r="CJ45" s="465">
        <f t="shared" ca="1" si="111"/>
        <v>0</v>
      </c>
      <c r="CK45" s="465">
        <f t="shared" ca="1" si="111"/>
        <v>0</v>
      </c>
      <c r="CL45" s="465">
        <f t="shared" ca="1" si="111"/>
        <v>0</v>
      </c>
      <c r="CM45" s="465">
        <f t="shared" ca="1" si="111"/>
        <v>0</v>
      </c>
      <c r="CN45" s="465">
        <f t="shared" ca="1" si="111"/>
        <v>0</v>
      </c>
      <c r="CO45" s="465">
        <f t="shared" ca="1" si="111"/>
        <v>0</v>
      </c>
      <c r="CP45" s="465">
        <f t="shared" ca="1" si="111"/>
        <v>0</v>
      </c>
      <c r="CQ45" s="465">
        <f t="shared" ca="1" si="111"/>
        <v>0</v>
      </c>
      <c r="CR45" s="465">
        <f t="shared" ca="1" si="111"/>
        <v>0</v>
      </c>
      <c r="CS45" s="465">
        <f t="shared" ca="1" si="111"/>
        <v>0</v>
      </c>
      <c r="CT45" s="465">
        <f t="shared" ca="1" si="111"/>
        <v>0</v>
      </c>
      <c r="CU45" s="465">
        <f t="shared" ca="1" si="111"/>
        <v>0</v>
      </c>
      <c r="CV45" s="465">
        <f t="shared" ca="1" si="111"/>
        <v>0</v>
      </c>
      <c r="CW45" s="465">
        <f t="shared" ca="1" si="111"/>
        <v>0</v>
      </c>
      <c r="CX45" s="465">
        <f t="shared" ca="1" si="111"/>
        <v>0</v>
      </c>
      <c r="CY45" s="465">
        <f t="shared" ca="1" si="111"/>
        <v>0</v>
      </c>
      <c r="CZ45" s="465">
        <f t="shared" ca="1" si="105"/>
        <v>0</v>
      </c>
      <c r="DA45" s="465" t="s">
        <v>269</v>
      </c>
      <c r="DB45" s="464">
        <f t="shared" si="15"/>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12">IF(AM$11&lt;$D$1+$A46,$C46/$D$1,IF(AM$11=$D$1+$A46,($C46/$D$1)/2,0))</f>
        <v>0</v>
      </c>
      <c r="AN46" s="465">
        <f t="shared" ca="1" si="112"/>
        <v>0</v>
      </c>
      <c r="AO46" s="465">
        <f t="shared" ca="1" si="112"/>
        <v>0</v>
      </c>
      <c r="AP46" s="465">
        <f t="shared" ca="1" si="112"/>
        <v>0</v>
      </c>
      <c r="AQ46" s="465">
        <f t="shared" ca="1" si="112"/>
        <v>0</v>
      </c>
      <c r="AR46" s="465">
        <f t="shared" ca="1" si="112"/>
        <v>0</v>
      </c>
      <c r="AS46" s="465">
        <f t="shared" ca="1" si="112"/>
        <v>0</v>
      </c>
      <c r="AT46" s="465">
        <f t="shared" ca="1" si="112"/>
        <v>0</v>
      </c>
      <c r="AU46" s="465">
        <f t="shared" ca="1" si="112"/>
        <v>0</v>
      </c>
      <c r="AV46" s="465">
        <f t="shared" ca="1" si="112"/>
        <v>0</v>
      </c>
      <c r="AW46" s="465">
        <f t="shared" ca="1" si="112"/>
        <v>0</v>
      </c>
      <c r="AX46" s="465">
        <f t="shared" ca="1" si="112"/>
        <v>0</v>
      </c>
      <c r="AY46" s="465">
        <f t="shared" ca="1" si="112"/>
        <v>0</v>
      </c>
      <c r="AZ46" s="465">
        <f t="shared" ca="1" si="112"/>
        <v>0</v>
      </c>
      <c r="BA46" s="465">
        <f t="shared" ca="1" si="112"/>
        <v>0</v>
      </c>
      <c r="BB46" s="465">
        <f t="shared" ca="1" si="112"/>
        <v>0</v>
      </c>
      <c r="BC46" s="465">
        <f t="shared" ca="1" si="112"/>
        <v>0</v>
      </c>
      <c r="BD46" s="465">
        <f t="shared" ca="1" si="112"/>
        <v>0</v>
      </c>
      <c r="BE46" s="465">
        <f t="shared" ca="1" si="112"/>
        <v>0</v>
      </c>
      <c r="BF46" s="465">
        <f t="shared" ca="1" si="112"/>
        <v>0</v>
      </c>
      <c r="BG46" s="465">
        <f t="shared" ca="1" si="112"/>
        <v>0</v>
      </c>
      <c r="BH46" s="465">
        <f t="shared" ca="1" si="112"/>
        <v>0</v>
      </c>
      <c r="BI46" s="465">
        <f t="shared" ca="1" si="112"/>
        <v>0</v>
      </c>
      <c r="BJ46" s="465">
        <f t="shared" ca="1" si="112"/>
        <v>0</v>
      </c>
      <c r="BK46" s="465">
        <f t="shared" ca="1" si="112"/>
        <v>0</v>
      </c>
      <c r="BL46" s="465">
        <f t="shared" ca="1" si="112"/>
        <v>0</v>
      </c>
      <c r="BM46" s="465">
        <f t="shared" ca="1" si="112"/>
        <v>0</v>
      </c>
      <c r="BN46" s="465">
        <f t="shared" ca="1" si="112"/>
        <v>0</v>
      </c>
      <c r="BO46" s="465">
        <f t="shared" ca="1" si="112"/>
        <v>0</v>
      </c>
      <c r="BP46" s="465">
        <f t="shared" ca="1" si="112"/>
        <v>0</v>
      </c>
      <c r="BQ46" s="465">
        <f t="shared" ca="1" si="112"/>
        <v>0</v>
      </c>
      <c r="BR46" s="465">
        <f t="shared" ca="1" si="112"/>
        <v>0</v>
      </c>
      <c r="BS46" s="465">
        <f t="shared" ref="BS46:CY46" ca="1" si="113">IF(BS$11&lt;$D$1+$A46,$C46/$D$1,IF(BS$11=$D$1+$A46,($C46/$D$1)/2,0))</f>
        <v>0</v>
      </c>
      <c r="BT46" s="465">
        <f t="shared" ca="1" si="113"/>
        <v>0</v>
      </c>
      <c r="BU46" s="465">
        <f t="shared" ca="1" si="113"/>
        <v>0</v>
      </c>
      <c r="BV46" s="465">
        <f t="shared" ca="1" si="113"/>
        <v>0</v>
      </c>
      <c r="BW46" s="465">
        <f t="shared" ca="1" si="113"/>
        <v>0</v>
      </c>
      <c r="BX46" s="465">
        <f t="shared" ca="1" si="113"/>
        <v>0</v>
      </c>
      <c r="BY46" s="465">
        <f t="shared" ca="1" si="113"/>
        <v>0</v>
      </c>
      <c r="BZ46" s="465">
        <f t="shared" ca="1" si="113"/>
        <v>0</v>
      </c>
      <c r="CA46" s="465">
        <f t="shared" ca="1" si="113"/>
        <v>0</v>
      </c>
      <c r="CB46" s="465">
        <f t="shared" ca="1" si="113"/>
        <v>0</v>
      </c>
      <c r="CC46" s="465">
        <f t="shared" ca="1" si="113"/>
        <v>0</v>
      </c>
      <c r="CD46" s="465">
        <f t="shared" ca="1" si="113"/>
        <v>0</v>
      </c>
      <c r="CE46" s="465">
        <f t="shared" ca="1" si="113"/>
        <v>0</v>
      </c>
      <c r="CF46" s="465">
        <f t="shared" ca="1" si="113"/>
        <v>0</v>
      </c>
      <c r="CG46" s="465">
        <f t="shared" ca="1" si="113"/>
        <v>0</v>
      </c>
      <c r="CH46" s="465">
        <f t="shared" ca="1" si="113"/>
        <v>0</v>
      </c>
      <c r="CI46" s="465">
        <f t="shared" ca="1" si="113"/>
        <v>0</v>
      </c>
      <c r="CJ46" s="465">
        <f t="shared" ca="1" si="113"/>
        <v>0</v>
      </c>
      <c r="CK46" s="465">
        <f t="shared" ca="1" si="113"/>
        <v>0</v>
      </c>
      <c r="CL46" s="465">
        <f t="shared" ca="1" si="113"/>
        <v>0</v>
      </c>
      <c r="CM46" s="465">
        <f t="shared" ca="1" si="113"/>
        <v>0</v>
      </c>
      <c r="CN46" s="465">
        <f t="shared" ca="1" si="113"/>
        <v>0</v>
      </c>
      <c r="CO46" s="465">
        <f t="shared" ca="1" si="113"/>
        <v>0</v>
      </c>
      <c r="CP46" s="465">
        <f t="shared" ca="1" si="113"/>
        <v>0</v>
      </c>
      <c r="CQ46" s="465">
        <f t="shared" ca="1" si="113"/>
        <v>0</v>
      </c>
      <c r="CR46" s="465">
        <f t="shared" ca="1" si="113"/>
        <v>0</v>
      </c>
      <c r="CS46" s="465">
        <f t="shared" ca="1" si="113"/>
        <v>0</v>
      </c>
      <c r="CT46" s="465">
        <f t="shared" ca="1" si="113"/>
        <v>0</v>
      </c>
      <c r="CU46" s="465">
        <f t="shared" ca="1" si="113"/>
        <v>0</v>
      </c>
      <c r="CV46" s="465">
        <f t="shared" ca="1" si="113"/>
        <v>0</v>
      </c>
      <c r="CW46" s="465">
        <f t="shared" ca="1" si="113"/>
        <v>0</v>
      </c>
      <c r="CX46" s="465">
        <f t="shared" ca="1" si="113"/>
        <v>0</v>
      </c>
      <c r="CY46" s="465">
        <f t="shared" ca="1" si="113"/>
        <v>0</v>
      </c>
      <c r="CZ46" s="465">
        <f t="shared" ca="1" si="105"/>
        <v>0</v>
      </c>
      <c r="DA46" s="465" t="s">
        <v>270</v>
      </c>
      <c r="DB46" s="464">
        <f t="shared" si="15"/>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4">IF(AN$11&lt;$D$1+$A47,$C47/$D$1,IF(AN$11=$D$1+$A47,($C47/$D$1)/2,0))</f>
        <v>0</v>
      </c>
      <c r="AO47" s="465">
        <f t="shared" ca="1" si="114"/>
        <v>0</v>
      </c>
      <c r="AP47" s="465">
        <f t="shared" ca="1" si="114"/>
        <v>0</v>
      </c>
      <c r="AQ47" s="465">
        <f t="shared" ca="1" si="114"/>
        <v>0</v>
      </c>
      <c r="AR47" s="465">
        <f t="shared" ca="1" si="114"/>
        <v>0</v>
      </c>
      <c r="AS47" s="465">
        <f t="shared" ca="1" si="114"/>
        <v>0</v>
      </c>
      <c r="AT47" s="465">
        <f t="shared" ca="1" si="114"/>
        <v>0</v>
      </c>
      <c r="AU47" s="465">
        <f t="shared" ca="1" si="114"/>
        <v>0</v>
      </c>
      <c r="AV47" s="465">
        <f t="shared" ca="1" si="114"/>
        <v>0</v>
      </c>
      <c r="AW47" s="465">
        <f t="shared" ca="1" si="114"/>
        <v>0</v>
      </c>
      <c r="AX47" s="465">
        <f t="shared" ca="1" si="114"/>
        <v>0</v>
      </c>
      <c r="AY47" s="465">
        <f t="shared" ca="1" si="114"/>
        <v>0</v>
      </c>
      <c r="AZ47" s="465">
        <f t="shared" ca="1" si="114"/>
        <v>0</v>
      </c>
      <c r="BA47" s="465">
        <f t="shared" ca="1" si="114"/>
        <v>0</v>
      </c>
      <c r="BB47" s="465">
        <f t="shared" ca="1" si="114"/>
        <v>0</v>
      </c>
      <c r="BC47" s="465">
        <f t="shared" ca="1" si="114"/>
        <v>0</v>
      </c>
      <c r="BD47" s="465">
        <f t="shared" ca="1" si="114"/>
        <v>0</v>
      </c>
      <c r="BE47" s="465">
        <f t="shared" ca="1" si="114"/>
        <v>0</v>
      </c>
      <c r="BF47" s="465">
        <f t="shared" ca="1" si="114"/>
        <v>0</v>
      </c>
      <c r="BG47" s="465">
        <f t="shared" ca="1" si="114"/>
        <v>0</v>
      </c>
      <c r="BH47" s="465">
        <f t="shared" ca="1" si="114"/>
        <v>0</v>
      </c>
      <c r="BI47" s="465">
        <f t="shared" ca="1" si="114"/>
        <v>0</v>
      </c>
      <c r="BJ47" s="465">
        <f t="shared" ca="1" si="114"/>
        <v>0</v>
      </c>
      <c r="BK47" s="465">
        <f t="shared" ca="1" si="114"/>
        <v>0</v>
      </c>
      <c r="BL47" s="465">
        <f t="shared" ca="1" si="114"/>
        <v>0</v>
      </c>
      <c r="BM47" s="465">
        <f t="shared" ca="1" si="114"/>
        <v>0</v>
      </c>
      <c r="BN47" s="465">
        <f t="shared" ca="1" si="114"/>
        <v>0</v>
      </c>
      <c r="BO47" s="465">
        <f t="shared" ca="1" si="114"/>
        <v>0</v>
      </c>
      <c r="BP47" s="465">
        <f t="shared" ca="1" si="114"/>
        <v>0</v>
      </c>
      <c r="BQ47" s="465">
        <f t="shared" ca="1" si="114"/>
        <v>0</v>
      </c>
      <c r="BR47" s="465">
        <f t="shared" ca="1" si="114"/>
        <v>0</v>
      </c>
      <c r="BS47" s="465">
        <f t="shared" ca="1" si="114"/>
        <v>0</v>
      </c>
      <c r="BT47" s="465">
        <f t="shared" ref="BT47:CY47" ca="1" si="115">IF(BT$11&lt;$D$1+$A47,$C47/$D$1,IF(BT$11=$D$1+$A47,($C47/$D$1)/2,0))</f>
        <v>0</v>
      </c>
      <c r="BU47" s="465">
        <f t="shared" ca="1" si="115"/>
        <v>0</v>
      </c>
      <c r="BV47" s="465">
        <f t="shared" ca="1" si="115"/>
        <v>0</v>
      </c>
      <c r="BW47" s="465">
        <f t="shared" ca="1" si="115"/>
        <v>0</v>
      </c>
      <c r="BX47" s="465">
        <f t="shared" ca="1" si="115"/>
        <v>0</v>
      </c>
      <c r="BY47" s="465">
        <f t="shared" ca="1" si="115"/>
        <v>0</v>
      </c>
      <c r="BZ47" s="465">
        <f t="shared" ca="1" si="115"/>
        <v>0</v>
      </c>
      <c r="CA47" s="465">
        <f t="shared" ca="1" si="115"/>
        <v>0</v>
      </c>
      <c r="CB47" s="465">
        <f t="shared" ca="1" si="115"/>
        <v>0</v>
      </c>
      <c r="CC47" s="465">
        <f t="shared" ca="1" si="115"/>
        <v>0</v>
      </c>
      <c r="CD47" s="465">
        <f t="shared" ca="1" si="115"/>
        <v>0</v>
      </c>
      <c r="CE47" s="465">
        <f t="shared" ca="1" si="115"/>
        <v>0</v>
      </c>
      <c r="CF47" s="465">
        <f t="shared" ca="1" si="115"/>
        <v>0</v>
      </c>
      <c r="CG47" s="465">
        <f t="shared" ca="1" si="115"/>
        <v>0</v>
      </c>
      <c r="CH47" s="465">
        <f t="shared" ca="1" si="115"/>
        <v>0</v>
      </c>
      <c r="CI47" s="465">
        <f t="shared" ca="1" si="115"/>
        <v>0</v>
      </c>
      <c r="CJ47" s="465">
        <f t="shared" ca="1" si="115"/>
        <v>0</v>
      </c>
      <c r="CK47" s="465">
        <f t="shared" ca="1" si="115"/>
        <v>0</v>
      </c>
      <c r="CL47" s="465">
        <f t="shared" ca="1" si="115"/>
        <v>0</v>
      </c>
      <c r="CM47" s="465">
        <f t="shared" ca="1" si="115"/>
        <v>0</v>
      </c>
      <c r="CN47" s="465">
        <f t="shared" ca="1" si="115"/>
        <v>0</v>
      </c>
      <c r="CO47" s="465">
        <f t="shared" ca="1" si="115"/>
        <v>0</v>
      </c>
      <c r="CP47" s="465">
        <f t="shared" ca="1" si="115"/>
        <v>0</v>
      </c>
      <c r="CQ47" s="465">
        <f t="shared" ca="1" si="115"/>
        <v>0</v>
      </c>
      <c r="CR47" s="465">
        <f t="shared" ca="1" si="115"/>
        <v>0</v>
      </c>
      <c r="CS47" s="465">
        <f t="shared" ca="1" si="115"/>
        <v>0</v>
      </c>
      <c r="CT47" s="465">
        <f t="shared" ca="1" si="115"/>
        <v>0</v>
      </c>
      <c r="CU47" s="465">
        <f t="shared" ca="1" si="115"/>
        <v>0</v>
      </c>
      <c r="CV47" s="465">
        <f t="shared" ca="1" si="115"/>
        <v>0</v>
      </c>
      <c r="CW47" s="465">
        <f t="shared" ca="1" si="115"/>
        <v>0</v>
      </c>
      <c r="CX47" s="465">
        <f t="shared" ca="1" si="115"/>
        <v>0</v>
      </c>
      <c r="CY47" s="465">
        <f t="shared" ca="1" si="115"/>
        <v>0</v>
      </c>
      <c r="CZ47" s="465">
        <f t="shared" ca="1" si="105"/>
        <v>0</v>
      </c>
      <c r="DA47" s="465" t="s">
        <v>271</v>
      </c>
      <c r="DB47" s="464">
        <f t="shared" si="15"/>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6">IF(AO$11&lt;$D$1+$A48,$C48/$D$1,IF(AO$11=$D$1+$A48,($C48/$D$1)/2,0))</f>
        <v>0</v>
      </c>
      <c r="AP48" s="465">
        <f t="shared" ca="1" si="116"/>
        <v>0</v>
      </c>
      <c r="AQ48" s="465">
        <f t="shared" ca="1" si="116"/>
        <v>0</v>
      </c>
      <c r="AR48" s="465">
        <f t="shared" ca="1" si="116"/>
        <v>0</v>
      </c>
      <c r="AS48" s="465">
        <f t="shared" ca="1" si="116"/>
        <v>0</v>
      </c>
      <c r="AT48" s="465">
        <f t="shared" ca="1" si="116"/>
        <v>0</v>
      </c>
      <c r="AU48" s="465">
        <f t="shared" ca="1" si="116"/>
        <v>0</v>
      </c>
      <c r="AV48" s="465">
        <f t="shared" ca="1" si="116"/>
        <v>0</v>
      </c>
      <c r="AW48" s="465">
        <f t="shared" ca="1" si="116"/>
        <v>0</v>
      </c>
      <c r="AX48" s="465">
        <f t="shared" ca="1" si="116"/>
        <v>0</v>
      </c>
      <c r="AY48" s="465">
        <f t="shared" ca="1" si="116"/>
        <v>0</v>
      </c>
      <c r="AZ48" s="465">
        <f t="shared" ca="1" si="116"/>
        <v>0</v>
      </c>
      <c r="BA48" s="465">
        <f t="shared" ca="1" si="116"/>
        <v>0</v>
      </c>
      <c r="BB48" s="465">
        <f t="shared" ca="1" si="116"/>
        <v>0</v>
      </c>
      <c r="BC48" s="465">
        <f t="shared" ca="1" si="116"/>
        <v>0</v>
      </c>
      <c r="BD48" s="465">
        <f t="shared" ca="1" si="116"/>
        <v>0</v>
      </c>
      <c r="BE48" s="465">
        <f t="shared" ca="1" si="116"/>
        <v>0</v>
      </c>
      <c r="BF48" s="465">
        <f t="shared" ca="1" si="116"/>
        <v>0</v>
      </c>
      <c r="BG48" s="465">
        <f t="shared" ca="1" si="116"/>
        <v>0</v>
      </c>
      <c r="BH48" s="465">
        <f t="shared" ca="1" si="116"/>
        <v>0</v>
      </c>
      <c r="BI48" s="465">
        <f t="shared" ca="1" si="116"/>
        <v>0</v>
      </c>
      <c r="BJ48" s="465">
        <f t="shared" ca="1" si="116"/>
        <v>0</v>
      </c>
      <c r="BK48" s="465">
        <f t="shared" ca="1" si="116"/>
        <v>0</v>
      </c>
      <c r="BL48" s="465">
        <f t="shared" ca="1" si="116"/>
        <v>0</v>
      </c>
      <c r="BM48" s="465">
        <f t="shared" ca="1" si="116"/>
        <v>0</v>
      </c>
      <c r="BN48" s="465">
        <f t="shared" ca="1" si="116"/>
        <v>0</v>
      </c>
      <c r="BO48" s="465">
        <f t="shared" ca="1" si="116"/>
        <v>0</v>
      </c>
      <c r="BP48" s="465">
        <f t="shared" ca="1" si="116"/>
        <v>0</v>
      </c>
      <c r="BQ48" s="465">
        <f t="shared" ca="1" si="116"/>
        <v>0</v>
      </c>
      <c r="BR48" s="465">
        <f t="shared" ca="1" si="116"/>
        <v>0</v>
      </c>
      <c r="BS48" s="465">
        <f t="shared" ca="1" si="116"/>
        <v>0</v>
      </c>
      <c r="BT48" s="465">
        <f t="shared" ca="1" si="116"/>
        <v>0</v>
      </c>
      <c r="BU48" s="465">
        <f t="shared" ref="BU48:CY48" ca="1" si="117">IF(BU$11&lt;$D$1+$A48,$C48/$D$1,IF(BU$11=$D$1+$A48,($C48/$D$1)/2,0))</f>
        <v>0</v>
      </c>
      <c r="BV48" s="465">
        <f t="shared" ca="1" si="117"/>
        <v>0</v>
      </c>
      <c r="BW48" s="465">
        <f t="shared" ca="1" si="117"/>
        <v>0</v>
      </c>
      <c r="BX48" s="465">
        <f t="shared" ca="1" si="117"/>
        <v>0</v>
      </c>
      <c r="BY48" s="465">
        <f t="shared" ca="1" si="117"/>
        <v>0</v>
      </c>
      <c r="BZ48" s="465">
        <f t="shared" ca="1" si="117"/>
        <v>0</v>
      </c>
      <c r="CA48" s="465">
        <f t="shared" ca="1" si="117"/>
        <v>0</v>
      </c>
      <c r="CB48" s="465">
        <f t="shared" ca="1" si="117"/>
        <v>0</v>
      </c>
      <c r="CC48" s="465">
        <f t="shared" ca="1" si="117"/>
        <v>0</v>
      </c>
      <c r="CD48" s="465">
        <f t="shared" ca="1" si="117"/>
        <v>0</v>
      </c>
      <c r="CE48" s="465">
        <f t="shared" ca="1" si="117"/>
        <v>0</v>
      </c>
      <c r="CF48" s="465">
        <f t="shared" ca="1" si="117"/>
        <v>0</v>
      </c>
      <c r="CG48" s="465">
        <f t="shared" ca="1" si="117"/>
        <v>0</v>
      </c>
      <c r="CH48" s="465">
        <f t="shared" ca="1" si="117"/>
        <v>0</v>
      </c>
      <c r="CI48" s="465">
        <f t="shared" ca="1" si="117"/>
        <v>0</v>
      </c>
      <c r="CJ48" s="465">
        <f t="shared" ca="1" si="117"/>
        <v>0</v>
      </c>
      <c r="CK48" s="465">
        <f t="shared" ca="1" si="117"/>
        <v>0</v>
      </c>
      <c r="CL48" s="465">
        <f t="shared" ca="1" si="117"/>
        <v>0</v>
      </c>
      <c r="CM48" s="465">
        <f t="shared" ca="1" si="117"/>
        <v>0</v>
      </c>
      <c r="CN48" s="465">
        <f t="shared" ca="1" si="117"/>
        <v>0</v>
      </c>
      <c r="CO48" s="465">
        <f t="shared" ca="1" si="117"/>
        <v>0</v>
      </c>
      <c r="CP48" s="465">
        <f t="shared" ca="1" si="117"/>
        <v>0</v>
      </c>
      <c r="CQ48" s="465">
        <f t="shared" ca="1" si="117"/>
        <v>0</v>
      </c>
      <c r="CR48" s="465">
        <f t="shared" ca="1" si="117"/>
        <v>0</v>
      </c>
      <c r="CS48" s="465">
        <f t="shared" ca="1" si="117"/>
        <v>0</v>
      </c>
      <c r="CT48" s="465">
        <f t="shared" ca="1" si="117"/>
        <v>0</v>
      </c>
      <c r="CU48" s="465">
        <f t="shared" ca="1" si="117"/>
        <v>0</v>
      </c>
      <c r="CV48" s="465">
        <f t="shared" ca="1" si="117"/>
        <v>0</v>
      </c>
      <c r="CW48" s="465">
        <f t="shared" ca="1" si="117"/>
        <v>0</v>
      </c>
      <c r="CX48" s="465">
        <f t="shared" ca="1" si="117"/>
        <v>0</v>
      </c>
      <c r="CY48" s="465">
        <f t="shared" ca="1" si="117"/>
        <v>0</v>
      </c>
      <c r="CZ48" s="465">
        <f t="shared" ca="1" si="105"/>
        <v>0</v>
      </c>
      <c r="DA48" s="465" t="s">
        <v>272</v>
      </c>
      <c r="DB48" s="464">
        <f t="shared" si="15"/>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8">IF(AP$11&lt;$D$1+$A49,$C49/$D$1,IF(AP$11=$D$1+$A49,($C49/$D$1)/2,0))</f>
        <v>0</v>
      </c>
      <c r="AQ49" s="465">
        <f t="shared" ca="1" si="118"/>
        <v>0</v>
      </c>
      <c r="AR49" s="465">
        <f t="shared" ca="1" si="118"/>
        <v>0</v>
      </c>
      <c r="AS49" s="465">
        <f t="shared" ca="1" si="118"/>
        <v>0</v>
      </c>
      <c r="AT49" s="465">
        <f t="shared" ca="1" si="118"/>
        <v>0</v>
      </c>
      <c r="AU49" s="465">
        <f t="shared" ca="1" si="118"/>
        <v>0</v>
      </c>
      <c r="AV49" s="465">
        <f t="shared" ca="1" si="118"/>
        <v>0</v>
      </c>
      <c r="AW49" s="465">
        <f t="shared" ca="1" si="118"/>
        <v>0</v>
      </c>
      <c r="AX49" s="465">
        <f t="shared" ca="1" si="118"/>
        <v>0</v>
      </c>
      <c r="AY49" s="465">
        <f t="shared" ca="1" si="118"/>
        <v>0</v>
      </c>
      <c r="AZ49" s="465">
        <f t="shared" ca="1" si="118"/>
        <v>0</v>
      </c>
      <c r="BA49" s="465">
        <f t="shared" ca="1" si="118"/>
        <v>0</v>
      </c>
      <c r="BB49" s="465">
        <f t="shared" ca="1" si="118"/>
        <v>0</v>
      </c>
      <c r="BC49" s="465">
        <f t="shared" ca="1" si="118"/>
        <v>0</v>
      </c>
      <c r="BD49" s="465">
        <f t="shared" ca="1" si="118"/>
        <v>0</v>
      </c>
      <c r="BE49" s="465">
        <f t="shared" ca="1" si="118"/>
        <v>0</v>
      </c>
      <c r="BF49" s="465">
        <f t="shared" ca="1" si="118"/>
        <v>0</v>
      </c>
      <c r="BG49" s="465">
        <f t="shared" ca="1" si="118"/>
        <v>0</v>
      </c>
      <c r="BH49" s="465">
        <f t="shared" ca="1" si="118"/>
        <v>0</v>
      </c>
      <c r="BI49" s="465">
        <f t="shared" ca="1" si="118"/>
        <v>0</v>
      </c>
      <c r="BJ49" s="465">
        <f t="shared" ca="1" si="118"/>
        <v>0</v>
      </c>
      <c r="BK49" s="465">
        <f t="shared" ca="1" si="118"/>
        <v>0</v>
      </c>
      <c r="BL49" s="465">
        <f t="shared" ca="1" si="118"/>
        <v>0</v>
      </c>
      <c r="BM49" s="465">
        <f t="shared" ca="1" si="118"/>
        <v>0</v>
      </c>
      <c r="BN49" s="465">
        <f t="shared" ca="1" si="118"/>
        <v>0</v>
      </c>
      <c r="BO49" s="465">
        <f t="shared" ca="1" si="118"/>
        <v>0</v>
      </c>
      <c r="BP49" s="465">
        <f t="shared" ca="1" si="118"/>
        <v>0</v>
      </c>
      <c r="BQ49" s="465">
        <f t="shared" ca="1" si="118"/>
        <v>0</v>
      </c>
      <c r="BR49" s="465">
        <f t="shared" ca="1" si="118"/>
        <v>0</v>
      </c>
      <c r="BS49" s="465">
        <f t="shared" ca="1" si="118"/>
        <v>0</v>
      </c>
      <c r="BT49" s="465">
        <f t="shared" ca="1" si="118"/>
        <v>0</v>
      </c>
      <c r="BU49" s="465">
        <f t="shared" ca="1" si="118"/>
        <v>0</v>
      </c>
      <c r="BV49" s="465">
        <f t="shared" ref="BV49:CY49" ca="1" si="119">IF(BV$11&lt;$D$1+$A49,$C49/$D$1,IF(BV$11=$D$1+$A49,($C49/$D$1)/2,0))</f>
        <v>0</v>
      </c>
      <c r="BW49" s="465">
        <f t="shared" ca="1" si="119"/>
        <v>0</v>
      </c>
      <c r="BX49" s="465">
        <f t="shared" ca="1" si="119"/>
        <v>0</v>
      </c>
      <c r="BY49" s="465">
        <f t="shared" ca="1" si="119"/>
        <v>0</v>
      </c>
      <c r="BZ49" s="465">
        <f t="shared" ca="1" si="119"/>
        <v>0</v>
      </c>
      <c r="CA49" s="465">
        <f t="shared" ca="1" si="119"/>
        <v>0</v>
      </c>
      <c r="CB49" s="465">
        <f t="shared" ca="1" si="119"/>
        <v>0</v>
      </c>
      <c r="CC49" s="465">
        <f t="shared" ca="1" si="119"/>
        <v>0</v>
      </c>
      <c r="CD49" s="465">
        <f t="shared" ca="1" si="119"/>
        <v>0</v>
      </c>
      <c r="CE49" s="465">
        <f t="shared" ca="1" si="119"/>
        <v>0</v>
      </c>
      <c r="CF49" s="465">
        <f t="shared" ca="1" si="119"/>
        <v>0</v>
      </c>
      <c r="CG49" s="465">
        <f t="shared" ca="1" si="119"/>
        <v>0</v>
      </c>
      <c r="CH49" s="465">
        <f t="shared" ca="1" si="119"/>
        <v>0</v>
      </c>
      <c r="CI49" s="465">
        <f t="shared" ca="1" si="119"/>
        <v>0</v>
      </c>
      <c r="CJ49" s="465">
        <f t="shared" ca="1" si="119"/>
        <v>0</v>
      </c>
      <c r="CK49" s="465">
        <f t="shared" ca="1" si="119"/>
        <v>0</v>
      </c>
      <c r="CL49" s="465">
        <f t="shared" ca="1" si="119"/>
        <v>0</v>
      </c>
      <c r="CM49" s="465">
        <f t="shared" ca="1" si="119"/>
        <v>0</v>
      </c>
      <c r="CN49" s="465">
        <f t="shared" ca="1" si="119"/>
        <v>0</v>
      </c>
      <c r="CO49" s="465">
        <f t="shared" ca="1" si="119"/>
        <v>0</v>
      </c>
      <c r="CP49" s="465">
        <f t="shared" ca="1" si="119"/>
        <v>0</v>
      </c>
      <c r="CQ49" s="465">
        <f t="shared" ca="1" si="119"/>
        <v>0</v>
      </c>
      <c r="CR49" s="465">
        <f t="shared" ca="1" si="119"/>
        <v>0</v>
      </c>
      <c r="CS49" s="465">
        <f t="shared" ca="1" si="119"/>
        <v>0</v>
      </c>
      <c r="CT49" s="465">
        <f t="shared" ca="1" si="119"/>
        <v>0</v>
      </c>
      <c r="CU49" s="465">
        <f t="shared" ca="1" si="119"/>
        <v>0</v>
      </c>
      <c r="CV49" s="465">
        <f t="shared" ca="1" si="119"/>
        <v>0</v>
      </c>
      <c r="CW49" s="465">
        <f t="shared" ca="1" si="119"/>
        <v>0</v>
      </c>
      <c r="CX49" s="465">
        <f t="shared" ca="1" si="119"/>
        <v>0</v>
      </c>
      <c r="CY49" s="465">
        <f t="shared" ca="1" si="119"/>
        <v>0</v>
      </c>
      <c r="CZ49" s="465">
        <f t="shared" ca="1" si="105"/>
        <v>0</v>
      </c>
      <c r="DA49" s="465" t="s">
        <v>277</v>
      </c>
      <c r="DB49" s="464">
        <f t="shared" si="15"/>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20">IF(AQ$11&lt;$D$1+$A50,$C50/$D$1,IF(AQ$11=$D$1+$A50,($C50/$D$1)/2,0))</f>
        <v>0</v>
      </c>
      <c r="AR50" s="465">
        <f t="shared" ca="1" si="120"/>
        <v>0</v>
      </c>
      <c r="AS50" s="465">
        <f t="shared" ca="1" si="120"/>
        <v>0</v>
      </c>
      <c r="AT50" s="465">
        <f t="shared" ca="1" si="120"/>
        <v>0</v>
      </c>
      <c r="AU50" s="465">
        <f t="shared" ca="1" si="120"/>
        <v>0</v>
      </c>
      <c r="AV50" s="465">
        <f t="shared" ca="1" si="120"/>
        <v>0</v>
      </c>
      <c r="AW50" s="465">
        <f t="shared" ca="1" si="120"/>
        <v>0</v>
      </c>
      <c r="AX50" s="465">
        <f t="shared" ca="1" si="120"/>
        <v>0</v>
      </c>
      <c r="AY50" s="465">
        <f t="shared" ca="1" si="120"/>
        <v>0</v>
      </c>
      <c r="AZ50" s="465">
        <f t="shared" ca="1" si="120"/>
        <v>0</v>
      </c>
      <c r="BA50" s="465">
        <f t="shared" ca="1" si="120"/>
        <v>0</v>
      </c>
      <c r="BB50" s="465">
        <f t="shared" ca="1" si="120"/>
        <v>0</v>
      </c>
      <c r="BC50" s="465">
        <f t="shared" ca="1" si="120"/>
        <v>0</v>
      </c>
      <c r="BD50" s="465">
        <f t="shared" ca="1" si="120"/>
        <v>0</v>
      </c>
      <c r="BE50" s="465">
        <f t="shared" ca="1" si="120"/>
        <v>0</v>
      </c>
      <c r="BF50" s="465">
        <f t="shared" ca="1" si="120"/>
        <v>0</v>
      </c>
      <c r="BG50" s="465">
        <f t="shared" ca="1" si="120"/>
        <v>0</v>
      </c>
      <c r="BH50" s="465">
        <f t="shared" ca="1" si="120"/>
        <v>0</v>
      </c>
      <c r="BI50" s="465">
        <f t="shared" ca="1" si="120"/>
        <v>0</v>
      </c>
      <c r="BJ50" s="465">
        <f t="shared" ca="1" si="120"/>
        <v>0</v>
      </c>
      <c r="BK50" s="465">
        <f t="shared" ca="1" si="120"/>
        <v>0</v>
      </c>
      <c r="BL50" s="465">
        <f t="shared" ca="1" si="120"/>
        <v>0</v>
      </c>
      <c r="BM50" s="465">
        <f t="shared" ca="1" si="120"/>
        <v>0</v>
      </c>
      <c r="BN50" s="465">
        <f t="shared" ca="1" si="120"/>
        <v>0</v>
      </c>
      <c r="BO50" s="465">
        <f t="shared" ca="1" si="120"/>
        <v>0</v>
      </c>
      <c r="BP50" s="465">
        <f t="shared" ca="1" si="120"/>
        <v>0</v>
      </c>
      <c r="BQ50" s="465">
        <f t="shared" ca="1" si="120"/>
        <v>0</v>
      </c>
      <c r="BR50" s="465">
        <f t="shared" ca="1" si="120"/>
        <v>0</v>
      </c>
      <c r="BS50" s="465">
        <f t="shared" ca="1" si="120"/>
        <v>0</v>
      </c>
      <c r="BT50" s="465">
        <f t="shared" ca="1" si="120"/>
        <v>0</v>
      </c>
      <c r="BU50" s="465">
        <f t="shared" ca="1" si="120"/>
        <v>0</v>
      </c>
      <c r="BV50" s="465">
        <f t="shared" ca="1" si="120"/>
        <v>0</v>
      </c>
      <c r="BW50" s="465">
        <f t="shared" ref="BW50:CY50" ca="1" si="121">IF(BW$11&lt;$D$1+$A50,$C50/$D$1,IF(BW$11=$D$1+$A50,($C50/$D$1)/2,0))</f>
        <v>0</v>
      </c>
      <c r="BX50" s="465">
        <f t="shared" ca="1" si="121"/>
        <v>0</v>
      </c>
      <c r="BY50" s="465">
        <f t="shared" ca="1" si="121"/>
        <v>0</v>
      </c>
      <c r="BZ50" s="465">
        <f t="shared" ca="1" si="121"/>
        <v>0</v>
      </c>
      <c r="CA50" s="465">
        <f t="shared" ca="1" si="121"/>
        <v>0</v>
      </c>
      <c r="CB50" s="465">
        <f t="shared" ca="1" si="121"/>
        <v>0</v>
      </c>
      <c r="CC50" s="465">
        <f t="shared" ca="1" si="121"/>
        <v>0</v>
      </c>
      <c r="CD50" s="465">
        <f t="shared" ca="1" si="121"/>
        <v>0</v>
      </c>
      <c r="CE50" s="465">
        <f t="shared" ca="1" si="121"/>
        <v>0</v>
      </c>
      <c r="CF50" s="465">
        <f t="shared" ca="1" si="121"/>
        <v>0</v>
      </c>
      <c r="CG50" s="465">
        <f t="shared" ca="1" si="121"/>
        <v>0</v>
      </c>
      <c r="CH50" s="465">
        <f t="shared" ca="1" si="121"/>
        <v>0</v>
      </c>
      <c r="CI50" s="465">
        <f t="shared" ca="1" si="121"/>
        <v>0</v>
      </c>
      <c r="CJ50" s="465">
        <f t="shared" ca="1" si="121"/>
        <v>0</v>
      </c>
      <c r="CK50" s="465">
        <f t="shared" ca="1" si="121"/>
        <v>0</v>
      </c>
      <c r="CL50" s="465">
        <f t="shared" ca="1" si="121"/>
        <v>0</v>
      </c>
      <c r="CM50" s="465">
        <f t="shared" ca="1" si="121"/>
        <v>0</v>
      </c>
      <c r="CN50" s="465">
        <f t="shared" ca="1" si="121"/>
        <v>0</v>
      </c>
      <c r="CO50" s="465">
        <f t="shared" ca="1" si="121"/>
        <v>0</v>
      </c>
      <c r="CP50" s="465">
        <f t="shared" ca="1" si="121"/>
        <v>0</v>
      </c>
      <c r="CQ50" s="465">
        <f t="shared" ca="1" si="121"/>
        <v>0</v>
      </c>
      <c r="CR50" s="465">
        <f t="shared" ca="1" si="121"/>
        <v>0</v>
      </c>
      <c r="CS50" s="465">
        <f t="shared" ca="1" si="121"/>
        <v>0</v>
      </c>
      <c r="CT50" s="465">
        <f t="shared" ca="1" si="121"/>
        <v>0</v>
      </c>
      <c r="CU50" s="465">
        <f t="shared" ca="1" si="121"/>
        <v>0</v>
      </c>
      <c r="CV50" s="465">
        <f t="shared" ca="1" si="121"/>
        <v>0</v>
      </c>
      <c r="CW50" s="465">
        <f t="shared" ca="1" si="121"/>
        <v>0</v>
      </c>
      <c r="CX50" s="465">
        <f t="shared" ca="1" si="121"/>
        <v>0</v>
      </c>
      <c r="CY50" s="465">
        <f t="shared" ca="1" si="121"/>
        <v>0</v>
      </c>
      <c r="CZ50" s="465">
        <f t="shared" ca="1" si="105"/>
        <v>0</v>
      </c>
      <c r="DA50" s="465" t="s">
        <v>278</v>
      </c>
      <c r="DB50" s="464">
        <f t="shared" si="15"/>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22">IF(AR$11&lt;$D$1+$A51,$C51/$D$1,IF(AR$11=$D$1+$A51,($C51/$D$1)/2,0))</f>
        <v>0</v>
      </c>
      <c r="AS51" s="465">
        <f t="shared" ca="1" si="122"/>
        <v>0</v>
      </c>
      <c r="AT51" s="465">
        <f t="shared" ca="1" si="122"/>
        <v>0</v>
      </c>
      <c r="AU51" s="465">
        <f t="shared" ca="1" si="122"/>
        <v>0</v>
      </c>
      <c r="AV51" s="465">
        <f t="shared" ca="1" si="122"/>
        <v>0</v>
      </c>
      <c r="AW51" s="465">
        <f t="shared" ca="1" si="122"/>
        <v>0</v>
      </c>
      <c r="AX51" s="465">
        <f t="shared" ca="1" si="122"/>
        <v>0</v>
      </c>
      <c r="AY51" s="465">
        <f t="shared" ca="1" si="122"/>
        <v>0</v>
      </c>
      <c r="AZ51" s="465">
        <f t="shared" ca="1" si="122"/>
        <v>0</v>
      </c>
      <c r="BA51" s="465">
        <f t="shared" ca="1" si="122"/>
        <v>0</v>
      </c>
      <c r="BB51" s="465">
        <f t="shared" ca="1" si="122"/>
        <v>0</v>
      </c>
      <c r="BC51" s="465">
        <f t="shared" ca="1" si="122"/>
        <v>0</v>
      </c>
      <c r="BD51" s="465">
        <f t="shared" ca="1" si="122"/>
        <v>0</v>
      </c>
      <c r="BE51" s="465">
        <f t="shared" ca="1" si="122"/>
        <v>0</v>
      </c>
      <c r="BF51" s="465">
        <f t="shared" ca="1" si="122"/>
        <v>0</v>
      </c>
      <c r="BG51" s="465">
        <f t="shared" ca="1" si="122"/>
        <v>0</v>
      </c>
      <c r="BH51" s="465">
        <f t="shared" ca="1" si="122"/>
        <v>0</v>
      </c>
      <c r="BI51" s="465">
        <f t="shared" ca="1" si="122"/>
        <v>0</v>
      </c>
      <c r="BJ51" s="465">
        <f t="shared" ca="1" si="122"/>
        <v>0</v>
      </c>
      <c r="BK51" s="465">
        <f t="shared" ca="1" si="122"/>
        <v>0</v>
      </c>
      <c r="BL51" s="465">
        <f t="shared" ca="1" si="122"/>
        <v>0</v>
      </c>
      <c r="BM51" s="465">
        <f t="shared" ca="1" si="122"/>
        <v>0</v>
      </c>
      <c r="BN51" s="465">
        <f t="shared" ca="1" si="122"/>
        <v>0</v>
      </c>
      <c r="BO51" s="465">
        <f t="shared" ca="1" si="122"/>
        <v>0</v>
      </c>
      <c r="BP51" s="465">
        <f t="shared" ca="1" si="122"/>
        <v>0</v>
      </c>
      <c r="BQ51" s="465">
        <f t="shared" ca="1" si="122"/>
        <v>0</v>
      </c>
      <c r="BR51" s="465">
        <f t="shared" ca="1" si="122"/>
        <v>0</v>
      </c>
      <c r="BS51" s="465">
        <f t="shared" ca="1" si="122"/>
        <v>0</v>
      </c>
      <c r="BT51" s="465">
        <f t="shared" ca="1" si="122"/>
        <v>0</v>
      </c>
      <c r="BU51" s="465">
        <f t="shared" ca="1" si="122"/>
        <v>0</v>
      </c>
      <c r="BV51" s="465">
        <f t="shared" ca="1" si="122"/>
        <v>0</v>
      </c>
      <c r="BW51" s="465">
        <f t="shared" ca="1" si="122"/>
        <v>0</v>
      </c>
      <c r="BX51" s="465">
        <f t="shared" ref="BX51:CY51" ca="1" si="123">IF(BX$11&lt;$D$1+$A51,$C51/$D$1,IF(BX$11=$D$1+$A51,($C51/$D$1)/2,0))</f>
        <v>0</v>
      </c>
      <c r="BY51" s="465">
        <f t="shared" ca="1" si="123"/>
        <v>0</v>
      </c>
      <c r="BZ51" s="465">
        <f t="shared" ca="1" si="123"/>
        <v>0</v>
      </c>
      <c r="CA51" s="465">
        <f t="shared" ca="1" si="123"/>
        <v>0</v>
      </c>
      <c r="CB51" s="465">
        <f t="shared" ca="1" si="123"/>
        <v>0</v>
      </c>
      <c r="CC51" s="465">
        <f t="shared" ca="1" si="123"/>
        <v>0</v>
      </c>
      <c r="CD51" s="465">
        <f t="shared" ca="1" si="123"/>
        <v>0</v>
      </c>
      <c r="CE51" s="465">
        <f t="shared" ca="1" si="123"/>
        <v>0</v>
      </c>
      <c r="CF51" s="465">
        <f t="shared" ca="1" si="123"/>
        <v>0</v>
      </c>
      <c r="CG51" s="465">
        <f t="shared" ca="1" si="123"/>
        <v>0</v>
      </c>
      <c r="CH51" s="465">
        <f t="shared" ca="1" si="123"/>
        <v>0</v>
      </c>
      <c r="CI51" s="465">
        <f t="shared" ca="1" si="123"/>
        <v>0</v>
      </c>
      <c r="CJ51" s="465">
        <f t="shared" ca="1" si="123"/>
        <v>0</v>
      </c>
      <c r="CK51" s="465">
        <f t="shared" ca="1" si="123"/>
        <v>0</v>
      </c>
      <c r="CL51" s="465">
        <f t="shared" ca="1" si="123"/>
        <v>0</v>
      </c>
      <c r="CM51" s="465">
        <f t="shared" ca="1" si="123"/>
        <v>0</v>
      </c>
      <c r="CN51" s="465">
        <f t="shared" ca="1" si="123"/>
        <v>0</v>
      </c>
      <c r="CO51" s="465">
        <f t="shared" ca="1" si="123"/>
        <v>0</v>
      </c>
      <c r="CP51" s="465">
        <f t="shared" ca="1" si="123"/>
        <v>0</v>
      </c>
      <c r="CQ51" s="465">
        <f t="shared" ca="1" si="123"/>
        <v>0</v>
      </c>
      <c r="CR51" s="465">
        <f t="shared" ca="1" si="123"/>
        <v>0</v>
      </c>
      <c r="CS51" s="465">
        <f t="shared" ca="1" si="123"/>
        <v>0</v>
      </c>
      <c r="CT51" s="465">
        <f t="shared" ca="1" si="123"/>
        <v>0</v>
      </c>
      <c r="CU51" s="465">
        <f t="shared" ca="1" si="123"/>
        <v>0</v>
      </c>
      <c r="CV51" s="465">
        <f t="shared" ca="1" si="123"/>
        <v>0</v>
      </c>
      <c r="CW51" s="465">
        <f t="shared" ca="1" si="123"/>
        <v>0</v>
      </c>
      <c r="CX51" s="465">
        <f t="shared" ca="1" si="123"/>
        <v>0</v>
      </c>
      <c r="CY51" s="465">
        <f t="shared" ca="1" si="123"/>
        <v>0</v>
      </c>
      <c r="CZ51" s="465">
        <f t="shared" ca="1" si="105"/>
        <v>0</v>
      </c>
      <c r="DA51" s="465" t="s">
        <v>279</v>
      </c>
      <c r="DB51" s="464">
        <f t="shared" si="15"/>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4">SUM(D12:D52)</f>
        <v>0</v>
      </c>
      <c r="E53" s="200">
        <f t="shared" ca="1" si="124"/>
        <v>0</v>
      </c>
      <c r="F53" s="200">
        <f t="shared" ca="1" si="124"/>
        <v>0</v>
      </c>
      <c r="G53" s="200">
        <f t="shared" ca="1" si="124"/>
        <v>0</v>
      </c>
      <c r="H53" s="200">
        <f t="shared" ca="1" si="124"/>
        <v>0</v>
      </c>
      <c r="I53" s="200">
        <f t="shared" ca="1" si="124"/>
        <v>0</v>
      </c>
      <c r="J53" s="200">
        <f t="shared" ca="1" si="124"/>
        <v>0</v>
      </c>
      <c r="K53" s="200">
        <f t="shared" ca="1" si="124"/>
        <v>0</v>
      </c>
      <c r="L53" s="200">
        <f t="shared" ca="1" si="124"/>
        <v>0</v>
      </c>
      <c r="M53" s="200">
        <f t="shared" ca="1" si="124"/>
        <v>0</v>
      </c>
      <c r="N53" s="200">
        <f t="shared" ca="1" si="124"/>
        <v>0</v>
      </c>
      <c r="O53" s="200">
        <f t="shared" ca="1" si="124"/>
        <v>0</v>
      </c>
      <c r="P53" s="200">
        <f t="shared" ca="1" si="124"/>
        <v>0</v>
      </c>
      <c r="Q53" s="200">
        <f t="shared" ca="1" si="124"/>
        <v>0</v>
      </c>
      <c r="R53" s="200">
        <f t="shared" ca="1" si="124"/>
        <v>0</v>
      </c>
      <c r="S53" s="200">
        <f t="shared" ca="1" si="124"/>
        <v>0</v>
      </c>
      <c r="T53" s="200">
        <f t="shared" ca="1" si="124"/>
        <v>0</v>
      </c>
      <c r="U53" s="200">
        <f t="shared" ca="1" si="124"/>
        <v>0</v>
      </c>
      <c r="V53" s="200">
        <f t="shared" ca="1" si="124"/>
        <v>0</v>
      </c>
      <c r="W53" s="200">
        <f t="shared" ca="1" si="124"/>
        <v>0</v>
      </c>
      <c r="X53" s="200">
        <f t="shared" ca="1" si="124"/>
        <v>0</v>
      </c>
      <c r="Y53" s="200">
        <f t="shared" ca="1" si="124"/>
        <v>0</v>
      </c>
      <c r="Z53" s="200">
        <f t="shared" ca="1" si="124"/>
        <v>0</v>
      </c>
      <c r="AA53" s="200">
        <f t="shared" ca="1" si="124"/>
        <v>0</v>
      </c>
      <c r="AB53" s="200">
        <f t="shared" ca="1" si="124"/>
        <v>0</v>
      </c>
      <c r="AC53" s="200">
        <f t="shared" ca="1" si="124"/>
        <v>0</v>
      </c>
      <c r="AD53" s="200">
        <f t="shared" ca="1" si="124"/>
        <v>0</v>
      </c>
      <c r="AE53" s="200">
        <f t="shared" ca="1" si="124"/>
        <v>0</v>
      </c>
      <c r="AF53" s="200">
        <f t="shared" ca="1" si="124"/>
        <v>0</v>
      </c>
      <c r="AG53" s="200">
        <f t="shared" ca="1" si="124"/>
        <v>0</v>
      </c>
      <c r="AH53" s="200">
        <f t="shared" ca="1" si="124"/>
        <v>0</v>
      </c>
      <c r="AI53" s="200">
        <f t="shared" ca="1" si="124"/>
        <v>0</v>
      </c>
      <c r="AJ53" s="200">
        <f t="shared" ca="1" si="124"/>
        <v>0</v>
      </c>
      <c r="AK53" s="200">
        <f t="shared" ca="1" si="124"/>
        <v>0</v>
      </c>
      <c r="AL53" s="200">
        <f t="shared" ca="1" si="124"/>
        <v>0</v>
      </c>
      <c r="AM53" s="200">
        <f t="shared" ca="1" si="124"/>
        <v>0</v>
      </c>
      <c r="AN53" s="200">
        <f t="shared" ca="1" si="124"/>
        <v>0</v>
      </c>
      <c r="AO53" s="200">
        <f t="shared" ca="1" si="124"/>
        <v>0</v>
      </c>
      <c r="AP53" s="200">
        <f t="shared" ca="1" si="124"/>
        <v>0</v>
      </c>
      <c r="AQ53" s="200">
        <f t="shared" ca="1" si="124"/>
        <v>0</v>
      </c>
      <c r="AR53" s="200">
        <f t="shared" ca="1" si="124"/>
        <v>0</v>
      </c>
      <c r="AS53" s="200">
        <f t="shared" ca="1" si="124"/>
        <v>0</v>
      </c>
      <c r="AT53" s="200">
        <f t="shared" ca="1" si="124"/>
        <v>0</v>
      </c>
      <c r="AU53" s="200">
        <f t="shared" ca="1" si="124"/>
        <v>0</v>
      </c>
      <c r="AV53" s="200">
        <f t="shared" ca="1" si="124"/>
        <v>0</v>
      </c>
      <c r="AW53" s="200">
        <f t="shared" ca="1" si="124"/>
        <v>0</v>
      </c>
      <c r="AX53" s="200">
        <f t="shared" ca="1" si="124"/>
        <v>0</v>
      </c>
      <c r="AY53" s="200">
        <f t="shared" ca="1" si="124"/>
        <v>0</v>
      </c>
      <c r="AZ53" s="200">
        <f t="shared" ca="1" si="124"/>
        <v>0</v>
      </c>
      <c r="BA53" s="200">
        <f t="shared" ca="1" si="124"/>
        <v>0</v>
      </c>
      <c r="BB53" s="200">
        <f t="shared" ca="1" si="124"/>
        <v>0</v>
      </c>
      <c r="BC53" s="200">
        <f t="shared" ca="1" si="124"/>
        <v>0</v>
      </c>
      <c r="BD53" s="200">
        <f t="shared" ca="1" si="124"/>
        <v>0</v>
      </c>
      <c r="BE53" s="200">
        <f t="shared" ca="1" si="124"/>
        <v>0</v>
      </c>
      <c r="BF53" s="200">
        <f t="shared" ca="1" si="124"/>
        <v>0</v>
      </c>
      <c r="BG53" s="200">
        <f t="shared" ca="1" si="124"/>
        <v>0</v>
      </c>
      <c r="BH53" s="200">
        <f t="shared" ca="1" si="124"/>
        <v>0</v>
      </c>
      <c r="BI53" s="200">
        <f t="shared" ca="1" si="124"/>
        <v>0</v>
      </c>
      <c r="BJ53" s="200">
        <f t="shared" ca="1" si="124"/>
        <v>0</v>
      </c>
      <c r="BK53" s="200">
        <f t="shared" ca="1" si="124"/>
        <v>0</v>
      </c>
      <c r="BL53" s="200">
        <f t="shared" ca="1" si="124"/>
        <v>0</v>
      </c>
      <c r="BM53" s="200">
        <f t="shared" ca="1" si="124"/>
        <v>0</v>
      </c>
      <c r="BN53" s="200">
        <f t="shared" ca="1" si="124"/>
        <v>0</v>
      </c>
      <c r="BO53" s="200">
        <f t="shared" ca="1" si="124"/>
        <v>0</v>
      </c>
      <c r="BP53" s="200">
        <f t="shared" ref="BP53:CZ53" ca="1" si="125">SUM(BP12:BP52)</f>
        <v>0</v>
      </c>
      <c r="BQ53" s="200">
        <f t="shared" ca="1" si="125"/>
        <v>0</v>
      </c>
      <c r="BR53" s="200">
        <f t="shared" ca="1" si="125"/>
        <v>0</v>
      </c>
      <c r="BS53" s="200">
        <f t="shared" ca="1" si="125"/>
        <v>0</v>
      </c>
      <c r="BT53" s="200">
        <f t="shared" ca="1" si="125"/>
        <v>0</v>
      </c>
      <c r="BU53" s="200">
        <f t="shared" ca="1" si="125"/>
        <v>0</v>
      </c>
      <c r="BV53" s="200">
        <f t="shared" ca="1" si="125"/>
        <v>0</v>
      </c>
      <c r="BW53" s="200">
        <f t="shared" ca="1" si="125"/>
        <v>0</v>
      </c>
      <c r="BX53" s="200">
        <f t="shared" ca="1" si="125"/>
        <v>0</v>
      </c>
      <c r="BY53" s="200">
        <f t="shared" ca="1" si="125"/>
        <v>0</v>
      </c>
      <c r="BZ53" s="200">
        <f t="shared" ca="1" si="125"/>
        <v>0</v>
      </c>
      <c r="CA53" s="200">
        <f t="shared" ca="1" si="125"/>
        <v>0</v>
      </c>
      <c r="CB53" s="200">
        <f t="shared" ca="1" si="125"/>
        <v>0</v>
      </c>
      <c r="CC53" s="200">
        <f t="shared" ca="1" si="125"/>
        <v>0</v>
      </c>
      <c r="CD53" s="200">
        <f t="shared" ca="1" si="125"/>
        <v>0</v>
      </c>
      <c r="CE53" s="200">
        <f t="shared" ca="1" si="125"/>
        <v>0</v>
      </c>
      <c r="CF53" s="200">
        <f t="shared" ca="1" si="125"/>
        <v>0</v>
      </c>
      <c r="CG53" s="200">
        <f t="shared" ca="1" si="125"/>
        <v>0</v>
      </c>
      <c r="CH53" s="200">
        <f t="shared" ca="1" si="125"/>
        <v>0</v>
      </c>
      <c r="CI53" s="200">
        <f t="shared" ca="1" si="125"/>
        <v>0</v>
      </c>
      <c r="CJ53" s="200">
        <f t="shared" ca="1" si="125"/>
        <v>0</v>
      </c>
      <c r="CK53" s="200">
        <f t="shared" ca="1" si="125"/>
        <v>0</v>
      </c>
      <c r="CL53" s="200">
        <f t="shared" ca="1" si="125"/>
        <v>0</v>
      </c>
      <c r="CM53" s="200">
        <f t="shared" ca="1" si="125"/>
        <v>0</v>
      </c>
      <c r="CN53" s="200">
        <f t="shared" ca="1" si="125"/>
        <v>0</v>
      </c>
      <c r="CO53" s="200">
        <f t="shared" ca="1" si="125"/>
        <v>0</v>
      </c>
      <c r="CP53" s="200">
        <f t="shared" ca="1" si="125"/>
        <v>0</v>
      </c>
      <c r="CQ53" s="200">
        <f t="shared" ca="1" si="125"/>
        <v>0</v>
      </c>
      <c r="CR53" s="200">
        <f t="shared" ca="1" si="125"/>
        <v>0</v>
      </c>
      <c r="CS53" s="200">
        <f t="shared" ca="1" si="125"/>
        <v>0</v>
      </c>
      <c r="CT53" s="200">
        <f t="shared" ca="1" si="125"/>
        <v>0</v>
      </c>
      <c r="CU53" s="200">
        <f t="shared" ca="1" si="125"/>
        <v>0</v>
      </c>
      <c r="CV53" s="200">
        <f t="shared" ca="1" si="125"/>
        <v>0</v>
      </c>
      <c r="CW53" s="200">
        <f t="shared" ca="1" si="125"/>
        <v>0</v>
      </c>
      <c r="CX53" s="200">
        <f t="shared" ca="1" si="125"/>
        <v>0</v>
      </c>
      <c r="CY53" s="200">
        <f t="shared" ca="1" si="125"/>
        <v>0</v>
      </c>
      <c r="CZ53" s="200">
        <f t="shared" ca="1" si="125"/>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6">D57+1</f>
        <v>2</v>
      </c>
      <c r="F57" s="192">
        <f t="shared" si="126"/>
        <v>3</v>
      </c>
      <c r="G57" s="192">
        <f t="shared" si="126"/>
        <v>4</v>
      </c>
      <c r="H57" s="192">
        <f t="shared" si="126"/>
        <v>5</v>
      </c>
      <c r="I57" s="192">
        <f t="shared" si="126"/>
        <v>6</v>
      </c>
      <c r="J57" s="192">
        <f t="shared" si="126"/>
        <v>7</v>
      </c>
      <c r="K57" s="192">
        <f t="shared" si="126"/>
        <v>8</v>
      </c>
      <c r="L57" s="192">
        <f t="shared" si="126"/>
        <v>9</v>
      </c>
      <c r="M57" s="192">
        <f t="shared" si="126"/>
        <v>10</v>
      </c>
      <c r="N57" s="192">
        <f t="shared" si="126"/>
        <v>11</v>
      </c>
      <c r="O57" s="192">
        <f t="shared" si="126"/>
        <v>12</v>
      </c>
      <c r="P57" s="192">
        <f t="shared" si="126"/>
        <v>13</v>
      </c>
      <c r="Q57" s="192">
        <f t="shared" si="126"/>
        <v>14</v>
      </c>
      <c r="R57" s="192">
        <f t="shared" si="126"/>
        <v>15</v>
      </c>
      <c r="S57" s="192">
        <f t="shared" si="126"/>
        <v>16</v>
      </c>
      <c r="T57" s="192">
        <f t="shared" si="126"/>
        <v>17</v>
      </c>
      <c r="U57" s="192">
        <f t="shared" si="126"/>
        <v>18</v>
      </c>
      <c r="V57" s="192">
        <f t="shared" si="126"/>
        <v>19</v>
      </c>
      <c r="W57" s="192">
        <f t="shared" si="126"/>
        <v>20</v>
      </c>
      <c r="X57" s="192">
        <f t="shared" si="126"/>
        <v>21</v>
      </c>
      <c r="Y57" s="192">
        <f t="shared" si="126"/>
        <v>22</v>
      </c>
      <c r="Z57" s="192">
        <f t="shared" si="126"/>
        <v>23</v>
      </c>
      <c r="AA57" s="192">
        <f t="shared" si="126"/>
        <v>24</v>
      </c>
      <c r="AB57" s="192">
        <f t="shared" si="126"/>
        <v>25</v>
      </c>
      <c r="AC57" s="192">
        <f t="shared" si="126"/>
        <v>26</v>
      </c>
      <c r="AD57" s="192">
        <f t="shared" si="126"/>
        <v>27</v>
      </c>
      <c r="AE57" s="192">
        <f t="shared" si="126"/>
        <v>28</v>
      </c>
      <c r="AF57" s="192">
        <f t="shared" si="126"/>
        <v>29</v>
      </c>
      <c r="AG57" s="192">
        <f t="shared" si="126"/>
        <v>30</v>
      </c>
      <c r="AH57" s="192">
        <f t="shared" si="126"/>
        <v>31</v>
      </c>
      <c r="AI57" s="192">
        <f t="shared" si="126"/>
        <v>32</v>
      </c>
      <c r="AJ57" s="192">
        <f t="shared" si="126"/>
        <v>33</v>
      </c>
      <c r="AK57" s="192">
        <f t="shared" si="126"/>
        <v>34</v>
      </c>
      <c r="AL57" s="192">
        <f t="shared" si="126"/>
        <v>35</v>
      </c>
      <c r="AM57" s="192">
        <f t="shared" si="126"/>
        <v>36</v>
      </c>
      <c r="AN57" s="192">
        <f t="shared" si="126"/>
        <v>37</v>
      </c>
      <c r="AO57" s="192">
        <f t="shared" si="126"/>
        <v>38</v>
      </c>
      <c r="AP57" s="192">
        <f t="shared" si="126"/>
        <v>39</v>
      </c>
      <c r="AQ57" s="192">
        <f t="shared" si="126"/>
        <v>40</v>
      </c>
      <c r="AR57" s="192">
        <f t="shared" si="126"/>
        <v>41</v>
      </c>
      <c r="AS57" s="192">
        <f t="shared" si="126"/>
        <v>42</v>
      </c>
      <c r="AT57" s="192">
        <f t="shared" si="126"/>
        <v>43</v>
      </c>
      <c r="AU57" s="192">
        <f t="shared" si="126"/>
        <v>44</v>
      </c>
      <c r="AV57" s="192">
        <f t="shared" si="126"/>
        <v>45</v>
      </c>
      <c r="AW57" s="192">
        <f t="shared" si="126"/>
        <v>46</v>
      </c>
      <c r="AX57" s="192">
        <f t="shared" si="126"/>
        <v>47</v>
      </c>
      <c r="AY57" s="192">
        <f t="shared" si="126"/>
        <v>48</v>
      </c>
      <c r="AZ57" s="192">
        <f t="shared" si="126"/>
        <v>49</v>
      </c>
      <c r="BA57" s="192">
        <f t="shared" si="126"/>
        <v>50</v>
      </c>
      <c r="BB57" s="192">
        <f t="shared" si="126"/>
        <v>51</v>
      </c>
      <c r="BC57" s="192">
        <f t="shared" si="126"/>
        <v>52</v>
      </c>
      <c r="BD57" s="192">
        <f t="shared" si="126"/>
        <v>53</v>
      </c>
      <c r="BE57" s="192">
        <f t="shared" si="126"/>
        <v>54</v>
      </c>
      <c r="BF57" s="192">
        <f t="shared" si="126"/>
        <v>55</v>
      </c>
      <c r="BG57" s="192">
        <f t="shared" si="126"/>
        <v>56</v>
      </c>
      <c r="BH57" s="192">
        <f t="shared" si="126"/>
        <v>57</v>
      </c>
      <c r="BI57" s="192">
        <f t="shared" si="126"/>
        <v>58</v>
      </c>
      <c r="BJ57" s="192">
        <f t="shared" si="126"/>
        <v>59</v>
      </c>
      <c r="BK57" s="192">
        <f t="shared" si="126"/>
        <v>60</v>
      </c>
      <c r="BL57" s="192">
        <f t="shared" si="126"/>
        <v>61</v>
      </c>
      <c r="BM57" s="192">
        <f t="shared" si="126"/>
        <v>62</v>
      </c>
      <c r="BN57" s="192">
        <f t="shared" si="126"/>
        <v>63</v>
      </c>
      <c r="BO57" s="192">
        <f t="shared" si="126"/>
        <v>64</v>
      </c>
      <c r="BP57" s="192">
        <f t="shared" si="126"/>
        <v>65</v>
      </c>
      <c r="BQ57" s="192">
        <f t="shared" ref="BQ57:CY57" si="127">BP57+1</f>
        <v>66</v>
      </c>
      <c r="BR57" s="192">
        <f t="shared" si="127"/>
        <v>67</v>
      </c>
      <c r="BS57" s="192">
        <f t="shared" si="127"/>
        <v>68</v>
      </c>
      <c r="BT57" s="192">
        <f t="shared" si="127"/>
        <v>69</v>
      </c>
      <c r="BU57" s="192">
        <f t="shared" si="127"/>
        <v>70</v>
      </c>
      <c r="BV57" s="192">
        <f t="shared" si="127"/>
        <v>71</v>
      </c>
      <c r="BW57" s="192">
        <f t="shared" si="127"/>
        <v>72</v>
      </c>
      <c r="BX57" s="192">
        <f t="shared" si="127"/>
        <v>73</v>
      </c>
      <c r="BY57" s="192">
        <f t="shared" si="127"/>
        <v>74</v>
      </c>
      <c r="BZ57" s="192">
        <f t="shared" si="127"/>
        <v>75</v>
      </c>
      <c r="CA57" s="192">
        <f t="shared" si="127"/>
        <v>76</v>
      </c>
      <c r="CB57" s="192">
        <f t="shared" si="127"/>
        <v>77</v>
      </c>
      <c r="CC57" s="192">
        <f t="shared" si="127"/>
        <v>78</v>
      </c>
      <c r="CD57" s="192">
        <f t="shared" si="127"/>
        <v>79</v>
      </c>
      <c r="CE57" s="192">
        <f t="shared" si="127"/>
        <v>80</v>
      </c>
      <c r="CF57" s="192">
        <f t="shared" si="127"/>
        <v>81</v>
      </c>
      <c r="CG57" s="192">
        <f t="shared" si="127"/>
        <v>82</v>
      </c>
      <c r="CH57" s="192">
        <f t="shared" si="127"/>
        <v>83</v>
      </c>
      <c r="CI57" s="192">
        <f t="shared" si="127"/>
        <v>84</v>
      </c>
      <c r="CJ57" s="192">
        <f t="shared" si="127"/>
        <v>85</v>
      </c>
      <c r="CK57" s="192">
        <f t="shared" si="127"/>
        <v>86</v>
      </c>
      <c r="CL57" s="192">
        <f t="shared" si="127"/>
        <v>87</v>
      </c>
      <c r="CM57" s="192">
        <f t="shared" si="127"/>
        <v>88</v>
      </c>
      <c r="CN57" s="192">
        <f t="shared" si="127"/>
        <v>89</v>
      </c>
      <c r="CO57" s="192">
        <f t="shared" si="127"/>
        <v>90</v>
      </c>
      <c r="CP57" s="192">
        <f t="shared" si="127"/>
        <v>91</v>
      </c>
      <c r="CQ57" s="192">
        <f t="shared" si="127"/>
        <v>92</v>
      </c>
      <c r="CR57" s="192">
        <f t="shared" si="127"/>
        <v>93</v>
      </c>
      <c r="CS57" s="192">
        <f t="shared" si="127"/>
        <v>94</v>
      </c>
      <c r="CT57" s="192">
        <f t="shared" si="127"/>
        <v>95</v>
      </c>
      <c r="CU57" s="192">
        <f t="shared" si="127"/>
        <v>96</v>
      </c>
      <c r="CV57" s="192">
        <f t="shared" si="127"/>
        <v>97</v>
      </c>
      <c r="CW57" s="192">
        <f t="shared" si="127"/>
        <v>98</v>
      </c>
      <c r="CX57" s="192">
        <f t="shared" si="127"/>
        <v>99</v>
      </c>
      <c r="CY57" s="192">
        <f t="shared" si="127"/>
        <v>100</v>
      </c>
      <c r="CZ57" s="193">
        <v>101</v>
      </c>
    </row>
    <row r="58" spans="1:124" x14ac:dyDescent="0.2">
      <c r="A58" s="195">
        <v>1</v>
      </c>
      <c r="B58" s="195">
        <f>B12</f>
        <v>2017</v>
      </c>
      <c r="C58" s="187">
        <f t="shared" ref="C58:C97" si="128">C12</f>
        <v>0</v>
      </c>
      <c r="D58" s="467">
        <f ca="1">$C58*INDIRECT("'Bonus Calc'!"&amp;D$101&amp;61)</f>
        <v>0</v>
      </c>
      <c r="E58" s="467">
        <f ca="1">$C58*INDIRECT("'Bonus Calc'!"&amp;E$101&amp;61)</f>
        <v>0</v>
      </c>
      <c r="F58" s="467">
        <f t="shared" ref="F58:AQ58" ca="1" si="129">$C58*INDIRECT("'Bonus Calc'!"&amp;F$101&amp;61)</f>
        <v>0</v>
      </c>
      <c r="G58" s="467">
        <f t="shared" ca="1" si="129"/>
        <v>0</v>
      </c>
      <c r="H58" s="467">
        <f t="shared" ca="1" si="129"/>
        <v>0</v>
      </c>
      <c r="I58" s="467">
        <f t="shared" ca="1" si="129"/>
        <v>0</v>
      </c>
      <c r="J58" s="467">
        <f t="shared" ca="1" si="129"/>
        <v>0</v>
      </c>
      <c r="K58" s="467">
        <f t="shared" ca="1" si="129"/>
        <v>0</v>
      </c>
      <c r="L58" s="467">
        <f t="shared" ca="1" si="129"/>
        <v>0</v>
      </c>
      <c r="M58" s="467">
        <f t="shared" ca="1" si="129"/>
        <v>0</v>
      </c>
      <c r="N58" s="467">
        <f t="shared" ca="1" si="129"/>
        <v>0</v>
      </c>
      <c r="O58" s="467">
        <f t="shared" ca="1" si="129"/>
        <v>0</v>
      </c>
      <c r="P58" s="467">
        <f t="shared" ca="1" si="129"/>
        <v>0</v>
      </c>
      <c r="Q58" s="467">
        <f t="shared" ca="1" si="129"/>
        <v>0</v>
      </c>
      <c r="R58" s="467">
        <f t="shared" ca="1" si="129"/>
        <v>0</v>
      </c>
      <c r="S58" s="467">
        <f t="shared" ca="1" si="129"/>
        <v>0</v>
      </c>
      <c r="T58" s="467">
        <f t="shared" ca="1" si="129"/>
        <v>0</v>
      </c>
      <c r="U58" s="467">
        <f t="shared" ca="1" si="129"/>
        <v>0</v>
      </c>
      <c r="V58" s="467">
        <f t="shared" ca="1" si="129"/>
        <v>0</v>
      </c>
      <c r="W58" s="467">
        <f t="shared" ca="1" si="129"/>
        <v>0</v>
      </c>
      <c r="X58" s="467">
        <f t="shared" ca="1" si="129"/>
        <v>0</v>
      </c>
      <c r="Y58" s="467">
        <f t="shared" ca="1" si="129"/>
        <v>0</v>
      </c>
      <c r="Z58" s="467">
        <f t="shared" ca="1" si="129"/>
        <v>0</v>
      </c>
      <c r="AA58" s="467">
        <f t="shared" ca="1" si="129"/>
        <v>0</v>
      </c>
      <c r="AB58" s="467">
        <f t="shared" ca="1" si="129"/>
        <v>0</v>
      </c>
      <c r="AC58" s="467">
        <f t="shared" ca="1" si="129"/>
        <v>0</v>
      </c>
      <c r="AD58" s="467">
        <f t="shared" ca="1" si="129"/>
        <v>0</v>
      </c>
      <c r="AE58" s="467">
        <f t="shared" ca="1" si="129"/>
        <v>0</v>
      </c>
      <c r="AF58" s="467">
        <f t="shared" ca="1" si="129"/>
        <v>0</v>
      </c>
      <c r="AG58" s="467">
        <f t="shared" ca="1" si="129"/>
        <v>0</v>
      </c>
      <c r="AH58" s="467">
        <f t="shared" ca="1" si="129"/>
        <v>0</v>
      </c>
      <c r="AI58" s="467">
        <f t="shared" ca="1" si="129"/>
        <v>0</v>
      </c>
      <c r="AJ58" s="467">
        <f t="shared" ca="1" si="129"/>
        <v>0</v>
      </c>
      <c r="AK58" s="467">
        <f t="shared" ca="1" si="129"/>
        <v>0</v>
      </c>
      <c r="AL58" s="467">
        <f t="shared" ca="1" si="129"/>
        <v>0</v>
      </c>
      <c r="AM58" s="467">
        <f t="shared" ca="1" si="129"/>
        <v>0</v>
      </c>
      <c r="AN58" s="467">
        <f t="shared" ca="1" si="129"/>
        <v>0</v>
      </c>
      <c r="AO58" s="467">
        <f t="shared" ca="1" si="129"/>
        <v>0</v>
      </c>
      <c r="AP58" s="467">
        <f t="shared" ca="1" si="129"/>
        <v>0</v>
      </c>
      <c r="AQ58" s="467">
        <f t="shared" ca="1" si="129"/>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30">A58+1</f>
        <v>2</v>
      </c>
      <c r="B59" s="195">
        <f t="shared" ref="B59:B97" si="131">B13</f>
        <v>2018</v>
      </c>
      <c r="C59" s="187">
        <f t="shared" si="128"/>
        <v>0</v>
      </c>
      <c r="D59" s="466"/>
      <c r="E59" s="467">
        <f ca="1">$C59*INDIRECT("'Bonus Calc'!"&amp;D$101&amp;61)</f>
        <v>0</v>
      </c>
      <c r="F59" s="467">
        <f t="shared" ref="F59:AR59" ca="1" si="132">$C59*INDIRECT("'Bonus Calc'!"&amp;E$101&amp;61)</f>
        <v>0</v>
      </c>
      <c r="G59" s="467">
        <f t="shared" ca="1" si="132"/>
        <v>0</v>
      </c>
      <c r="H59" s="467">
        <f t="shared" ca="1" si="132"/>
        <v>0</v>
      </c>
      <c r="I59" s="467">
        <f t="shared" ca="1" si="132"/>
        <v>0</v>
      </c>
      <c r="J59" s="467">
        <f t="shared" ca="1" si="132"/>
        <v>0</v>
      </c>
      <c r="K59" s="467">
        <f t="shared" ca="1" si="132"/>
        <v>0</v>
      </c>
      <c r="L59" s="467">
        <f t="shared" ca="1" si="132"/>
        <v>0</v>
      </c>
      <c r="M59" s="467">
        <f t="shared" ca="1" si="132"/>
        <v>0</v>
      </c>
      <c r="N59" s="467">
        <f t="shared" ca="1" si="132"/>
        <v>0</v>
      </c>
      <c r="O59" s="467">
        <f t="shared" ca="1" si="132"/>
        <v>0</v>
      </c>
      <c r="P59" s="467">
        <f t="shared" ca="1" si="132"/>
        <v>0</v>
      </c>
      <c r="Q59" s="467">
        <f t="shared" ca="1" si="132"/>
        <v>0</v>
      </c>
      <c r="R59" s="467">
        <f t="shared" ca="1" si="132"/>
        <v>0</v>
      </c>
      <c r="S59" s="467">
        <f t="shared" ca="1" si="132"/>
        <v>0</v>
      </c>
      <c r="T59" s="467">
        <f t="shared" ca="1" si="132"/>
        <v>0</v>
      </c>
      <c r="U59" s="467">
        <f t="shared" ca="1" si="132"/>
        <v>0</v>
      </c>
      <c r="V59" s="467">
        <f t="shared" ca="1" si="132"/>
        <v>0</v>
      </c>
      <c r="W59" s="467">
        <f t="shared" ca="1" si="132"/>
        <v>0</v>
      </c>
      <c r="X59" s="467">
        <f t="shared" ca="1" si="132"/>
        <v>0</v>
      </c>
      <c r="Y59" s="467">
        <f t="shared" ca="1" si="132"/>
        <v>0</v>
      </c>
      <c r="Z59" s="467">
        <f t="shared" ca="1" si="132"/>
        <v>0</v>
      </c>
      <c r="AA59" s="467">
        <f t="shared" ca="1" si="132"/>
        <v>0</v>
      </c>
      <c r="AB59" s="467">
        <f t="shared" ca="1" si="132"/>
        <v>0</v>
      </c>
      <c r="AC59" s="467">
        <f t="shared" ca="1" si="132"/>
        <v>0</v>
      </c>
      <c r="AD59" s="467">
        <f t="shared" ca="1" si="132"/>
        <v>0</v>
      </c>
      <c r="AE59" s="467">
        <f t="shared" ca="1" si="132"/>
        <v>0</v>
      </c>
      <c r="AF59" s="467">
        <f t="shared" ca="1" si="132"/>
        <v>0</v>
      </c>
      <c r="AG59" s="467">
        <f t="shared" ca="1" si="132"/>
        <v>0</v>
      </c>
      <c r="AH59" s="467">
        <f t="shared" ca="1" si="132"/>
        <v>0</v>
      </c>
      <c r="AI59" s="467">
        <f t="shared" ca="1" si="132"/>
        <v>0</v>
      </c>
      <c r="AJ59" s="467">
        <f t="shared" ca="1" si="132"/>
        <v>0</v>
      </c>
      <c r="AK59" s="467">
        <f t="shared" ca="1" si="132"/>
        <v>0</v>
      </c>
      <c r="AL59" s="467">
        <f t="shared" ca="1" si="132"/>
        <v>0</v>
      </c>
      <c r="AM59" s="467">
        <f t="shared" ca="1" si="132"/>
        <v>0</v>
      </c>
      <c r="AN59" s="467">
        <f t="shared" ca="1" si="132"/>
        <v>0</v>
      </c>
      <c r="AO59" s="467">
        <f t="shared" ca="1" si="132"/>
        <v>0</v>
      </c>
      <c r="AP59" s="467">
        <f t="shared" ca="1" si="132"/>
        <v>0</v>
      </c>
      <c r="AQ59" s="467">
        <f t="shared" ca="1" si="132"/>
        <v>0</v>
      </c>
      <c r="AR59" s="467">
        <f t="shared" ca="1" si="132"/>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3">SUM(D59:CY59)</f>
        <v>0</v>
      </c>
    </row>
    <row r="60" spans="1:124" x14ac:dyDescent="0.2">
      <c r="A60" s="195">
        <f t="shared" si="130"/>
        <v>3</v>
      </c>
      <c r="B60" s="195">
        <f t="shared" si="131"/>
        <v>2019</v>
      </c>
      <c r="C60" s="187">
        <f t="shared" si="128"/>
        <v>0</v>
      </c>
      <c r="D60" s="466"/>
      <c r="E60" s="466"/>
      <c r="F60" s="467">
        <f ca="1">$C60*INDIRECT("'Bonus Calc'!"&amp;D$101&amp;61)</f>
        <v>0</v>
      </c>
      <c r="G60" s="467">
        <f t="shared" ref="G60:AS60" ca="1" si="134">$C60*INDIRECT("'Bonus Calc'!"&amp;E$101&amp;61)</f>
        <v>0</v>
      </c>
      <c r="H60" s="467">
        <f t="shared" ca="1" si="134"/>
        <v>0</v>
      </c>
      <c r="I60" s="467">
        <f t="shared" ca="1" si="134"/>
        <v>0</v>
      </c>
      <c r="J60" s="467">
        <f t="shared" ca="1" si="134"/>
        <v>0</v>
      </c>
      <c r="K60" s="467">
        <f t="shared" ca="1" si="134"/>
        <v>0</v>
      </c>
      <c r="L60" s="467">
        <f t="shared" ca="1" si="134"/>
        <v>0</v>
      </c>
      <c r="M60" s="467">
        <f t="shared" ca="1" si="134"/>
        <v>0</v>
      </c>
      <c r="N60" s="467">
        <f t="shared" ca="1" si="134"/>
        <v>0</v>
      </c>
      <c r="O60" s="467">
        <f t="shared" ca="1" si="134"/>
        <v>0</v>
      </c>
      <c r="P60" s="467">
        <f t="shared" ca="1" si="134"/>
        <v>0</v>
      </c>
      <c r="Q60" s="467">
        <f t="shared" ca="1" si="134"/>
        <v>0</v>
      </c>
      <c r="R60" s="467">
        <f t="shared" ca="1" si="134"/>
        <v>0</v>
      </c>
      <c r="S60" s="467">
        <f t="shared" ca="1" si="134"/>
        <v>0</v>
      </c>
      <c r="T60" s="467">
        <f t="shared" ca="1" si="134"/>
        <v>0</v>
      </c>
      <c r="U60" s="467">
        <f t="shared" ca="1" si="134"/>
        <v>0</v>
      </c>
      <c r="V60" s="467">
        <f t="shared" ca="1" si="134"/>
        <v>0</v>
      </c>
      <c r="W60" s="467">
        <f t="shared" ca="1" si="134"/>
        <v>0</v>
      </c>
      <c r="X60" s="467">
        <f t="shared" ca="1" si="134"/>
        <v>0</v>
      </c>
      <c r="Y60" s="467">
        <f t="shared" ca="1" si="134"/>
        <v>0</v>
      </c>
      <c r="Z60" s="467">
        <f t="shared" ca="1" si="134"/>
        <v>0</v>
      </c>
      <c r="AA60" s="467">
        <f t="shared" ca="1" si="134"/>
        <v>0</v>
      </c>
      <c r="AB60" s="467">
        <f t="shared" ca="1" si="134"/>
        <v>0</v>
      </c>
      <c r="AC60" s="467">
        <f t="shared" ca="1" si="134"/>
        <v>0</v>
      </c>
      <c r="AD60" s="467">
        <f t="shared" ca="1" si="134"/>
        <v>0</v>
      </c>
      <c r="AE60" s="467">
        <f t="shared" ca="1" si="134"/>
        <v>0</v>
      </c>
      <c r="AF60" s="467">
        <f t="shared" ca="1" si="134"/>
        <v>0</v>
      </c>
      <c r="AG60" s="467">
        <f t="shared" ca="1" si="134"/>
        <v>0</v>
      </c>
      <c r="AH60" s="467">
        <f t="shared" ca="1" si="134"/>
        <v>0</v>
      </c>
      <c r="AI60" s="467">
        <f t="shared" ca="1" si="134"/>
        <v>0</v>
      </c>
      <c r="AJ60" s="467">
        <f t="shared" ca="1" si="134"/>
        <v>0</v>
      </c>
      <c r="AK60" s="467">
        <f t="shared" ca="1" si="134"/>
        <v>0</v>
      </c>
      <c r="AL60" s="467">
        <f t="shared" ca="1" si="134"/>
        <v>0</v>
      </c>
      <c r="AM60" s="467">
        <f t="shared" ca="1" si="134"/>
        <v>0</v>
      </c>
      <c r="AN60" s="467">
        <f t="shared" ca="1" si="134"/>
        <v>0</v>
      </c>
      <c r="AO60" s="467">
        <f t="shared" ca="1" si="134"/>
        <v>0</v>
      </c>
      <c r="AP60" s="467">
        <f t="shared" ca="1" si="134"/>
        <v>0</v>
      </c>
      <c r="AQ60" s="467">
        <f t="shared" ca="1" si="134"/>
        <v>0</v>
      </c>
      <c r="AR60" s="467">
        <f t="shared" ca="1" si="134"/>
        <v>0</v>
      </c>
      <c r="AS60" s="467">
        <f t="shared" ca="1" si="134"/>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3"/>
        <v>0</v>
      </c>
    </row>
    <row r="61" spans="1:124" x14ac:dyDescent="0.2">
      <c r="A61" s="195">
        <f t="shared" si="130"/>
        <v>4</v>
      </c>
      <c r="B61" s="195">
        <f t="shared" si="131"/>
        <v>2020</v>
      </c>
      <c r="C61" s="187">
        <f t="shared" si="128"/>
        <v>0</v>
      </c>
      <c r="D61" s="466"/>
      <c r="E61" s="466"/>
      <c r="F61" s="466"/>
      <c r="G61" s="467">
        <f ca="1">$C61*INDIRECT("'Bonus Calc'!"&amp;D$101&amp;61)</f>
        <v>0</v>
      </c>
      <c r="H61" s="467">
        <f t="shared" ref="H61:AT61" ca="1" si="135">$C61*INDIRECT("'Bonus Calc'!"&amp;E$101&amp;61)</f>
        <v>0</v>
      </c>
      <c r="I61" s="467">
        <f t="shared" ca="1" si="135"/>
        <v>0</v>
      </c>
      <c r="J61" s="467">
        <f t="shared" ca="1" si="135"/>
        <v>0</v>
      </c>
      <c r="K61" s="467">
        <f t="shared" ca="1" si="135"/>
        <v>0</v>
      </c>
      <c r="L61" s="467">
        <f t="shared" ca="1" si="135"/>
        <v>0</v>
      </c>
      <c r="M61" s="467">
        <f t="shared" ca="1" si="135"/>
        <v>0</v>
      </c>
      <c r="N61" s="467">
        <f t="shared" ca="1" si="135"/>
        <v>0</v>
      </c>
      <c r="O61" s="467">
        <f t="shared" ca="1" si="135"/>
        <v>0</v>
      </c>
      <c r="P61" s="467">
        <f t="shared" ca="1" si="135"/>
        <v>0</v>
      </c>
      <c r="Q61" s="467">
        <f t="shared" ca="1" si="135"/>
        <v>0</v>
      </c>
      <c r="R61" s="467">
        <f t="shared" ca="1" si="135"/>
        <v>0</v>
      </c>
      <c r="S61" s="467">
        <f t="shared" ca="1" si="135"/>
        <v>0</v>
      </c>
      <c r="T61" s="467">
        <f t="shared" ca="1" si="135"/>
        <v>0</v>
      </c>
      <c r="U61" s="467">
        <f t="shared" ca="1" si="135"/>
        <v>0</v>
      </c>
      <c r="V61" s="467">
        <f t="shared" ca="1" si="135"/>
        <v>0</v>
      </c>
      <c r="W61" s="467">
        <f t="shared" ca="1" si="135"/>
        <v>0</v>
      </c>
      <c r="X61" s="467">
        <f t="shared" ca="1" si="135"/>
        <v>0</v>
      </c>
      <c r="Y61" s="467">
        <f t="shared" ca="1" si="135"/>
        <v>0</v>
      </c>
      <c r="Z61" s="467">
        <f t="shared" ca="1" si="135"/>
        <v>0</v>
      </c>
      <c r="AA61" s="467">
        <f t="shared" ca="1" si="135"/>
        <v>0</v>
      </c>
      <c r="AB61" s="467">
        <f t="shared" ca="1" si="135"/>
        <v>0</v>
      </c>
      <c r="AC61" s="467">
        <f t="shared" ca="1" si="135"/>
        <v>0</v>
      </c>
      <c r="AD61" s="467">
        <f t="shared" ca="1" si="135"/>
        <v>0</v>
      </c>
      <c r="AE61" s="467">
        <f t="shared" ca="1" si="135"/>
        <v>0</v>
      </c>
      <c r="AF61" s="467">
        <f t="shared" ca="1" si="135"/>
        <v>0</v>
      </c>
      <c r="AG61" s="467">
        <f t="shared" ca="1" si="135"/>
        <v>0</v>
      </c>
      <c r="AH61" s="467">
        <f t="shared" ca="1" si="135"/>
        <v>0</v>
      </c>
      <c r="AI61" s="467">
        <f t="shared" ca="1" si="135"/>
        <v>0</v>
      </c>
      <c r="AJ61" s="467">
        <f t="shared" ca="1" si="135"/>
        <v>0</v>
      </c>
      <c r="AK61" s="467">
        <f t="shared" ca="1" si="135"/>
        <v>0</v>
      </c>
      <c r="AL61" s="467">
        <f t="shared" ca="1" si="135"/>
        <v>0</v>
      </c>
      <c r="AM61" s="467">
        <f t="shared" ca="1" si="135"/>
        <v>0</v>
      </c>
      <c r="AN61" s="467">
        <f t="shared" ca="1" si="135"/>
        <v>0</v>
      </c>
      <c r="AO61" s="467">
        <f t="shared" ca="1" si="135"/>
        <v>0</v>
      </c>
      <c r="AP61" s="467">
        <f t="shared" ca="1" si="135"/>
        <v>0</v>
      </c>
      <c r="AQ61" s="467">
        <f t="shared" ca="1" si="135"/>
        <v>0</v>
      </c>
      <c r="AR61" s="467">
        <f t="shared" ca="1" si="135"/>
        <v>0</v>
      </c>
      <c r="AS61" s="467">
        <f t="shared" ca="1" si="135"/>
        <v>0</v>
      </c>
      <c r="AT61" s="467">
        <f t="shared" ca="1" si="135"/>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3"/>
        <v>0</v>
      </c>
    </row>
    <row r="62" spans="1:124" x14ac:dyDescent="0.2">
      <c r="A62" s="195">
        <f t="shared" si="130"/>
        <v>5</v>
      </c>
      <c r="B62" s="195">
        <f t="shared" si="131"/>
        <v>2021</v>
      </c>
      <c r="C62" s="187">
        <f t="shared" si="128"/>
        <v>0</v>
      </c>
      <c r="D62" s="466"/>
      <c r="E62" s="466"/>
      <c r="F62" s="466"/>
      <c r="G62" s="466"/>
      <c r="H62" s="467">
        <f ca="1">$C62*INDIRECT("'Bonus Calc'!"&amp;D$101&amp;61)</f>
        <v>0</v>
      </c>
      <c r="I62" s="467">
        <f t="shared" ref="I62:AU62" ca="1" si="136">$C62*INDIRECT("'Bonus Calc'!"&amp;E$101&amp;61)</f>
        <v>0</v>
      </c>
      <c r="J62" s="467">
        <f t="shared" ca="1" si="136"/>
        <v>0</v>
      </c>
      <c r="K62" s="467">
        <f t="shared" ca="1" si="136"/>
        <v>0</v>
      </c>
      <c r="L62" s="467">
        <f t="shared" ca="1" si="136"/>
        <v>0</v>
      </c>
      <c r="M62" s="467">
        <f t="shared" ca="1" si="136"/>
        <v>0</v>
      </c>
      <c r="N62" s="467">
        <f t="shared" ca="1" si="136"/>
        <v>0</v>
      </c>
      <c r="O62" s="467">
        <f t="shared" ca="1" si="136"/>
        <v>0</v>
      </c>
      <c r="P62" s="467">
        <f t="shared" ca="1" si="136"/>
        <v>0</v>
      </c>
      <c r="Q62" s="467">
        <f t="shared" ca="1" si="136"/>
        <v>0</v>
      </c>
      <c r="R62" s="467">
        <f t="shared" ca="1" si="136"/>
        <v>0</v>
      </c>
      <c r="S62" s="467">
        <f t="shared" ca="1" si="136"/>
        <v>0</v>
      </c>
      <c r="T62" s="467">
        <f t="shared" ca="1" si="136"/>
        <v>0</v>
      </c>
      <c r="U62" s="467">
        <f t="shared" ca="1" si="136"/>
        <v>0</v>
      </c>
      <c r="V62" s="467">
        <f t="shared" ca="1" si="136"/>
        <v>0</v>
      </c>
      <c r="W62" s="467">
        <f t="shared" ca="1" si="136"/>
        <v>0</v>
      </c>
      <c r="X62" s="467">
        <f t="shared" ca="1" si="136"/>
        <v>0</v>
      </c>
      <c r="Y62" s="467">
        <f t="shared" ca="1" si="136"/>
        <v>0</v>
      </c>
      <c r="Z62" s="467">
        <f t="shared" ca="1" si="136"/>
        <v>0</v>
      </c>
      <c r="AA62" s="467">
        <f t="shared" ca="1" si="136"/>
        <v>0</v>
      </c>
      <c r="AB62" s="467">
        <f t="shared" ca="1" si="136"/>
        <v>0</v>
      </c>
      <c r="AC62" s="467">
        <f t="shared" ca="1" si="136"/>
        <v>0</v>
      </c>
      <c r="AD62" s="467">
        <f t="shared" ca="1" si="136"/>
        <v>0</v>
      </c>
      <c r="AE62" s="467">
        <f t="shared" ca="1" si="136"/>
        <v>0</v>
      </c>
      <c r="AF62" s="467">
        <f t="shared" ca="1" si="136"/>
        <v>0</v>
      </c>
      <c r="AG62" s="467">
        <f t="shared" ca="1" si="136"/>
        <v>0</v>
      </c>
      <c r="AH62" s="467">
        <f t="shared" ca="1" si="136"/>
        <v>0</v>
      </c>
      <c r="AI62" s="467">
        <f t="shared" ca="1" si="136"/>
        <v>0</v>
      </c>
      <c r="AJ62" s="467">
        <f t="shared" ca="1" si="136"/>
        <v>0</v>
      </c>
      <c r="AK62" s="467">
        <f t="shared" ca="1" si="136"/>
        <v>0</v>
      </c>
      <c r="AL62" s="467">
        <f t="shared" ca="1" si="136"/>
        <v>0</v>
      </c>
      <c r="AM62" s="467">
        <f t="shared" ca="1" si="136"/>
        <v>0</v>
      </c>
      <c r="AN62" s="467">
        <f t="shared" ca="1" si="136"/>
        <v>0</v>
      </c>
      <c r="AO62" s="467">
        <f t="shared" ca="1" si="136"/>
        <v>0</v>
      </c>
      <c r="AP62" s="467">
        <f t="shared" ca="1" si="136"/>
        <v>0</v>
      </c>
      <c r="AQ62" s="467">
        <f t="shared" ca="1" si="136"/>
        <v>0</v>
      </c>
      <c r="AR62" s="467">
        <f t="shared" ca="1" si="136"/>
        <v>0</v>
      </c>
      <c r="AS62" s="467">
        <f t="shared" ca="1" si="136"/>
        <v>0</v>
      </c>
      <c r="AT62" s="467">
        <f t="shared" ca="1" si="136"/>
        <v>0</v>
      </c>
      <c r="AU62" s="467">
        <f t="shared" ca="1" si="136"/>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3"/>
        <v>0</v>
      </c>
    </row>
    <row r="63" spans="1:124" x14ac:dyDescent="0.2">
      <c r="A63" s="195">
        <f t="shared" si="130"/>
        <v>6</v>
      </c>
      <c r="B63" s="195">
        <f t="shared" si="131"/>
        <v>2022</v>
      </c>
      <c r="C63" s="187">
        <f t="shared" ca="1" si="128"/>
        <v>0</v>
      </c>
      <c r="D63" s="466"/>
      <c r="E63" s="466"/>
      <c r="F63" s="466"/>
      <c r="G63" s="466"/>
      <c r="H63" s="466"/>
      <c r="I63" s="467">
        <f ca="1">$C63*INDIRECT("'Bonus Calc'!"&amp;D$101&amp;61)</f>
        <v>0</v>
      </c>
      <c r="J63" s="467">
        <f t="shared" ref="J63:AV63" ca="1" si="137">$C63*INDIRECT("'Bonus Calc'!"&amp;E$101&amp;61)</f>
        <v>0</v>
      </c>
      <c r="K63" s="467">
        <f t="shared" ca="1" si="137"/>
        <v>0</v>
      </c>
      <c r="L63" s="467">
        <f t="shared" ca="1" si="137"/>
        <v>0</v>
      </c>
      <c r="M63" s="467">
        <f t="shared" ca="1" si="137"/>
        <v>0</v>
      </c>
      <c r="N63" s="467">
        <f t="shared" ca="1" si="137"/>
        <v>0</v>
      </c>
      <c r="O63" s="467">
        <f t="shared" ca="1" si="137"/>
        <v>0</v>
      </c>
      <c r="P63" s="467">
        <f t="shared" ca="1" si="137"/>
        <v>0</v>
      </c>
      <c r="Q63" s="467">
        <f t="shared" ca="1" si="137"/>
        <v>0</v>
      </c>
      <c r="R63" s="467">
        <f t="shared" ca="1" si="137"/>
        <v>0</v>
      </c>
      <c r="S63" s="467">
        <f t="shared" ca="1" si="137"/>
        <v>0</v>
      </c>
      <c r="T63" s="467">
        <f t="shared" ca="1" si="137"/>
        <v>0</v>
      </c>
      <c r="U63" s="467">
        <f t="shared" ca="1" si="137"/>
        <v>0</v>
      </c>
      <c r="V63" s="467">
        <f t="shared" ca="1" si="137"/>
        <v>0</v>
      </c>
      <c r="W63" s="467">
        <f t="shared" ca="1" si="137"/>
        <v>0</v>
      </c>
      <c r="X63" s="467">
        <f t="shared" ca="1" si="137"/>
        <v>0</v>
      </c>
      <c r="Y63" s="467">
        <f t="shared" ca="1" si="137"/>
        <v>0</v>
      </c>
      <c r="Z63" s="467">
        <f t="shared" ca="1" si="137"/>
        <v>0</v>
      </c>
      <c r="AA63" s="467">
        <f t="shared" ca="1" si="137"/>
        <v>0</v>
      </c>
      <c r="AB63" s="467">
        <f t="shared" ca="1" si="137"/>
        <v>0</v>
      </c>
      <c r="AC63" s="467">
        <f t="shared" ca="1" si="137"/>
        <v>0</v>
      </c>
      <c r="AD63" s="467">
        <f t="shared" ca="1" si="137"/>
        <v>0</v>
      </c>
      <c r="AE63" s="467">
        <f t="shared" ca="1" si="137"/>
        <v>0</v>
      </c>
      <c r="AF63" s="467">
        <f t="shared" ca="1" si="137"/>
        <v>0</v>
      </c>
      <c r="AG63" s="467">
        <f t="shared" ca="1" si="137"/>
        <v>0</v>
      </c>
      <c r="AH63" s="467">
        <f t="shared" ca="1" si="137"/>
        <v>0</v>
      </c>
      <c r="AI63" s="467">
        <f t="shared" ca="1" si="137"/>
        <v>0</v>
      </c>
      <c r="AJ63" s="467">
        <f t="shared" ca="1" si="137"/>
        <v>0</v>
      </c>
      <c r="AK63" s="467">
        <f t="shared" ca="1" si="137"/>
        <v>0</v>
      </c>
      <c r="AL63" s="467">
        <f t="shared" ca="1" si="137"/>
        <v>0</v>
      </c>
      <c r="AM63" s="467">
        <f t="shared" ca="1" si="137"/>
        <v>0</v>
      </c>
      <c r="AN63" s="467">
        <f t="shared" ca="1" si="137"/>
        <v>0</v>
      </c>
      <c r="AO63" s="467">
        <f t="shared" ca="1" si="137"/>
        <v>0</v>
      </c>
      <c r="AP63" s="467">
        <f t="shared" ca="1" si="137"/>
        <v>0</v>
      </c>
      <c r="AQ63" s="467">
        <f t="shared" ca="1" si="137"/>
        <v>0</v>
      </c>
      <c r="AR63" s="467">
        <f t="shared" ca="1" si="137"/>
        <v>0</v>
      </c>
      <c r="AS63" s="467">
        <f t="shared" ca="1" si="137"/>
        <v>0</v>
      </c>
      <c r="AT63" s="467">
        <f t="shared" ca="1" si="137"/>
        <v>0</v>
      </c>
      <c r="AU63" s="467">
        <f t="shared" ca="1" si="137"/>
        <v>0</v>
      </c>
      <c r="AV63" s="467">
        <f t="shared" ca="1" si="137"/>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3"/>
        <v>0</v>
      </c>
    </row>
    <row r="64" spans="1:124" x14ac:dyDescent="0.2">
      <c r="A64" s="195">
        <f t="shared" si="130"/>
        <v>7</v>
      </c>
      <c r="B64" s="195">
        <f t="shared" si="131"/>
        <v>2023</v>
      </c>
      <c r="C64" s="187">
        <f t="shared" ca="1" si="128"/>
        <v>0</v>
      </c>
      <c r="D64" s="466"/>
      <c r="E64" s="466"/>
      <c r="F64" s="466"/>
      <c r="G64" s="466"/>
      <c r="H64" s="466"/>
      <c r="I64" s="466"/>
      <c r="J64" s="467">
        <f ca="1">$C64*INDIRECT("'Bonus Calc'!"&amp;D$101&amp;61)</f>
        <v>0</v>
      </c>
      <c r="K64" s="467">
        <f t="shared" ref="K64:AW64" ca="1" si="138">$C64*INDIRECT("'Bonus Calc'!"&amp;E$101&amp;61)</f>
        <v>0</v>
      </c>
      <c r="L64" s="467">
        <f t="shared" ca="1" si="138"/>
        <v>0</v>
      </c>
      <c r="M64" s="467">
        <f t="shared" ca="1" si="138"/>
        <v>0</v>
      </c>
      <c r="N64" s="467">
        <f t="shared" ca="1" si="138"/>
        <v>0</v>
      </c>
      <c r="O64" s="467">
        <f t="shared" ca="1" si="138"/>
        <v>0</v>
      </c>
      <c r="P64" s="467">
        <f t="shared" ca="1" si="138"/>
        <v>0</v>
      </c>
      <c r="Q64" s="467">
        <f t="shared" ca="1" si="138"/>
        <v>0</v>
      </c>
      <c r="R64" s="467">
        <f t="shared" ca="1" si="138"/>
        <v>0</v>
      </c>
      <c r="S64" s="467">
        <f t="shared" ca="1" si="138"/>
        <v>0</v>
      </c>
      <c r="T64" s="467">
        <f t="shared" ca="1" si="138"/>
        <v>0</v>
      </c>
      <c r="U64" s="467">
        <f t="shared" ca="1" si="138"/>
        <v>0</v>
      </c>
      <c r="V64" s="467">
        <f t="shared" ca="1" si="138"/>
        <v>0</v>
      </c>
      <c r="W64" s="467">
        <f t="shared" ca="1" si="138"/>
        <v>0</v>
      </c>
      <c r="X64" s="467">
        <f t="shared" ca="1" si="138"/>
        <v>0</v>
      </c>
      <c r="Y64" s="467">
        <f t="shared" ca="1" si="138"/>
        <v>0</v>
      </c>
      <c r="Z64" s="467">
        <f t="shared" ca="1" si="138"/>
        <v>0</v>
      </c>
      <c r="AA64" s="467">
        <f t="shared" ca="1" si="138"/>
        <v>0</v>
      </c>
      <c r="AB64" s="467">
        <f t="shared" ca="1" si="138"/>
        <v>0</v>
      </c>
      <c r="AC64" s="467">
        <f t="shared" ca="1" si="138"/>
        <v>0</v>
      </c>
      <c r="AD64" s="467">
        <f t="shared" ca="1" si="138"/>
        <v>0</v>
      </c>
      <c r="AE64" s="467">
        <f t="shared" ca="1" si="138"/>
        <v>0</v>
      </c>
      <c r="AF64" s="467">
        <f t="shared" ca="1" si="138"/>
        <v>0</v>
      </c>
      <c r="AG64" s="467">
        <f t="shared" ca="1" si="138"/>
        <v>0</v>
      </c>
      <c r="AH64" s="467">
        <f t="shared" ca="1" si="138"/>
        <v>0</v>
      </c>
      <c r="AI64" s="467">
        <f t="shared" ca="1" si="138"/>
        <v>0</v>
      </c>
      <c r="AJ64" s="467">
        <f t="shared" ca="1" si="138"/>
        <v>0</v>
      </c>
      <c r="AK64" s="467">
        <f t="shared" ca="1" si="138"/>
        <v>0</v>
      </c>
      <c r="AL64" s="467">
        <f t="shared" ca="1" si="138"/>
        <v>0</v>
      </c>
      <c r="AM64" s="467">
        <f t="shared" ca="1" si="138"/>
        <v>0</v>
      </c>
      <c r="AN64" s="467">
        <f t="shared" ca="1" si="138"/>
        <v>0</v>
      </c>
      <c r="AO64" s="467">
        <f t="shared" ca="1" si="138"/>
        <v>0</v>
      </c>
      <c r="AP64" s="467">
        <f t="shared" ca="1" si="138"/>
        <v>0</v>
      </c>
      <c r="AQ64" s="467">
        <f t="shared" ca="1" si="138"/>
        <v>0</v>
      </c>
      <c r="AR64" s="467">
        <f t="shared" ca="1" si="138"/>
        <v>0</v>
      </c>
      <c r="AS64" s="467">
        <f t="shared" ca="1" si="138"/>
        <v>0</v>
      </c>
      <c r="AT64" s="467">
        <f t="shared" ca="1" si="138"/>
        <v>0</v>
      </c>
      <c r="AU64" s="467">
        <f t="shared" ca="1" si="138"/>
        <v>0</v>
      </c>
      <c r="AV64" s="467">
        <f t="shared" ca="1" si="138"/>
        <v>0</v>
      </c>
      <c r="AW64" s="467">
        <f t="shared" ca="1" si="138"/>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3"/>
        <v>0</v>
      </c>
    </row>
    <row r="65" spans="1:104" x14ac:dyDescent="0.2">
      <c r="A65" s="195">
        <f t="shared" si="130"/>
        <v>8</v>
      </c>
      <c r="B65" s="195">
        <f t="shared" si="131"/>
        <v>2024</v>
      </c>
      <c r="C65" s="187">
        <f t="shared" ca="1" si="128"/>
        <v>0</v>
      </c>
      <c r="D65" s="466"/>
      <c r="E65" s="466"/>
      <c r="F65" s="466"/>
      <c r="G65" s="466"/>
      <c r="H65" s="466"/>
      <c r="I65" s="466"/>
      <c r="J65" s="466"/>
      <c r="K65" s="467">
        <f ca="1">$C65*INDIRECT("'Bonus Calc'!"&amp;D$101&amp;61)</f>
        <v>0</v>
      </c>
      <c r="L65" s="467">
        <f t="shared" ref="L65:AX65" ca="1" si="139">$C65*INDIRECT("'Bonus Calc'!"&amp;E$101&amp;61)</f>
        <v>0</v>
      </c>
      <c r="M65" s="467">
        <f t="shared" ca="1" si="139"/>
        <v>0</v>
      </c>
      <c r="N65" s="467">
        <f t="shared" ca="1" si="139"/>
        <v>0</v>
      </c>
      <c r="O65" s="467">
        <f t="shared" ca="1" si="139"/>
        <v>0</v>
      </c>
      <c r="P65" s="467">
        <f t="shared" ca="1" si="139"/>
        <v>0</v>
      </c>
      <c r="Q65" s="467">
        <f t="shared" ca="1" si="139"/>
        <v>0</v>
      </c>
      <c r="R65" s="467">
        <f t="shared" ca="1" si="139"/>
        <v>0</v>
      </c>
      <c r="S65" s="467">
        <f t="shared" ca="1" si="139"/>
        <v>0</v>
      </c>
      <c r="T65" s="467">
        <f t="shared" ca="1" si="139"/>
        <v>0</v>
      </c>
      <c r="U65" s="467">
        <f t="shared" ca="1" si="139"/>
        <v>0</v>
      </c>
      <c r="V65" s="467">
        <f t="shared" ca="1" si="139"/>
        <v>0</v>
      </c>
      <c r="W65" s="467">
        <f t="shared" ca="1" si="139"/>
        <v>0</v>
      </c>
      <c r="X65" s="467">
        <f t="shared" ca="1" si="139"/>
        <v>0</v>
      </c>
      <c r="Y65" s="467">
        <f t="shared" ca="1" si="139"/>
        <v>0</v>
      </c>
      <c r="Z65" s="467">
        <f t="shared" ca="1" si="139"/>
        <v>0</v>
      </c>
      <c r="AA65" s="467">
        <f t="shared" ca="1" si="139"/>
        <v>0</v>
      </c>
      <c r="AB65" s="467">
        <f t="shared" ca="1" si="139"/>
        <v>0</v>
      </c>
      <c r="AC65" s="467">
        <f t="shared" ca="1" si="139"/>
        <v>0</v>
      </c>
      <c r="AD65" s="467">
        <f t="shared" ca="1" si="139"/>
        <v>0</v>
      </c>
      <c r="AE65" s="467">
        <f t="shared" ca="1" si="139"/>
        <v>0</v>
      </c>
      <c r="AF65" s="467">
        <f t="shared" ca="1" si="139"/>
        <v>0</v>
      </c>
      <c r="AG65" s="467">
        <f t="shared" ca="1" si="139"/>
        <v>0</v>
      </c>
      <c r="AH65" s="467">
        <f t="shared" ca="1" si="139"/>
        <v>0</v>
      </c>
      <c r="AI65" s="467">
        <f t="shared" ca="1" si="139"/>
        <v>0</v>
      </c>
      <c r="AJ65" s="467">
        <f t="shared" ca="1" si="139"/>
        <v>0</v>
      </c>
      <c r="AK65" s="467">
        <f t="shared" ca="1" si="139"/>
        <v>0</v>
      </c>
      <c r="AL65" s="467">
        <f t="shared" ca="1" si="139"/>
        <v>0</v>
      </c>
      <c r="AM65" s="467">
        <f t="shared" ca="1" si="139"/>
        <v>0</v>
      </c>
      <c r="AN65" s="467">
        <f t="shared" ca="1" si="139"/>
        <v>0</v>
      </c>
      <c r="AO65" s="467">
        <f t="shared" ca="1" si="139"/>
        <v>0</v>
      </c>
      <c r="AP65" s="467">
        <f t="shared" ca="1" si="139"/>
        <v>0</v>
      </c>
      <c r="AQ65" s="467">
        <f t="shared" ca="1" si="139"/>
        <v>0</v>
      </c>
      <c r="AR65" s="467">
        <f t="shared" ca="1" si="139"/>
        <v>0</v>
      </c>
      <c r="AS65" s="467">
        <f t="shared" ca="1" si="139"/>
        <v>0</v>
      </c>
      <c r="AT65" s="467">
        <f t="shared" ca="1" si="139"/>
        <v>0</v>
      </c>
      <c r="AU65" s="467">
        <f t="shared" ca="1" si="139"/>
        <v>0</v>
      </c>
      <c r="AV65" s="467">
        <f t="shared" ca="1" si="139"/>
        <v>0</v>
      </c>
      <c r="AW65" s="467">
        <f t="shared" ca="1" si="139"/>
        <v>0</v>
      </c>
      <c r="AX65" s="467">
        <f t="shared" ca="1" si="139"/>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3"/>
        <v>0</v>
      </c>
    </row>
    <row r="66" spans="1:104" x14ac:dyDescent="0.2">
      <c r="A66" s="195">
        <f t="shared" si="130"/>
        <v>9</v>
      </c>
      <c r="B66" s="195">
        <f t="shared" si="131"/>
        <v>2025</v>
      </c>
      <c r="C66" s="187">
        <f t="shared" ca="1" si="128"/>
        <v>0</v>
      </c>
      <c r="D66" s="466"/>
      <c r="E66" s="466"/>
      <c r="F66" s="466"/>
      <c r="G66" s="466"/>
      <c r="H66" s="466"/>
      <c r="I66" s="466"/>
      <c r="J66" s="466"/>
      <c r="K66" s="466"/>
      <c r="L66" s="467">
        <f ca="1">$C66*INDIRECT("'Bonus Calc'!"&amp;D$101&amp;61)</f>
        <v>0</v>
      </c>
      <c r="M66" s="467">
        <f t="shared" ref="M66:AY66" ca="1" si="140">$C66*INDIRECT("'Bonus Calc'!"&amp;E$101&amp;61)</f>
        <v>0</v>
      </c>
      <c r="N66" s="467">
        <f t="shared" ca="1" si="140"/>
        <v>0</v>
      </c>
      <c r="O66" s="467">
        <f t="shared" ca="1" si="140"/>
        <v>0</v>
      </c>
      <c r="P66" s="467">
        <f t="shared" ca="1" si="140"/>
        <v>0</v>
      </c>
      <c r="Q66" s="467">
        <f t="shared" ca="1" si="140"/>
        <v>0</v>
      </c>
      <c r="R66" s="467">
        <f t="shared" ca="1" si="140"/>
        <v>0</v>
      </c>
      <c r="S66" s="467">
        <f t="shared" ca="1" si="140"/>
        <v>0</v>
      </c>
      <c r="T66" s="467">
        <f t="shared" ca="1" si="140"/>
        <v>0</v>
      </c>
      <c r="U66" s="467">
        <f t="shared" ca="1" si="140"/>
        <v>0</v>
      </c>
      <c r="V66" s="467">
        <f t="shared" ca="1" si="140"/>
        <v>0</v>
      </c>
      <c r="W66" s="467">
        <f t="shared" ca="1" si="140"/>
        <v>0</v>
      </c>
      <c r="X66" s="467">
        <f t="shared" ca="1" si="140"/>
        <v>0</v>
      </c>
      <c r="Y66" s="467">
        <f t="shared" ca="1" si="140"/>
        <v>0</v>
      </c>
      <c r="Z66" s="467">
        <f t="shared" ca="1" si="140"/>
        <v>0</v>
      </c>
      <c r="AA66" s="467">
        <f t="shared" ca="1" si="140"/>
        <v>0</v>
      </c>
      <c r="AB66" s="467">
        <f t="shared" ca="1" si="140"/>
        <v>0</v>
      </c>
      <c r="AC66" s="467">
        <f t="shared" ca="1" si="140"/>
        <v>0</v>
      </c>
      <c r="AD66" s="467">
        <f t="shared" ca="1" si="140"/>
        <v>0</v>
      </c>
      <c r="AE66" s="467">
        <f t="shared" ca="1" si="140"/>
        <v>0</v>
      </c>
      <c r="AF66" s="467">
        <f t="shared" ca="1" si="140"/>
        <v>0</v>
      </c>
      <c r="AG66" s="467">
        <f t="shared" ca="1" si="140"/>
        <v>0</v>
      </c>
      <c r="AH66" s="467">
        <f t="shared" ca="1" si="140"/>
        <v>0</v>
      </c>
      <c r="AI66" s="467">
        <f t="shared" ca="1" si="140"/>
        <v>0</v>
      </c>
      <c r="AJ66" s="467">
        <f t="shared" ca="1" si="140"/>
        <v>0</v>
      </c>
      <c r="AK66" s="467">
        <f t="shared" ca="1" si="140"/>
        <v>0</v>
      </c>
      <c r="AL66" s="467">
        <f t="shared" ca="1" si="140"/>
        <v>0</v>
      </c>
      <c r="AM66" s="467">
        <f t="shared" ca="1" si="140"/>
        <v>0</v>
      </c>
      <c r="AN66" s="467">
        <f t="shared" ca="1" si="140"/>
        <v>0</v>
      </c>
      <c r="AO66" s="467">
        <f t="shared" ca="1" si="140"/>
        <v>0</v>
      </c>
      <c r="AP66" s="467">
        <f t="shared" ca="1" si="140"/>
        <v>0</v>
      </c>
      <c r="AQ66" s="467">
        <f t="shared" ca="1" si="140"/>
        <v>0</v>
      </c>
      <c r="AR66" s="467">
        <f t="shared" ca="1" si="140"/>
        <v>0</v>
      </c>
      <c r="AS66" s="467">
        <f t="shared" ca="1" si="140"/>
        <v>0</v>
      </c>
      <c r="AT66" s="467">
        <f t="shared" ca="1" si="140"/>
        <v>0</v>
      </c>
      <c r="AU66" s="467">
        <f t="shared" ca="1" si="140"/>
        <v>0</v>
      </c>
      <c r="AV66" s="467">
        <f t="shared" ca="1" si="140"/>
        <v>0</v>
      </c>
      <c r="AW66" s="467">
        <f t="shared" ca="1" si="140"/>
        <v>0</v>
      </c>
      <c r="AX66" s="467">
        <f t="shared" ca="1" si="140"/>
        <v>0</v>
      </c>
      <c r="AY66" s="467">
        <f t="shared" ca="1" si="140"/>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3"/>
        <v>0</v>
      </c>
    </row>
    <row r="67" spans="1:104" x14ac:dyDescent="0.2">
      <c r="A67" s="195">
        <f t="shared" si="130"/>
        <v>10</v>
      </c>
      <c r="B67" s="195">
        <f t="shared" si="131"/>
        <v>2026</v>
      </c>
      <c r="C67" s="187">
        <f t="shared" ca="1" si="128"/>
        <v>0</v>
      </c>
      <c r="D67" s="466"/>
      <c r="E67" s="466"/>
      <c r="F67" s="466"/>
      <c r="G67" s="466"/>
      <c r="H67" s="466"/>
      <c r="I67" s="466"/>
      <c r="J67" s="466"/>
      <c r="K67" s="466"/>
      <c r="L67" s="466"/>
      <c r="M67" s="467">
        <f ca="1">$C67*INDIRECT("'Bonus Calc'!"&amp;D$101&amp;61)</f>
        <v>0</v>
      </c>
      <c r="N67" s="467">
        <f t="shared" ref="N67:AZ67" ca="1" si="141">$C67*INDIRECT("'Bonus Calc'!"&amp;E$101&amp;61)</f>
        <v>0</v>
      </c>
      <c r="O67" s="467">
        <f t="shared" ca="1" si="141"/>
        <v>0</v>
      </c>
      <c r="P67" s="467">
        <f t="shared" ca="1" si="141"/>
        <v>0</v>
      </c>
      <c r="Q67" s="467">
        <f t="shared" ca="1" si="141"/>
        <v>0</v>
      </c>
      <c r="R67" s="467">
        <f t="shared" ca="1" si="141"/>
        <v>0</v>
      </c>
      <c r="S67" s="467">
        <f t="shared" ca="1" si="141"/>
        <v>0</v>
      </c>
      <c r="T67" s="467">
        <f t="shared" ca="1" si="141"/>
        <v>0</v>
      </c>
      <c r="U67" s="467">
        <f t="shared" ca="1" si="141"/>
        <v>0</v>
      </c>
      <c r="V67" s="467">
        <f t="shared" ca="1" si="141"/>
        <v>0</v>
      </c>
      <c r="W67" s="467">
        <f t="shared" ca="1" si="141"/>
        <v>0</v>
      </c>
      <c r="X67" s="467">
        <f t="shared" ca="1" si="141"/>
        <v>0</v>
      </c>
      <c r="Y67" s="467">
        <f t="shared" ca="1" si="141"/>
        <v>0</v>
      </c>
      <c r="Z67" s="467">
        <f t="shared" ca="1" si="141"/>
        <v>0</v>
      </c>
      <c r="AA67" s="467">
        <f t="shared" ca="1" si="141"/>
        <v>0</v>
      </c>
      <c r="AB67" s="467">
        <f t="shared" ca="1" si="141"/>
        <v>0</v>
      </c>
      <c r="AC67" s="467">
        <f t="shared" ca="1" si="141"/>
        <v>0</v>
      </c>
      <c r="AD67" s="467">
        <f t="shared" ca="1" si="141"/>
        <v>0</v>
      </c>
      <c r="AE67" s="467">
        <f t="shared" ca="1" si="141"/>
        <v>0</v>
      </c>
      <c r="AF67" s="467">
        <f t="shared" ca="1" si="141"/>
        <v>0</v>
      </c>
      <c r="AG67" s="467">
        <f t="shared" ca="1" si="141"/>
        <v>0</v>
      </c>
      <c r="AH67" s="467">
        <f t="shared" ca="1" si="141"/>
        <v>0</v>
      </c>
      <c r="AI67" s="467">
        <f t="shared" ca="1" si="141"/>
        <v>0</v>
      </c>
      <c r="AJ67" s="467">
        <f t="shared" ca="1" si="141"/>
        <v>0</v>
      </c>
      <c r="AK67" s="467">
        <f t="shared" ca="1" si="141"/>
        <v>0</v>
      </c>
      <c r="AL67" s="467">
        <f t="shared" ca="1" si="141"/>
        <v>0</v>
      </c>
      <c r="AM67" s="467">
        <f t="shared" ca="1" si="141"/>
        <v>0</v>
      </c>
      <c r="AN67" s="467">
        <f t="shared" ca="1" si="141"/>
        <v>0</v>
      </c>
      <c r="AO67" s="467">
        <f t="shared" ca="1" si="141"/>
        <v>0</v>
      </c>
      <c r="AP67" s="467">
        <f t="shared" ca="1" si="141"/>
        <v>0</v>
      </c>
      <c r="AQ67" s="467">
        <f t="shared" ca="1" si="141"/>
        <v>0</v>
      </c>
      <c r="AR67" s="467">
        <f t="shared" ca="1" si="141"/>
        <v>0</v>
      </c>
      <c r="AS67" s="467">
        <f t="shared" ca="1" si="141"/>
        <v>0</v>
      </c>
      <c r="AT67" s="467">
        <f t="shared" ca="1" si="141"/>
        <v>0</v>
      </c>
      <c r="AU67" s="467">
        <f t="shared" ca="1" si="141"/>
        <v>0</v>
      </c>
      <c r="AV67" s="467">
        <f t="shared" ca="1" si="141"/>
        <v>0</v>
      </c>
      <c r="AW67" s="467">
        <f t="shared" ca="1" si="141"/>
        <v>0</v>
      </c>
      <c r="AX67" s="467">
        <f t="shared" ca="1" si="141"/>
        <v>0</v>
      </c>
      <c r="AY67" s="467">
        <f t="shared" ca="1" si="141"/>
        <v>0</v>
      </c>
      <c r="AZ67" s="467">
        <f t="shared" ca="1" si="141"/>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3"/>
        <v>0</v>
      </c>
    </row>
    <row r="68" spans="1:104" x14ac:dyDescent="0.2">
      <c r="A68" s="195">
        <f t="shared" si="130"/>
        <v>11</v>
      </c>
      <c r="B68" s="195">
        <f t="shared" si="131"/>
        <v>2027</v>
      </c>
      <c r="C68" s="187">
        <f t="shared" ca="1" si="128"/>
        <v>0</v>
      </c>
      <c r="D68" s="466"/>
      <c r="E68" s="466"/>
      <c r="F68" s="466"/>
      <c r="G68" s="466"/>
      <c r="H68" s="466"/>
      <c r="I68" s="466"/>
      <c r="J68" s="466"/>
      <c r="K68" s="466"/>
      <c r="L68" s="466"/>
      <c r="M68" s="466"/>
      <c r="N68" s="467">
        <f ca="1">$C68*INDIRECT("'Bonus Calc'!"&amp;D$101&amp;61)</f>
        <v>0</v>
      </c>
      <c r="O68" s="467">
        <f t="shared" ref="O68:BA68" ca="1" si="142">$C68*INDIRECT("'Bonus Calc'!"&amp;E$101&amp;61)</f>
        <v>0</v>
      </c>
      <c r="P68" s="467">
        <f t="shared" ca="1" si="142"/>
        <v>0</v>
      </c>
      <c r="Q68" s="467">
        <f t="shared" ca="1" si="142"/>
        <v>0</v>
      </c>
      <c r="R68" s="467">
        <f t="shared" ca="1" si="142"/>
        <v>0</v>
      </c>
      <c r="S68" s="467">
        <f t="shared" ca="1" si="142"/>
        <v>0</v>
      </c>
      <c r="T68" s="467">
        <f t="shared" ca="1" si="142"/>
        <v>0</v>
      </c>
      <c r="U68" s="467">
        <f t="shared" ca="1" si="142"/>
        <v>0</v>
      </c>
      <c r="V68" s="467">
        <f t="shared" ca="1" si="142"/>
        <v>0</v>
      </c>
      <c r="W68" s="467">
        <f t="shared" ca="1" si="142"/>
        <v>0</v>
      </c>
      <c r="X68" s="467">
        <f t="shared" ca="1" si="142"/>
        <v>0</v>
      </c>
      <c r="Y68" s="467">
        <f t="shared" ca="1" si="142"/>
        <v>0</v>
      </c>
      <c r="Z68" s="467">
        <f t="shared" ca="1" si="142"/>
        <v>0</v>
      </c>
      <c r="AA68" s="467">
        <f t="shared" ca="1" si="142"/>
        <v>0</v>
      </c>
      <c r="AB68" s="467">
        <f t="shared" ca="1" si="142"/>
        <v>0</v>
      </c>
      <c r="AC68" s="467">
        <f t="shared" ca="1" si="142"/>
        <v>0</v>
      </c>
      <c r="AD68" s="467">
        <f t="shared" ca="1" si="142"/>
        <v>0</v>
      </c>
      <c r="AE68" s="467">
        <f t="shared" ca="1" si="142"/>
        <v>0</v>
      </c>
      <c r="AF68" s="467">
        <f t="shared" ca="1" si="142"/>
        <v>0</v>
      </c>
      <c r="AG68" s="467">
        <f t="shared" ca="1" si="142"/>
        <v>0</v>
      </c>
      <c r="AH68" s="467">
        <f t="shared" ca="1" si="142"/>
        <v>0</v>
      </c>
      <c r="AI68" s="467">
        <f t="shared" ca="1" si="142"/>
        <v>0</v>
      </c>
      <c r="AJ68" s="467">
        <f t="shared" ca="1" si="142"/>
        <v>0</v>
      </c>
      <c r="AK68" s="467">
        <f t="shared" ca="1" si="142"/>
        <v>0</v>
      </c>
      <c r="AL68" s="467">
        <f t="shared" ca="1" si="142"/>
        <v>0</v>
      </c>
      <c r="AM68" s="467">
        <f t="shared" ca="1" si="142"/>
        <v>0</v>
      </c>
      <c r="AN68" s="467">
        <f t="shared" ca="1" si="142"/>
        <v>0</v>
      </c>
      <c r="AO68" s="467">
        <f t="shared" ca="1" si="142"/>
        <v>0</v>
      </c>
      <c r="AP68" s="467">
        <f t="shared" ca="1" si="142"/>
        <v>0</v>
      </c>
      <c r="AQ68" s="467">
        <f t="shared" ca="1" si="142"/>
        <v>0</v>
      </c>
      <c r="AR68" s="467">
        <f t="shared" ca="1" si="142"/>
        <v>0</v>
      </c>
      <c r="AS68" s="467">
        <f t="shared" ca="1" si="142"/>
        <v>0</v>
      </c>
      <c r="AT68" s="467">
        <f t="shared" ca="1" si="142"/>
        <v>0</v>
      </c>
      <c r="AU68" s="467">
        <f t="shared" ca="1" si="142"/>
        <v>0</v>
      </c>
      <c r="AV68" s="467">
        <f t="shared" ca="1" si="142"/>
        <v>0</v>
      </c>
      <c r="AW68" s="467">
        <f t="shared" ca="1" si="142"/>
        <v>0</v>
      </c>
      <c r="AX68" s="467">
        <f t="shared" ca="1" si="142"/>
        <v>0</v>
      </c>
      <c r="AY68" s="467">
        <f t="shared" ca="1" si="142"/>
        <v>0</v>
      </c>
      <c r="AZ68" s="467">
        <f t="shared" ca="1" si="142"/>
        <v>0</v>
      </c>
      <c r="BA68" s="467">
        <f t="shared" ca="1" si="142"/>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3"/>
        <v>0</v>
      </c>
    </row>
    <row r="69" spans="1:104" x14ac:dyDescent="0.2">
      <c r="A69" s="195">
        <f t="shared" si="130"/>
        <v>12</v>
      </c>
      <c r="B69" s="195">
        <f t="shared" si="131"/>
        <v>2028</v>
      </c>
      <c r="C69" s="187">
        <f t="shared" ca="1" si="128"/>
        <v>0</v>
      </c>
      <c r="D69" s="466"/>
      <c r="E69" s="466"/>
      <c r="F69" s="466"/>
      <c r="G69" s="466"/>
      <c r="H69" s="466"/>
      <c r="I69" s="466"/>
      <c r="J69" s="466"/>
      <c r="K69" s="466"/>
      <c r="L69" s="466"/>
      <c r="M69" s="466"/>
      <c r="N69" s="466"/>
      <c r="O69" s="467">
        <f ca="1">$C69*INDIRECT("'Bonus Calc'!"&amp;D$101&amp;61)</f>
        <v>0</v>
      </c>
      <c r="P69" s="467">
        <f t="shared" ref="P69:BB69" ca="1" si="143">$C69*INDIRECT("'Bonus Calc'!"&amp;E$101&amp;61)</f>
        <v>0</v>
      </c>
      <c r="Q69" s="467">
        <f t="shared" ca="1" si="143"/>
        <v>0</v>
      </c>
      <c r="R69" s="467">
        <f t="shared" ca="1" si="143"/>
        <v>0</v>
      </c>
      <c r="S69" s="467">
        <f t="shared" ca="1" si="143"/>
        <v>0</v>
      </c>
      <c r="T69" s="467">
        <f t="shared" ca="1" si="143"/>
        <v>0</v>
      </c>
      <c r="U69" s="467">
        <f t="shared" ca="1" si="143"/>
        <v>0</v>
      </c>
      <c r="V69" s="467">
        <f t="shared" ca="1" si="143"/>
        <v>0</v>
      </c>
      <c r="W69" s="467">
        <f t="shared" ca="1" si="143"/>
        <v>0</v>
      </c>
      <c r="X69" s="467">
        <f t="shared" ca="1" si="143"/>
        <v>0</v>
      </c>
      <c r="Y69" s="467">
        <f t="shared" ca="1" si="143"/>
        <v>0</v>
      </c>
      <c r="Z69" s="467">
        <f t="shared" ca="1" si="143"/>
        <v>0</v>
      </c>
      <c r="AA69" s="467">
        <f t="shared" ca="1" si="143"/>
        <v>0</v>
      </c>
      <c r="AB69" s="467">
        <f t="shared" ca="1" si="143"/>
        <v>0</v>
      </c>
      <c r="AC69" s="467">
        <f t="shared" ca="1" si="143"/>
        <v>0</v>
      </c>
      <c r="AD69" s="467">
        <f t="shared" ca="1" si="143"/>
        <v>0</v>
      </c>
      <c r="AE69" s="467">
        <f t="shared" ca="1" si="143"/>
        <v>0</v>
      </c>
      <c r="AF69" s="467">
        <f t="shared" ca="1" si="143"/>
        <v>0</v>
      </c>
      <c r="AG69" s="467">
        <f t="shared" ca="1" si="143"/>
        <v>0</v>
      </c>
      <c r="AH69" s="467">
        <f t="shared" ca="1" si="143"/>
        <v>0</v>
      </c>
      <c r="AI69" s="467">
        <f t="shared" ca="1" si="143"/>
        <v>0</v>
      </c>
      <c r="AJ69" s="467">
        <f t="shared" ca="1" si="143"/>
        <v>0</v>
      </c>
      <c r="AK69" s="467">
        <f t="shared" ca="1" si="143"/>
        <v>0</v>
      </c>
      <c r="AL69" s="467">
        <f t="shared" ca="1" si="143"/>
        <v>0</v>
      </c>
      <c r="AM69" s="467">
        <f t="shared" ca="1" si="143"/>
        <v>0</v>
      </c>
      <c r="AN69" s="467">
        <f t="shared" ca="1" si="143"/>
        <v>0</v>
      </c>
      <c r="AO69" s="467">
        <f t="shared" ca="1" si="143"/>
        <v>0</v>
      </c>
      <c r="AP69" s="467">
        <f t="shared" ca="1" si="143"/>
        <v>0</v>
      </c>
      <c r="AQ69" s="467">
        <f t="shared" ca="1" si="143"/>
        <v>0</v>
      </c>
      <c r="AR69" s="467">
        <f t="shared" ca="1" si="143"/>
        <v>0</v>
      </c>
      <c r="AS69" s="467">
        <f t="shared" ca="1" si="143"/>
        <v>0</v>
      </c>
      <c r="AT69" s="467">
        <f t="shared" ca="1" si="143"/>
        <v>0</v>
      </c>
      <c r="AU69" s="467">
        <f t="shared" ca="1" si="143"/>
        <v>0</v>
      </c>
      <c r="AV69" s="467">
        <f t="shared" ca="1" si="143"/>
        <v>0</v>
      </c>
      <c r="AW69" s="467">
        <f t="shared" ca="1" si="143"/>
        <v>0</v>
      </c>
      <c r="AX69" s="467">
        <f t="shared" ca="1" si="143"/>
        <v>0</v>
      </c>
      <c r="AY69" s="467">
        <f t="shared" ca="1" si="143"/>
        <v>0</v>
      </c>
      <c r="AZ69" s="467">
        <f t="shared" ca="1" si="143"/>
        <v>0</v>
      </c>
      <c r="BA69" s="467">
        <f t="shared" ca="1" si="143"/>
        <v>0</v>
      </c>
      <c r="BB69" s="467">
        <f t="shared" ca="1" si="143"/>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3"/>
        <v>0</v>
      </c>
    </row>
    <row r="70" spans="1:104" x14ac:dyDescent="0.2">
      <c r="A70" s="195">
        <f t="shared" si="130"/>
        <v>13</v>
      </c>
      <c r="B70" s="195">
        <f t="shared" si="131"/>
        <v>2029</v>
      </c>
      <c r="C70" s="187">
        <f t="shared" ca="1" si="128"/>
        <v>0</v>
      </c>
      <c r="D70" s="466"/>
      <c r="E70" s="466"/>
      <c r="F70" s="466"/>
      <c r="G70" s="466"/>
      <c r="H70" s="466"/>
      <c r="I70" s="466"/>
      <c r="J70" s="466"/>
      <c r="K70" s="466"/>
      <c r="L70" s="466"/>
      <c r="M70" s="466"/>
      <c r="N70" s="466"/>
      <c r="O70" s="466"/>
      <c r="P70" s="467">
        <f ca="1">$C70*INDIRECT("'Bonus Calc'!"&amp;D$101&amp;61)</f>
        <v>0</v>
      </c>
      <c r="Q70" s="467">
        <f t="shared" ref="Q70:BC70" ca="1" si="144">$C70*INDIRECT("'Bonus Calc'!"&amp;E$101&amp;61)</f>
        <v>0</v>
      </c>
      <c r="R70" s="467">
        <f t="shared" ca="1" si="144"/>
        <v>0</v>
      </c>
      <c r="S70" s="467">
        <f t="shared" ca="1" si="144"/>
        <v>0</v>
      </c>
      <c r="T70" s="467">
        <f t="shared" ca="1" si="144"/>
        <v>0</v>
      </c>
      <c r="U70" s="467">
        <f t="shared" ca="1" si="144"/>
        <v>0</v>
      </c>
      <c r="V70" s="467">
        <f t="shared" ca="1" si="144"/>
        <v>0</v>
      </c>
      <c r="W70" s="467">
        <f t="shared" ca="1" si="144"/>
        <v>0</v>
      </c>
      <c r="X70" s="467">
        <f t="shared" ca="1" si="144"/>
        <v>0</v>
      </c>
      <c r="Y70" s="467">
        <f t="shared" ca="1" si="144"/>
        <v>0</v>
      </c>
      <c r="Z70" s="467">
        <f t="shared" ca="1" si="144"/>
        <v>0</v>
      </c>
      <c r="AA70" s="467">
        <f t="shared" ca="1" si="144"/>
        <v>0</v>
      </c>
      <c r="AB70" s="467">
        <f t="shared" ca="1" si="144"/>
        <v>0</v>
      </c>
      <c r="AC70" s="467">
        <f t="shared" ca="1" si="144"/>
        <v>0</v>
      </c>
      <c r="AD70" s="467">
        <f t="shared" ca="1" si="144"/>
        <v>0</v>
      </c>
      <c r="AE70" s="467">
        <f t="shared" ca="1" si="144"/>
        <v>0</v>
      </c>
      <c r="AF70" s="467">
        <f t="shared" ca="1" si="144"/>
        <v>0</v>
      </c>
      <c r="AG70" s="467">
        <f t="shared" ca="1" si="144"/>
        <v>0</v>
      </c>
      <c r="AH70" s="467">
        <f t="shared" ca="1" si="144"/>
        <v>0</v>
      </c>
      <c r="AI70" s="467">
        <f t="shared" ca="1" si="144"/>
        <v>0</v>
      </c>
      <c r="AJ70" s="467">
        <f t="shared" ca="1" si="144"/>
        <v>0</v>
      </c>
      <c r="AK70" s="467">
        <f t="shared" ca="1" si="144"/>
        <v>0</v>
      </c>
      <c r="AL70" s="467">
        <f t="shared" ca="1" si="144"/>
        <v>0</v>
      </c>
      <c r="AM70" s="467">
        <f t="shared" ca="1" si="144"/>
        <v>0</v>
      </c>
      <c r="AN70" s="467">
        <f t="shared" ca="1" si="144"/>
        <v>0</v>
      </c>
      <c r="AO70" s="467">
        <f t="shared" ca="1" si="144"/>
        <v>0</v>
      </c>
      <c r="AP70" s="467">
        <f t="shared" ca="1" si="144"/>
        <v>0</v>
      </c>
      <c r="AQ70" s="467">
        <f t="shared" ca="1" si="144"/>
        <v>0</v>
      </c>
      <c r="AR70" s="467">
        <f t="shared" ca="1" si="144"/>
        <v>0</v>
      </c>
      <c r="AS70" s="467">
        <f t="shared" ca="1" si="144"/>
        <v>0</v>
      </c>
      <c r="AT70" s="467">
        <f t="shared" ca="1" si="144"/>
        <v>0</v>
      </c>
      <c r="AU70" s="467">
        <f t="shared" ca="1" si="144"/>
        <v>0</v>
      </c>
      <c r="AV70" s="467">
        <f t="shared" ca="1" si="144"/>
        <v>0</v>
      </c>
      <c r="AW70" s="467">
        <f t="shared" ca="1" si="144"/>
        <v>0</v>
      </c>
      <c r="AX70" s="467">
        <f t="shared" ca="1" si="144"/>
        <v>0</v>
      </c>
      <c r="AY70" s="467">
        <f t="shared" ca="1" si="144"/>
        <v>0</v>
      </c>
      <c r="AZ70" s="467">
        <f t="shared" ca="1" si="144"/>
        <v>0</v>
      </c>
      <c r="BA70" s="467">
        <f t="shared" ca="1" si="144"/>
        <v>0</v>
      </c>
      <c r="BB70" s="467">
        <f t="shared" ca="1" si="144"/>
        <v>0</v>
      </c>
      <c r="BC70" s="467">
        <f t="shared" ca="1" si="144"/>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3"/>
        <v>0</v>
      </c>
    </row>
    <row r="71" spans="1:104" x14ac:dyDescent="0.2">
      <c r="A71" s="195">
        <f t="shared" si="130"/>
        <v>14</v>
      </c>
      <c r="B71" s="195">
        <f t="shared" si="131"/>
        <v>2030</v>
      </c>
      <c r="C71" s="187">
        <f t="shared" ca="1" si="128"/>
        <v>0</v>
      </c>
      <c r="D71" s="466"/>
      <c r="E71" s="466"/>
      <c r="F71" s="466"/>
      <c r="G71" s="466"/>
      <c r="H71" s="466"/>
      <c r="I71" s="466"/>
      <c r="J71" s="466"/>
      <c r="K71" s="466"/>
      <c r="L71" s="466"/>
      <c r="M71" s="466"/>
      <c r="N71" s="466"/>
      <c r="O71" s="466"/>
      <c r="P71" s="466"/>
      <c r="Q71" s="467">
        <f ca="1">$C71*INDIRECT("'Bonus Calc'!"&amp;D$101&amp;61)</f>
        <v>0</v>
      </c>
      <c r="R71" s="467">
        <f t="shared" ref="R71:BD71" ca="1" si="145">$C71*INDIRECT("'Bonus Calc'!"&amp;E$101&amp;61)</f>
        <v>0</v>
      </c>
      <c r="S71" s="467">
        <f t="shared" ca="1" si="145"/>
        <v>0</v>
      </c>
      <c r="T71" s="467">
        <f t="shared" ca="1" si="145"/>
        <v>0</v>
      </c>
      <c r="U71" s="467">
        <f t="shared" ca="1" si="145"/>
        <v>0</v>
      </c>
      <c r="V71" s="467">
        <f t="shared" ca="1" si="145"/>
        <v>0</v>
      </c>
      <c r="W71" s="467">
        <f t="shared" ca="1" si="145"/>
        <v>0</v>
      </c>
      <c r="X71" s="467">
        <f t="shared" ca="1" si="145"/>
        <v>0</v>
      </c>
      <c r="Y71" s="467">
        <f t="shared" ca="1" si="145"/>
        <v>0</v>
      </c>
      <c r="Z71" s="467">
        <f t="shared" ca="1" si="145"/>
        <v>0</v>
      </c>
      <c r="AA71" s="467">
        <f t="shared" ca="1" si="145"/>
        <v>0</v>
      </c>
      <c r="AB71" s="467">
        <f t="shared" ca="1" si="145"/>
        <v>0</v>
      </c>
      <c r="AC71" s="467">
        <f t="shared" ca="1" si="145"/>
        <v>0</v>
      </c>
      <c r="AD71" s="467">
        <f t="shared" ca="1" si="145"/>
        <v>0</v>
      </c>
      <c r="AE71" s="467">
        <f t="shared" ca="1" si="145"/>
        <v>0</v>
      </c>
      <c r="AF71" s="467">
        <f t="shared" ca="1" si="145"/>
        <v>0</v>
      </c>
      <c r="AG71" s="467">
        <f t="shared" ca="1" si="145"/>
        <v>0</v>
      </c>
      <c r="AH71" s="467">
        <f t="shared" ca="1" si="145"/>
        <v>0</v>
      </c>
      <c r="AI71" s="467">
        <f t="shared" ca="1" si="145"/>
        <v>0</v>
      </c>
      <c r="AJ71" s="467">
        <f t="shared" ca="1" si="145"/>
        <v>0</v>
      </c>
      <c r="AK71" s="467">
        <f t="shared" ca="1" si="145"/>
        <v>0</v>
      </c>
      <c r="AL71" s="467">
        <f t="shared" ca="1" si="145"/>
        <v>0</v>
      </c>
      <c r="AM71" s="467">
        <f t="shared" ca="1" si="145"/>
        <v>0</v>
      </c>
      <c r="AN71" s="467">
        <f t="shared" ca="1" si="145"/>
        <v>0</v>
      </c>
      <c r="AO71" s="467">
        <f t="shared" ca="1" si="145"/>
        <v>0</v>
      </c>
      <c r="AP71" s="467">
        <f t="shared" ca="1" si="145"/>
        <v>0</v>
      </c>
      <c r="AQ71" s="467">
        <f t="shared" ca="1" si="145"/>
        <v>0</v>
      </c>
      <c r="AR71" s="467">
        <f t="shared" ca="1" si="145"/>
        <v>0</v>
      </c>
      <c r="AS71" s="467">
        <f t="shared" ca="1" si="145"/>
        <v>0</v>
      </c>
      <c r="AT71" s="467">
        <f t="shared" ca="1" si="145"/>
        <v>0</v>
      </c>
      <c r="AU71" s="467">
        <f t="shared" ca="1" si="145"/>
        <v>0</v>
      </c>
      <c r="AV71" s="467">
        <f t="shared" ca="1" si="145"/>
        <v>0</v>
      </c>
      <c r="AW71" s="467">
        <f t="shared" ca="1" si="145"/>
        <v>0</v>
      </c>
      <c r="AX71" s="467">
        <f t="shared" ca="1" si="145"/>
        <v>0</v>
      </c>
      <c r="AY71" s="467">
        <f t="shared" ca="1" si="145"/>
        <v>0</v>
      </c>
      <c r="AZ71" s="467">
        <f t="shared" ca="1" si="145"/>
        <v>0</v>
      </c>
      <c r="BA71" s="467">
        <f t="shared" ca="1" si="145"/>
        <v>0</v>
      </c>
      <c r="BB71" s="467">
        <f t="shared" ca="1" si="145"/>
        <v>0</v>
      </c>
      <c r="BC71" s="467">
        <f t="shared" ca="1" si="145"/>
        <v>0</v>
      </c>
      <c r="BD71" s="467">
        <f t="shared" ca="1" si="145"/>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3"/>
        <v>0</v>
      </c>
    </row>
    <row r="72" spans="1:104" x14ac:dyDescent="0.2">
      <c r="A72" s="195">
        <f t="shared" si="130"/>
        <v>15</v>
      </c>
      <c r="B72" s="195">
        <f t="shared" si="131"/>
        <v>2031</v>
      </c>
      <c r="C72" s="187">
        <f t="shared" ca="1" si="128"/>
        <v>0</v>
      </c>
      <c r="D72" s="466"/>
      <c r="E72" s="466"/>
      <c r="F72" s="466"/>
      <c r="G72" s="466"/>
      <c r="H72" s="466"/>
      <c r="I72" s="466"/>
      <c r="J72" s="466"/>
      <c r="K72" s="466"/>
      <c r="L72" s="466"/>
      <c r="M72" s="466"/>
      <c r="N72" s="466"/>
      <c r="O72" s="466"/>
      <c r="P72" s="466"/>
      <c r="Q72" s="466"/>
      <c r="R72" s="467">
        <f ca="1">$C72*INDIRECT("'Bonus Calc'!"&amp;D$101&amp;61)</f>
        <v>0</v>
      </c>
      <c r="S72" s="467">
        <f t="shared" ref="S72:BE72" ca="1" si="146">$C72*INDIRECT("'Bonus Calc'!"&amp;E$101&amp;61)</f>
        <v>0</v>
      </c>
      <c r="T72" s="467">
        <f t="shared" ca="1" si="146"/>
        <v>0</v>
      </c>
      <c r="U72" s="467">
        <f t="shared" ca="1" si="146"/>
        <v>0</v>
      </c>
      <c r="V72" s="467">
        <f t="shared" ca="1" si="146"/>
        <v>0</v>
      </c>
      <c r="W72" s="467">
        <f t="shared" ca="1" si="146"/>
        <v>0</v>
      </c>
      <c r="X72" s="467">
        <f t="shared" ca="1" si="146"/>
        <v>0</v>
      </c>
      <c r="Y72" s="467">
        <f t="shared" ca="1" si="146"/>
        <v>0</v>
      </c>
      <c r="Z72" s="467">
        <f t="shared" ca="1" si="146"/>
        <v>0</v>
      </c>
      <c r="AA72" s="467">
        <f t="shared" ca="1" si="146"/>
        <v>0</v>
      </c>
      <c r="AB72" s="467">
        <f t="shared" ca="1" si="146"/>
        <v>0</v>
      </c>
      <c r="AC72" s="467">
        <f t="shared" ca="1" si="146"/>
        <v>0</v>
      </c>
      <c r="AD72" s="467">
        <f t="shared" ca="1" si="146"/>
        <v>0</v>
      </c>
      <c r="AE72" s="467">
        <f t="shared" ca="1" si="146"/>
        <v>0</v>
      </c>
      <c r="AF72" s="467">
        <f t="shared" ca="1" si="146"/>
        <v>0</v>
      </c>
      <c r="AG72" s="467">
        <f t="shared" ca="1" si="146"/>
        <v>0</v>
      </c>
      <c r="AH72" s="467">
        <f t="shared" ca="1" si="146"/>
        <v>0</v>
      </c>
      <c r="AI72" s="467">
        <f t="shared" ca="1" si="146"/>
        <v>0</v>
      </c>
      <c r="AJ72" s="467">
        <f t="shared" ca="1" si="146"/>
        <v>0</v>
      </c>
      <c r="AK72" s="467">
        <f t="shared" ca="1" si="146"/>
        <v>0</v>
      </c>
      <c r="AL72" s="467">
        <f t="shared" ca="1" si="146"/>
        <v>0</v>
      </c>
      <c r="AM72" s="467">
        <f t="shared" ca="1" si="146"/>
        <v>0</v>
      </c>
      <c r="AN72" s="467">
        <f t="shared" ca="1" si="146"/>
        <v>0</v>
      </c>
      <c r="AO72" s="467">
        <f t="shared" ca="1" si="146"/>
        <v>0</v>
      </c>
      <c r="AP72" s="467">
        <f t="shared" ca="1" si="146"/>
        <v>0</v>
      </c>
      <c r="AQ72" s="467">
        <f t="shared" ca="1" si="146"/>
        <v>0</v>
      </c>
      <c r="AR72" s="467">
        <f t="shared" ca="1" si="146"/>
        <v>0</v>
      </c>
      <c r="AS72" s="467">
        <f t="shared" ca="1" si="146"/>
        <v>0</v>
      </c>
      <c r="AT72" s="467">
        <f t="shared" ca="1" si="146"/>
        <v>0</v>
      </c>
      <c r="AU72" s="467">
        <f t="shared" ca="1" si="146"/>
        <v>0</v>
      </c>
      <c r="AV72" s="467">
        <f t="shared" ca="1" si="146"/>
        <v>0</v>
      </c>
      <c r="AW72" s="467">
        <f t="shared" ca="1" si="146"/>
        <v>0</v>
      </c>
      <c r="AX72" s="467">
        <f t="shared" ca="1" si="146"/>
        <v>0</v>
      </c>
      <c r="AY72" s="467">
        <f t="shared" ca="1" si="146"/>
        <v>0</v>
      </c>
      <c r="AZ72" s="467">
        <f t="shared" ca="1" si="146"/>
        <v>0</v>
      </c>
      <c r="BA72" s="467">
        <f t="shared" ca="1" si="146"/>
        <v>0</v>
      </c>
      <c r="BB72" s="467">
        <f t="shared" ca="1" si="146"/>
        <v>0</v>
      </c>
      <c r="BC72" s="467">
        <f t="shared" ca="1" si="146"/>
        <v>0</v>
      </c>
      <c r="BD72" s="467">
        <f t="shared" ca="1" si="146"/>
        <v>0</v>
      </c>
      <c r="BE72" s="467">
        <f t="shared" ca="1" si="146"/>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3"/>
        <v>0</v>
      </c>
    </row>
    <row r="73" spans="1:104" x14ac:dyDescent="0.2">
      <c r="A73" s="195">
        <f t="shared" si="130"/>
        <v>16</v>
      </c>
      <c r="B73" s="195">
        <f t="shared" si="131"/>
        <v>2032</v>
      </c>
      <c r="C73" s="187">
        <f t="shared" ca="1" si="128"/>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7">$C73*INDIRECT("'Bonus Calc'!"&amp;E$101&amp;61)</f>
        <v>0</v>
      </c>
      <c r="U73" s="467">
        <f t="shared" ca="1" si="147"/>
        <v>0</v>
      </c>
      <c r="V73" s="467">
        <f t="shared" ca="1" si="147"/>
        <v>0</v>
      </c>
      <c r="W73" s="467">
        <f t="shared" ca="1" si="147"/>
        <v>0</v>
      </c>
      <c r="X73" s="467">
        <f t="shared" ca="1" si="147"/>
        <v>0</v>
      </c>
      <c r="Y73" s="467">
        <f t="shared" ca="1" si="147"/>
        <v>0</v>
      </c>
      <c r="Z73" s="467">
        <f t="shared" ca="1" si="147"/>
        <v>0</v>
      </c>
      <c r="AA73" s="467">
        <f t="shared" ca="1" si="147"/>
        <v>0</v>
      </c>
      <c r="AB73" s="467">
        <f t="shared" ca="1" si="147"/>
        <v>0</v>
      </c>
      <c r="AC73" s="467">
        <f t="shared" ca="1" si="147"/>
        <v>0</v>
      </c>
      <c r="AD73" s="467">
        <f t="shared" ca="1" si="147"/>
        <v>0</v>
      </c>
      <c r="AE73" s="467">
        <f t="shared" ca="1" si="147"/>
        <v>0</v>
      </c>
      <c r="AF73" s="467">
        <f t="shared" ca="1" si="147"/>
        <v>0</v>
      </c>
      <c r="AG73" s="467">
        <f t="shared" ca="1" si="147"/>
        <v>0</v>
      </c>
      <c r="AH73" s="467">
        <f t="shared" ca="1" si="147"/>
        <v>0</v>
      </c>
      <c r="AI73" s="467">
        <f t="shared" ca="1" si="147"/>
        <v>0</v>
      </c>
      <c r="AJ73" s="467">
        <f t="shared" ca="1" si="147"/>
        <v>0</v>
      </c>
      <c r="AK73" s="467">
        <f t="shared" ca="1" si="147"/>
        <v>0</v>
      </c>
      <c r="AL73" s="467">
        <f t="shared" ca="1" si="147"/>
        <v>0</v>
      </c>
      <c r="AM73" s="467">
        <f t="shared" ca="1" si="147"/>
        <v>0</v>
      </c>
      <c r="AN73" s="467">
        <f t="shared" ca="1" si="147"/>
        <v>0</v>
      </c>
      <c r="AO73" s="467">
        <f t="shared" ca="1" si="147"/>
        <v>0</v>
      </c>
      <c r="AP73" s="467">
        <f t="shared" ca="1" si="147"/>
        <v>0</v>
      </c>
      <c r="AQ73" s="467">
        <f t="shared" ca="1" si="147"/>
        <v>0</v>
      </c>
      <c r="AR73" s="467">
        <f t="shared" ca="1" si="147"/>
        <v>0</v>
      </c>
      <c r="AS73" s="467">
        <f t="shared" ca="1" si="147"/>
        <v>0</v>
      </c>
      <c r="AT73" s="467">
        <f t="shared" ca="1" si="147"/>
        <v>0</v>
      </c>
      <c r="AU73" s="467">
        <f t="shared" ca="1" si="147"/>
        <v>0</v>
      </c>
      <c r="AV73" s="467">
        <f t="shared" ca="1" si="147"/>
        <v>0</v>
      </c>
      <c r="AW73" s="467">
        <f t="shared" ca="1" si="147"/>
        <v>0</v>
      </c>
      <c r="AX73" s="467">
        <f t="shared" ca="1" si="147"/>
        <v>0</v>
      </c>
      <c r="AY73" s="467">
        <f t="shared" ca="1" si="147"/>
        <v>0</v>
      </c>
      <c r="AZ73" s="467">
        <f t="shared" ca="1" si="147"/>
        <v>0</v>
      </c>
      <c r="BA73" s="467">
        <f t="shared" ca="1" si="147"/>
        <v>0</v>
      </c>
      <c r="BB73" s="467">
        <f t="shared" ca="1" si="147"/>
        <v>0</v>
      </c>
      <c r="BC73" s="467">
        <f t="shared" ca="1" si="147"/>
        <v>0</v>
      </c>
      <c r="BD73" s="467">
        <f t="shared" ca="1" si="147"/>
        <v>0</v>
      </c>
      <c r="BE73" s="467">
        <f t="shared" ca="1" si="147"/>
        <v>0</v>
      </c>
      <c r="BF73" s="467">
        <f t="shared" ca="1" si="147"/>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3"/>
        <v>0</v>
      </c>
    </row>
    <row r="74" spans="1:104" x14ac:dyDescent="0.2">
      <c r="A74" s="195">
        <f t="shared" si="130"/>
        <v>17</v>
      </c>
      <c r="B74" s="195">
        <f t="shared" si="131"/>
        <v>2033</v>
      </c>
      <c r="C74" s="187">
        <f t="shared" ca="1" si="128"/>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8">$C74*INDIRECT("'Bonus Calc'!"&amp;E$101&amp;61)</f>
        <v>0</v>
      </c>
      <c r="V74" s="467">
        <f t="shared" ca="1" si="148"/>
        <v>0</v>
      </c>
      <c r="W74" s="467">
        <f t="shared" ca="1" si="148"/>
        <v>0</v>
      </c>
      <c r="X74" s="467">
        <f t="shared" ca="1" si="148"/>
        <v>0</v>
      </c>
      <c r="Y74" s="467">
        <f t="shared" ca="1" si="148"/>
        <v>0</v>
      </c>
      <c r="Z74" s="467">
        <f t="shared" ca="1" si="148"/>
        <v>0</v>
      </c>
      <c r="AA74" s="467">
        <f t="shared" ca="1" si="148"/>
        <v>0</v>
      </c>
      <c r="AB74" s="467">
        <f t="shared" ca="1" si="148"/>
        <v>0</v>
      </c>
      <c r="AC74" s="467">
        <f t="shared" ca="1" si="148"/>
        <v>0</v>
      </c>
      <c r="AD74" s="467">
        <f t="shared" ca="1" si="148"/>
        <v>0</v>
      </c>
      <c r="AE74" s="467">
        <f t="shared" ca="1" si="148"/>
        <v>0</v>
      </c>
      <c r="AF74" s="467">
        <f t="shared" ca="1" si="148"/>
        <v>0</v>
      </c>
      <c r="AG74" s="467">
        <f t="shared" ca="1" si="148"/>
        <v>0</v>
      </c>
      <c r="AH74" s="467">
        <f t="shared" ca="1" si="148"/>
        <v>0</v>
      </c>
      <c r="AI74" s="467">
        <f t="shared" ca="1" si="148"/>
        <v>0</v>
      </c>
      <c r="AJ74" s="467">
        <f t="shared" ca="1" si="148"/>
        <v>0</v>
      </c>
      <c r="AK74" s="467">
        <f t="shared" ca="1" si="148"/>
        <v>0</v>
      </c>
      <c r="AL74" s="467">
        <f t="shared" ca="1" si="148"/>
        <v>0</v>
      </c>
      <c r="AM74" s="467">
        <f t="shared" ca="1" si="148"/>
        <v>0</v>
      </c>
      <c r="AN74" s="467">
        <f t="shared" ca="1" si="148"/>
        <v>0</v>
      </c>
      <c r="AO74" s="467">
        <f t="shared" ca="1" si="148"/>
        <v>0</v>
      </c>
      <c r="AP74" s="467">
        <f t="shared" ca="1" si="148"/>
        <v>0</v>
      </c>
      <c r="AQ74" s="467">
        <f t="shared" ca="1" si="148"/>
        <v>0</v>
      </c>
      <c r="AR74" s="467">
        <f t="shared" ca="1" si="148"/>
        <v>0</v>
      </c>
      <c r="AS74" s="467">
        <f t="shared" ca="1" si="148"/>
        <v>0</v>
      </c>
      <c r="AT74" s="467">
        <f t="shared" ca="1" si="148"/>
        <v>0</v>
      </c>
      <c r="AU74" s="467">
        <f t="shared" ca="1" si="148"/>
        <v>0</v>
      </c>
      <c r="AV74" s="467">
        <f t="shared" ca="1" si="148"/>
        <v>0</v>
      </c>
      <c r="AW74" s="467">
        <f t="shared" ca="1" si="148"/>
        <v>0</v>
      </c>
      <c r="AX74" s="467">
        <f t="shared" ca="1" si="148"/>
        <v>0</v>
      </c>
      <c r="AY74" s="467">
        <f t="shared" ca="1" si="148"/>
        <v>0</v>
      </c>
      <c r="AZ74" s="467">
        <f t="shared" ca="1" si="148"/>
        <v>0</v>
      </c>
      <c r="BA74" s="467">
        <f t="shared" ca="1" si="148"/>
        <v>0</v>
      </c>
      <c r="BB74" s="467">
        <f t="shared" ca="1" si="148"/>
        <v>0</v>
      </c>
      <c r="BC74" s="467">
        <f t="shared" ca="1" si="148"/>
        <v>0</v>
      </c>
      <c r="BD74" s="467">
        <f t="shared" ca="1" si="148"/>
        <v>0</v>
      </c>
      <c r="BE74" s="467">
        <f t="shared" ca="1" si="148"/>
        <v>0</v>
      </c>
      <c r="BF74" s="467">
        <f t="shared" ca="1" si="148"/>
        <v>0</v>
      </c>
      <c r="BG74" s="467">
        <f t="shared" ca="1" si="148"/>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3"/>
        <v>0</v>
      </c>
    </row>
    <row r="75" spans="1:104" x14ac:dyDescent="0.2">
      <c r="A75" s="195">
        <f t="shared" si="130"/>
        <v>18</v>
      </c>
      <c r="B75" s="195">
        <f t="shared" si="131"/>
        <v>2034</v>
      </c>
      <c r="C75" s="187">
        <f t="shared" ca="1" si="128"/>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9">$C75*INDIRECT("'Bonus Calc'!"&amp;E$101&amp;61)</f>
        <v>0</v>
      </c>
      <c r="W75" s="467">
        <f t="shared" ca="1" si="149"/>
        <v>0</v>
      </c>
      <c r="X75" s="467">
        <f t="shared" ca="1" si="149"/>
        <v>0</v>
      </c>
      <c r="Y75" s="467">
        <f t="shared" ca="1" si="149"/>
        <v>0</v>
      </c>
      <c r="Z75" s="467">
        <f t="shared" ca="1" si="149"/>
        <v>0</v>
      </c>
      <c r="AA75" s="467">
        <f t="shared" ca="1" si="149"/>
        <v>0</v>
      </c>
      <c r="AB75" s="467">
        <f t="shared" ca="1" si="149"/>
        <v>0</v>
      </c>
      <c r="AC75" s="467">
        <f t="shared" ca="1" si="149"/>
        <v>0</v>
      </c>
      <c r="AD75" s="467">
        <f t="shared" ca="1" si="149"/>
        <v>0</v>
      </c>
      <c r="AE75" s="467">
        <f t="shared" ca="1" si="149"/>
        <v>0</v>
      </c>
      <c r="AF75" s="467">
        <f t="shared" ca="1" si="149"/>
        <v>0</v>
      </c>
      <c r="AG75" s="467">
        <f t="shared" ca="1" si="149"/>
        <v>0</v>
      </c>
      <c r="AH75" s="467">
        <f t="shared" ca="1" si="149"/>
        <v>0</v>
      </c>
      <c r="AI75" s="467">
        <f t="shared" ca="1" si="149"/>
        <v>0</v>
      </c>
      <c r="AJ75" s="467">
        <f t="shared" ca="1" si="149"/>
        <v>0</v>
      </c>
      <c r="AK75" s="467">
        <f t="shared" ca="1" si="149"/>
        <v>0</v>
      </c>
      <c r="AL75" s="467">
        <f t="shared" ca="1" si="149"/>
        <v>0</v>
      </c>
      <c r="AM75" s="467">
        <f t="shared" ca="1" si="149"/>
        <v>0</v>
      </c>
      <c r="AN75" s="467">
        <f t="shared" ca="1" si="149"/>
        <v>0</v>
      </c>
      <c r="AO75" s="467">
        <f t="shared" ca="1" si="149"/>
        <v>0</v>
      </c>
      <c r="AP75" s="467">
        <f t="shared" ca="1" si="149"/>
        <v>0</v>
      </c>
      <c r="AQ75" s="467">
        <f t="shared" ca="1" si="149"/>
        <v>0</v>
      </c>
      <c r="AR75" s="467">
        <f t="shared" ca="1" si="149"/>
        <v>0</v>
      </c>
      <c r="AS75" s="467">
        <f t="shared" ca="1" si="149"/>
        <v>0</v>
      </c>
      <c r="AT75" s="467">
        <f t="shared" ca="1" si="149"/>
        <v>0</v>
      </c>
      <c r="AU75" s="467">
        <f t="shared" ca="1" si="149"/>
        <v>0</v>
      </c>
      <c r="AV75" s="467">
        <f t="shared" ca="1" si="149"/>
        <v>0</v>
      </c>
      <c r="AW75" s="467">
        <f t="shared" ca="1" si="149"/>
        <v>0</v>
      </c>
      <c r="AX75" s="467">
        <f t="shared" ca="1" si="149"/>
        <v>0</v>
      </c>
      <c r="AY75" s="467">
        <f t="shared" ca="1" si="149"/>
        <v>0</v>
      </c>
      <c r="AZ75" s="467">
        <f t="shared" ca="1" si="149"/>
        <v>0</v>
      </c>
      <c r="BA75" s="467">
        <f t="shared" ca="1" si="149"/>
        <v>0</v>
      </c>
      <c r="BB75" s="467">
        <f t="shared" ca="1" si="149"/>
        <v>0</v>
      </c>
      <c r="BC75" s="467">
        <f t="shared" ca="1" si="149"/>
        <v>0</v>
      </c>
      <c r="BD75" s="467">
        <f t="shared" ca="1" si="149"/>
        <v>0</v>
      </c>
      <c r="BE75" s="467">
        <f t="shared" ca="1" si="149"/>
        <v>0</v>
      </c>
      <c r="BF75" s="467">
        <f t="shared" ca="1" si="149"/>
        <v>0</v>
      </c>
      <c r="BG75" s="467">
        <f t="shared" ca="1" si="149"/>
        <v>0</v>
      </c>
      <c r="BH75" s="467">
        <f t="shared" ca="1" si="149"/>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3"/>
        <v>0</v>
      </c>
    </row>
    <row r="76" spans="1:104" x14ac:dyDescent="0.2">
      <c r="A76" s="195">
        <f t="shared" si="130"/>
        <v>19</v>
      </c>
      <c r="B76" s="195">
        <f t="shared" si="131"/>
        <v>2035</v>
      </c>
      <c r="C76" s="187">
        <f t="shared" ca="1" si="128"/>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50">$C76*INDIRECT("'Bonus Calc'!"&amp;E$101&amp;61)</f>
        <v>0</v>
      </c>
      <c r="X76" s="467">
        <f t="shared" ca="1" si="150"/>
        <v>0</v>
      </c>
      <c r="Y76" s="467">
        <f t="shared" ca="1" si="150"/>
        <v>0</v>
      </c>
      <c r="Z76" s="467">
        <f t="shared" ca="1" si="150"/>
        <v>0</v>
      </c>
      <c r="AA76" s="467">
        <f t="shared" ca="1" si="150"/>
        <v>0</v>
      </c>
      <c r="AB76" s="467">
        <f t="shared" ca="1" si="150"/>
        <v>0</v>
      </c>
      <c r="AC76" s="467">
        <f t="shared" ca="1" si="150"/>
        <v>0</v>
      </c>
      <c r="AD76" s="467">
        <f t="shared" ca="1" si="150"/>
        <v>0</v>
      </c>
      <c r="AE76" s="467">
        <f t="shared" ca="1" si="150"/>
        <v>0</v>
      </c>
      <c r="AF76" s="467">
        <f t="shared" ca="1" si="150"/>
        <v>0</v>
      </c>
      <c r="AG76" s="467">
        <f t="shared" ca="1" si="150"/>
        <v>0</v>
      </c>
      <c r="AH76" s="467">
        <f t="shared" ca="1" si="150"/>
        <v>0</v>
      </c>
      <c r="AI76" s="467">
        <f t="shared" ca="1" si="150"/>
        <v>0</v>
      </c>
      <c r="AJ76" s="467">
        <f t="shared" ca="1" si="150"/>
        <v>0</v>
      </c>
      <c r="AK76" s="467">
        <f t="shared" ca="1" si="150"/>
        <v>0</v>
      </c>
      <c r="AL76" s="467">
        <f t="shared" ca="1" si="150"/>
        <v>0</v>
      </c>
      <c r="AM76" s="467">
        <f t="shared" ca="1" si="150"/>
        <v>0</v>
      </c>
      <c r="AN76" s="467">
        <f t="shared" ca="1" si="150"/>
        <v>0</v>
      </c>
      <c r="AO76" s="467">
        <f t="shared" ca="1" si="150"/>
        <v>0</v>
      </c>
      <c r="AP76" s="467">
        <f t="shared" ca="1" si="150"/>
        <v>0</v>
      </c>
      <c r="AQ76" s="467">
        <f t="shared" ca="1" si="150"/>
        <v>0</v>
      </c>
      <c r="AR76" s="467">
        <f t="shared" ca="1" si="150"/>
        <v>0</v>
      </c>
      <c r="AS76" s="467">
        <f t="shared" ca="1" si="150"/>
        <v>0</v>
      </c>
      <c r="AT76" s="467">
        <f t="shared" ca="1" si="150"/>
        <v>0</v>
      </c>
      <c r="AU76" s="467">
        <f t="shared" ca="1" si="150"/>
        <v>0</v>
      </c>
      <c r="AV76" s="467">
        <f t="shared" ca="1" si="150"/>
        <v>0</v>
      </c>
      <c r="AW76" s="467">
        <f t="shared" ca="1" si="150"/>
        <v>0</v>
      </c>
      <c r="AX76" s="467">
        <f t="shared" ca="1" si="150"/>
        <v>0</v>
      </c>
      <c r="AY76" s="467">
        <f t="shared" ca="1" si="150"/>
        <v>0</v>
      </c>
      <c r="AZ76" s="467">
        <f t="shared" ca="1" si="150"/>
        <v>0</v>
      </c>
      <c r="BA76" s="467">
        <f t="shared" ca="1" si="150"/>
        <v>0</v>
      </c>
      <c r="BB76" s="467">
        <f t="shared" ca="1" si="150"/>
        <v>0</v>
      </c>
      <c r="BC76" s="467">
        <f t="shared" ca="1" si="150"/>
        <v>0</v>
      </c>
      <c r="BD76" s="467">
        <f t="shared" ca="1" si="150"/>
        <v>0</v>
      </c>
      <c r="BE76" s="467">
        <f t="shared" ca="1" si="150"/>
        <v>0</v>
      </c>
      <c r="BF76" s="467">
        <f t="shared" ca="1" si="150"/>
        <v>0</v>
      </c>
      <c r="BG76" s="467">
        <f t="shared" ca="1" si="150"/>
        <v>0</v>
      </c>
      <c r="BH76" s="467">
        <f t="shared" ca="1" si="150"/>
        <v>0</v>
      </c>
      <c r="BI76" s="467">
        <f t="shared" ca="1" si="150"/>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3"/>
        <v>0</v>
      </c>
    </row>
    <row r="77" spans="1:104" x14ac:dyDescent="0.2">
      <c r="A77" s="195">
        <f t="shared" si="130"/>
        <v>20</v>
      </c>
      <c r="B77" s="195">
        <f t="shared" si="131"/>
        <v>2036</v>
      </c>
      <c r="C77" s="187">
        <f t="shared" ca="1" si="128"/>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51">$C77*INDIRECT("'Bonus Calc'!"&amp;E$101&amp;61)</f>
        <v>0</v>
      </c>
      <c r="Y77" s="467">
        <f t="shared" ca="1" si="151"/>
        <v>0</v>
      </c>
      <c r="Z77" s="467">
        <f t="shared" ca="1" si="151"/>
        <v>0</v>
      </c>
      <c r="AA77" s="467">
        <f t="shared" ca="1" si="151"/>
        <v>0</v>
      </c>
      <c r="AB77" s="467">
        <f t="shared" ca="1" si="151"/>
        <v>0</v>
      </c>
      <c r="AC77" s="467">
        <f t="shared" ca="1" si="151"/>
        <v>0</v>
      </c>
      <c r="AD77" s="467">
        <f t="shared" ca="1" si="151"/>
        <v>0</v>
      </c>
      <c r="AE77" s="467">
        <f t="shared" ca="1" si="151"/>
        <v>0</v>
      </c>
      <c r="AF77" s="467">
        <f t="shared" ca="1" si="151"/>
        <v>0</v>
      </c>
      <c r="AG77" s="467">
        <f t="shared" ca="1" si="151"/>
        <v>0</v>
      </c>
      <c r="AH77" s="467">
        <f t="shared" ca="1" si="151"/>
        <v>0</v>
      </c>
      <c r="AI77" s="467">
        <f t="shared" ca="1" si="151"/>
        <v>0</v>
      </c>
      <c r="AJ77" s="467">
        <f t="shared" ca="1" si="151"/>
        <v>0</v>
      </c>
      <c r="AK77" s="467">
        <f t="shared" ca="1" si="151"/>
        <v>0</v>
      </c>
      <c r="AL77" s="467">
        <f t="shared" ca="1" si="151"/>
        <v>0</v>
      </c>
      <c r="AM77" s="467">
        <f t="shared" ca="1" si="151"/>
        <v>0</v>
      </c>
      <c r="AN77" s="467">
        <f t="shared" ca="1" si="151"/>
        <v>0</v>
      </c>
      <c r="AO77" s="467">
        <f t="shared" ca="1" si="151"/>
        <v>0</v>
      </c>
      <c r="AP77" s="467">
        <f t="shared" ca="1" si="151"/>
        <v>0</v>
      </c>
      <c r="AQ77" s="467">
        <f t="shared" ca="1" si="151"/>
        <v>0</v>
      </c>
      <c r="AR77" s="467">
        <f t="shared" ca="1" si="151"/>
        <v>0</v>
      </c>
      <c r="AS77" s="467">
        <f t="shared" ca="1" si="151"/>
        <v>0</v>
      </c>
      <c r="AT77" s="467">
        <f t="shared" ca="1" si="151"/>
        <v>0</v>
      </c>
      <c r="AU77" s="467">
        <f t="shared" ca="1" si="151"/>
        <v>0</v>
      </c>
      <c r="AV77" s="467">
        <f t="shared" ca="1" si="151"/>
        <v>0</v>
      </c>
      <c r="AW77" s="467">
        <f t="shared" ca="1" si="151"/>
        <v>0</v>
      </c>
      <c r="AX77" s="467">
        <f t="shared" ca="1" si="151"/>
        <v>0</v>
      </c>
      <c r="AY77" s="467">
        <f t="shared" ca="1" si="151"/>
        <v>0</v>
      </c>
      <c r="AZ77" s="467">
        <f t="shared" ca="1" si="151"/>
        <v>0</v>
      </c>
      <c r="BA77" s="467">
        <f t="shared" ca="1" si="151"/>
        <v>0</v>
      </c>
      <c r="BB77" s="467">
        <f t="shared" ca="1" si="151"/>
        <v>0</v>
      </c>
      <c r="BC77" s="467">
        <f t="shared" ca="1" si="151"/>
        <v>0</v>
      </c>
      <c r="BD77" s="467">
        <f t="shared" ca="1" si="151"/>
        <v>0</v>
      </c>
      <c r="BE77" s="467">
        <f t="shared" ca="1" si="151"/>
        <v>0</v>
      </c>
      <c r="BF77" s="467">
        <f t="shared" ca="1" si="151"/>
        <v>0</v>
      </c>
      <c r="BG77" s="467">
        <f t="shared" ca="1" si="151"/>
        <v>0</v>
      </c>
      <c r="BH77" s="467">
        <f t="shared" ca="1" si="151"/>
        <v>0</v>
      </c>
      <c r="BI77" s="467">
        <f t="shared" ca="1" si="151"/>
        <v>0</v>
      </c>
      <c r="BJ77" s="467">
        <f t="shared" ca="1" si="151"/>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3"/>
        <v>0</v>
      </c>
    </row>
    <row r="78" spans="1:104" x14ac:dyDescent="0.2">
      <c r="A78" s="195">
        <f t="shared" si="130"/>
        <v>21</v>
      </c>
      <c r="B78" s="195">
        <f t="shared" si="131"/>
        <v>2037</v>
      </c>
      <c r="C78" s="187">
        <f t="shared" ca="1" si="128"/>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52">$C78*INDIRECT("'Bonus Calc'!"&amp;E$101&amp;61)</f>
        <v>0</v>
      </c>
      <c r="Z78" s="467">
        <f t="shared" ca="1" si="152"/>
        <v>0</v>
      </c>
      <c r="AA78" s="467">
        <f t="shared" ca="1" si="152"/>
        <v>0</v>
      </c>
      <c r="AB78" s="467">
        <f t="shared" ca="1" si="152"/>
        <v>0</v>
      </c>
      <c r="AC78" s="467">
        <f t="shared" ca="1" si="152"/>
        <v>0</v>
      </c>
      <c r="AD78" s="467">
        <f t="shared" ca="1" si="152"/>
        <v>0</v>
      </c>
      <c r="AE78" s="467">
        <f t="shared" ca="1" si="152"/>
        <v>0</v>
      </c>
      <c r="AF78" s="467">
        <f t="shared" ca="1" si="152"/>
        <v>0</v>
      </c>
      <c r="AG78" s="467">
        <f t="shared" ca="1" si="152"/>
        <v>0</v>
      </c>
      <c r="AH78" s="467">
        <f t="shared" ca="1" si="152"/>
        <v>0</v>
      </c>
      <c r="AI78" s="467">
        <f t="shared" ca="1" si="152"/>
        <v>0</v>
      </c>
      <c r="AJ78" s="467">
        <f t="shared" ca="1" si="152"/>
        <v>0</v>
      </c>
      <c r="AK78" s="467">
        <f t="shared" ca="1" si="152"/>
        <v>0</v>
      </c>
      <c r="AL78" s="467">
        <f t="shared" ca="1" si="152"/>
        <v>0</v>
      </c>
      <c r="AM78" s="467">
        <f t="shared" ca="1" si="152"/>
        <v>0</v>
      </c>
      <c r="AN78" s="467">
        <f t="shared" ca="1" si="152"/>
        <v>0</v>
      </c>
      <c r="AO78" s="467">
        <f t="shared" ca="1" si="152"/>
        <v>0</v>
      </c>
      <c r="AP78" s="467">
        <f t="shared" ca="1" si="152"/>
        <v>0</v>
      </c>
      <c r="AQ78" s="467">
        <f t="shared" ca="1" si="152"/>
        <v>0</v>
      </c>
      <c r="AR78" s="467">
        <f t="shared" ca="1" si="152"/>
        <v>0</v>
      </c>
      <c r="AS78" s="467">
        <f t="shared" ca="1" si="152"/>
        <v>0</v>
      </c>
      <c r="AT78" s="467">
        <f t="shared" ca="1" si="152"/>
        <v>0</v>
      </c>
      <c r="AU78" s="467">
        <f t="shared" ca="1" si="152"/>
        <v>0</v>
      </c>
      <c r="AV78" s="467">
        <f t="shared" ca="1" si="152"/>
        <v>0</v>
      </c>
      <c r="AW78" s="467">
        <f t="shared" ca="1" si="152"/>
        <v>0</v>
      </c>
      <c r="AX78" s="467">
        <f t="shared" ca="1" si="152"/>
        <v>0</v>
      </c>
      <c r="AY78" s="467">
        <f t="shared" ca="1" si="152"/>
        <v>0</v>
      </c>
      <c r="AZ78" s="467">
        <f t="shared" ca="1" si="152"/>
        <v>0</v>
      </c>
      <c r="BA78" s="467">
        <f t="shared" ca="1" si="152"/>
        <v>0</v>
      </c>
      <c r="BB78" s="467">
        <f t="shared" ca="1" si="152"/>
        <v>0</v>
      </c>
      <c r="BC78" s="467">
        <f t="shared" ca="1" si="152"/>
        <v>0</v>
      </c>
      <c r="BD78" s="467">
        <f t="shared" ca="1" si="152"/>
        <v>0</v>
      </c>
      <c r="BE78" s="467">
        <f t="shared" ca="1" si="152"/>
        <v>0</v>
      </c>
      <c r="BF78" s="467">
        <f t="shared" ca="1" si="152"/>
        <v>0</v>
      </c>
      <c r="BG78" s="467">
        <f t="shared" ca="1" si="152"/>
        <v>0</v>
      </c>
      <c r="BH78" s="467">
        <f t="shared" ca="1" si="152"/>
        <v>0</v>
      </c>
      <c r="BI78" s="467">
        <f t="shared" ca="1" si="152"/>
        <v>0</v>
      </c>
      <c r="BJ78" s="467">
        <f t="shared" ca="1" si="152"/>
        <v>0</v>
      </c>
      <c r="BK78" s="467">
        <f t="shared" ca="1" si="152"/>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3"/>
        <v>0</v>
      </c>
    </row>
    <row r="79" spans="1:104" x14ac:dyDescent="0.2">
      <c r="A79" s="195">
        <f t="shared" si="130"/>
        <v>22</v>
      </c>
      <c r="B79" s="195">
        <f t="shared" si="131"/>
        <v>2038</v>
      </c>
      <c r="C79" s="187">
        <f t="shared" ca="1" si="128"/>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3">$C79*INDIRECT("'Bonus Calc'!"&amp;E$101&amp;61)</f>
        <v>0</v>
      </c>
      <c r="AA79" s="467">
        <f t="shared" ca="1" si="153"/>
        <v>0</v>
      </c>
      <c r="AB79" s="467">
        <f t="shared" ca="1" si="153"/>
        <v>0</v>
      </c>
      <c r="AC79" s="467">
        <f t="shared" ca="1" si="153"/>
        <v>0</v>
      </c>
      <c r="AD79" s="467">
        <f t="shared" ca="1" si="153"/>
        <v>0</v>
      </c>
      <c r="AE79" s="467">
        <f t="shared" ca="1" si="153"/>
        <v>0</v>
      </c>
      <c r="AF79" s="467">
        <f t="shared" ca="1" si="153"/>
        <v>0</v>
      </c>
      <c r="AG79" s="467">
        <f t="shared" ca="1" si="153"/>
        <v>0</v>
      </c>
      <c r="AH79" s="467">
        <f t="shared" ca="1" si="153"/>
        <v>0</v>
      </c>
      <c r="AI79" s="467">
        <f t="shared" ca="1" si="153"/>
        <v>0</v>
      </c>
      <c r="AJ79" s="467">
        <f t="shared" ca="1" si="153"/>
        <v>0</v>
      </c>
      <c r="AK79" s="467">
        <f t="shared" ca="1" si="153"/>
        <v>0</v>
      </c>
      <c r="AL79" s="467">
        <f t="shared" ca="1" si="153"/>
        <v>0</v>
      </c>
      <c r="AM79" s="467">
        <f t="shared" ca="1" si="153"/>
        <v>0</v>
      </c>
      <c r="AN79" s="467">
        <f t="shared" ca="1" si="153"/>
        <v>0</v>
      </c>
      <c r="AO79" s="467">
        <f t="shared" ca="1" si="153"/>
        <v>0</v>
      </c>
      <c r="AP79" s="467">
        <f t="shared" ca="1" si="153"/>
        <v>0</v>
      </c>
      <c r="AQ79" s="467">
        <f t="shared" ca="1" si="153"/>
        <v>0</v>
      </c>
      <c r="AR79" s="467">
        <f t="shared" ca="1" si="153"/>
        <v>0</v>
      </c>
      <c r="AS79" s="467">
        <f t="shared" ca="1" si="153"/>
        <v>0</v>
      </c>
      <c r="AT79" s="467">
        <f t="shared" ca="1" si="153"/>
        <v>0</v>
      </c>
      <c r="AU79" s="467">
        <f t="shared" ca="1" si="153"/>
        <v>0</v>
      </c>
      <c r="AV79" s="467">
        <f t="shared" ca="1" si="153"/>
        <v>0</v>
      </c>
      <c r="AW79" s="467">
        <f t="shared" ca="1" si="153"/>
        <v>0</v>
      </c>
      <c r="AX79" s="467">
        <f t="shared" ca="1" si="153"/>
        <v>0</v>
      </c>
      <c r="AY79" s="467">
        <f t="shared" ca="1" si="153"/>
        <v>0</v>
      </c>
      <c r="AZ79" s="467">
        <f t="shared" ca="1" si="153"/>
        <v>0</v>
      </c>
      <c r="BA79" s="467">
        <f t="shared" ca="1" si="153"/>
        <v>0</v>
      </c>
      <c r="BB79" s="467">
        <f t="shared" ca="1" si="153"/>
        <v>0</v>
      </c>
      <c r="BC79" s="467">
        <f t="shared" ca="1" si="153"/>
        <v>0</v>
      </c>
      <c r="BD79" s="467">
        <f t="shared" ca="1" si="153"/>
        <v>0</v>
      </c>
      <c r="BE79" s="467">
        <f t="shared" ca="1" si="153"/>
        <v>0</v>
      </c>
      <c r="BF79" s="467">
        <f t="shared" ca="1" si="153"/>
        <v>0</v>
      </c>
      <c r="BG79" s="467">
        <f t="shared" ca="1" si="153"/>
        <v>0</v>
      </c>
      <c r="BH79" s="467">
        <f t="shared" ca="1" si="153"/>
        <v>0</v>
      </c>
      <c r="BI79" s="467">
        <f t="shared" ca="1" si="153"/>
        <v>0</v>
      </c>
      <c r="BJ79" s="467">
        <f t="shared" ca="1" si="153"/>
        <v>0</v>
      </c>
      <c r="BK79" s="467">
        <f t="shared" ca="1" si="153"/>
        <v>0</v>
      </c>
      <c r="BL79" s="467">
        <f t="shared" ca="1" si="153"/>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3"/>
        <v>0</v>
      </c>
    </row>
    <row r="80" spans="1:104" x14ac:dyDescent="0.2">
      <c r="A80" s="195">
        <f t="shared" si="130"/>
        <v>23</v>
      </c>
      <c r="B80" s="195">
        <f t="shared" si="131"/>
        <v>2039</v>
      </c>
      <c r="C80" s="187">
        <f t="shared" ca="1" si="12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4">$C80*INDIRECT("'Bonus Calc'!"&amp;E$101&amp;61)</f>
        <v>0</v>
      </c>
      <c r="AB80" s="467">
        <f t="shared" ca="1" si="154"/>
        <v>0</v>
      </c>
      <c r="AC80" s="467">
        <f t="shared" ca="1" si="154"/>
        <v>0</v>
      </c>
      <c r="AD80" s="467">
        <f t="shared" ca="1" si="154"/>
        <v>0</v>
      </c>
      <c r="AE80" s="467">
        <f t="shared" ca="1" si="154"/>
        <v>0</v>
      </c>
      <c r="AF80" s="467">
        <f t="shared" ca="1" si="154"/>
        <v>0</v>
      </c>
      <c r="AG80" s="467">
        <f t="shared" ca="1" si="154"/>
        <v>0</v>
      </c>
      <c r="AH80" s="467">
        <f t="shared" ca="1" si="154"/>
        <v>0</v>
      </c>
      <c r="AI80" s="467">
        <f t="shared" ca="1" si="154"/>
        <v>0</v>
      </c>
      <c r="AJ80" s="467">
        <f t="shared" ca="1" si="154"/>
        <v>0</v>
      </c>
      <c r="AK80" s="467">
        <f t="shared" ca="1" si="154"/>
        <v>0</v>
      </c>
      <c r="AL80" s="467">
        <f t="shared" ca="1" si="154"/>
        <v>0</v>
      </c>
      <c r="AM80" s="467">
        <f t="shared" ca="1" si="154"/>
        <v>0</v>
      </c>
      <c r="AN80" s="467">
        <f t="shared" ca="1" si="154"/>
        <v>0</v>
      </c>
      <c r="AO80" s="467">
        <f t="shared" ca="1" si="154"/>
        <v>0</v>
      </c>
      <c r="AP80" s="467">
        <f t="shared" ca="1" si="154"/>
        <v>0</v>
      </c>
      <c r="AQ80" s="467">
        <f t="shared" ca="1" si="154"/>
        <v>0</v>
      </c>
      <c r="AR80" s="467">
        <f t="shared" ca="1" si="154"/>
        <v>0</v>
      </c>
      <c r="AS80" s="467">
        <f t="shared" ca="1" si="154"/>
        <v>0</v>
      </c>
      <c r="AT80" s="467">
        <f t="shared" ca="1" si="154"/>
        <v>0</v>
      </c>
      <c r="AU80" s="467">
        <f t="shared" ca="1" si="154"/>
        <v>0</v>
      </c>
      <c r="AV80" s="467">
        <f t="shared" ca="1" si="154"/>
        <v>0</v>
      </c>
      <c r="AW80" s="467">
        <f t="shared" ca="1" si="154"/>
        <v>0</v>
      </c>
      <c r="AX80" s="467">
        <f t="shared" ca="1" si="154"/>
        <v>0</v>
      </c>
      <c r="AY80" s="467">
        <f t="shared" ca="1" si="154"/>
        <v>0</v>
      </c>
      <c r="AZ80" s="467">
        <f t="shared" ca="1" si="154"/>
        <v>0</v>
      </c>
      <c r="BA80" s="467">
        <f t="shared" ca="1" si="154"/>
        <v>0</v>
      </c>
      <c r="BB80" s="467">
        <f t="shared" ca="1" si="154"/>
        <v>0</v>
      </c>
      <c r="BC80" s="467">
        <f t="shared" ca="1" si="154"/>
        <v>0</v>
      </c>
      <c r="BD80" s="467">
        <f t="shared" ca="1" si="154"/>
        <v>0</v>
      </c>
      <c r="BE80" s="467">
        <f t="shared" ca="1" si="154"/>
        <v>0</v>
      </c>
      <c r="BF80" s="467">
        <f t="shared" ca="1" si="154"/>
        <v>0</v>
      </c>
      <c r="BG80" s="467">
        <f t="shared" ca="1" si="154"/>
        <v>0</v>
      </c>
      <c r="BH80" s="467">
        <f t="shared" ca="1" si="154"/>
        <v>0</v>
      </c>
      <c r="BI80" s="467">
        <f t="shared" ca="1" si="154"/>
        <v>0</v>
      </c>
      <c r="BJ80" s="467">
        <f t="shared" ca="1" si="154"/>
        <v>0</v>
      </c>
      <c r="BK80" s="467">
        <f t="shared" ca="1" si="154"/>
        <v>0</v>
      </c>
      <c r="BL80" s="467">
        <f t="shared" ca="1" si="154"/>
        <v>0</v>
      </c>
      <c r="BM80" s="467">
        <f t="shared" ca="1" si="154"/>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3"/>
        <v>0</v>
      </c>
    </row>
    <row r="81" spans="1:104" x14ac:dyDescent="0.2">
      <c r="A81" s="195">
        <f t="shared" si="130"/>
        <v>24</v>
      </c>
      <c r="B81" s="195">
        <f t="shared" si="131"/>
        <v>2040</v>
      </c>
      <c r="C81" s="187">
        <f t="shared" ca="1" si="12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5">$C81*INDIRECT("'Bonus Calc'!"&amp;E$101&amp;61)</f>
        <v>0</v>
      </c>
      <c r="AC81" s="467">
        <f t="shared" ca="1" si="155"/>
        <v>0</v>
      </c>
      <c r="AD81" s="467">
        <f t="shared" ca="1" si="155"/>
        <v>0</v>
      </c>
      <c r="AE81" s="467">
        <f t="shared" ca="1" si="155"/>
        <v>0</v>
      </c>
      <c r="AF81" s="467">
        <f t="shared" ca="1" si="155"/>
        <v>0</v>
      </c>
      <c r="AG81" s="467">
        <f t="shared" ca="1" si="155"/>
        <v>0</v>
      </c>
      <c r="AH81" s="467">
        <f t="shared" ca="1" si="155"/>
        <v>0</v>
      </c>
      <c r="AI81" s="467">
        <f t="shared" ca="1" si="155"/>
        <v>0</v>
      </c>
      <c r="AJ81" s="467">
        <f t="shared" ca="1" si="155"/>
        <v>0</v>
      </c>
      <c r="AK81" s="467">
        <f t="shared" ca="1" si="155"/>
        <v>0</v>
      </c>
      <c r="AL81" s="467">
        <f t="shared" ca="1" si="155"/>
        <v>0</v>
      </c>
      <c r="AM81" s="467">
        <f t="shared" ca="1" si="155"/>
        <v>0</v>
      </c>
      <c r="AN81" s="467">
        <f t="shared" ca="1" si="155"/>
        <v>0</v>
      </c>
      <c r="AO81" s="467">
        <f t="shared" ca="1" si="155"/>
        <v>0</v>
      </c>
      <c r="AP81" s="467">
        <f t="shared" ca="1" si="155"/>
        <v>0</v>
      </c>
      <c r="AQ81" s="467">
        <f t="shared" ca="1" si="155"/>
        <v>0</v>
      </c>
      <c r="AR81" s="467">
        <f t="shared" ca="1" si="155"/>
        <v>0</v>
      </c>
      <c r="AS81" s="467">
        <f t="shared" ca="1" si="155"/>
        <v>0</v>
      </c>
      <c r="AT81" s="467">
        <f t="shared" ca="1" si="155"/>
        <v>0</v>
      </c>
      <c r="AU81" s="467">
        <f t="shared" ca="1" si="155"/>
        <v>0</v>
      </c>
      <c r="AV81" s="467">
        <f t="shared" ca="1" si="155"/>
        <v>0</v>
      </c>
      <c r="AW81" s="467">
        <f t="shared" ca="1" si="155"/>
        <v>0</v>
      </c>
      <c r="AX81" s="467">
        <f t="shared" ca="1" si="155"/>
        <v>0</v>
      </c>
      <c r="AY81" s="467">
        <f t="shared" ca="1" si="155"/>
        <v>0</v>
      </c>
      <c r="AZ81" s="467">
        <f t="shared" ca="1" si="155"/>
        <v>0</v>
      </c>
      <c r="BA81" s="467">
        <f t="shared" ca="1" si="155"/>
        <v>0</v>
      </c>
      <c r="BB81" s="467">
        <f t="shared" ca="1" si="155"/>
        <v>0</v>
      </c>
      <c r="BC81" s="467">
        <f t="shared" ca="1" si="155"/>
        <v>0</v>
      </c>
      <c r="BD81" s="467">
        <f t="shared" ca="1" si="155"/>
        <v>0</v>
      </c>
      <c r="BE81" s="467">
        <f t="shared" ca="1" si="155"/>
        <v>0</v>
      </c>
      <c r="BF81" s="467">
        <f t="shared" ca="1" si="155"/>
        <v>0</v>
      </c>
      <c r="BG81" s="467">
        <f t="shared" ca="1" si="155"/>
        <v>0</v>
      </c>
      <c r="BH81" s="467">
        <f t="shared" ca="1" si="155"/>
        <v>0</v>
      </c>
      <c r="BI81" s="467">
        <f t="shared" ca="1" si="155"/>
        <v>0</v>
      </c>
      <c r="BJ81" s="467">
        <f t="shared" ca="1" si="155"/>
        <v>0</v>
      </c>
      <c r="BK81" s="467">
        <f t="shared" ca="1" si="155"/>
        <v>0</v>
      </c>
      <c r="BL81" s="467">
        <f t="shared" ca="1" si="155"/>
        <v>0</v>
      </c>
      <c r="BM81" s="467">
        <f t="shared" ca="1" si="155"/>
        <v>0</v>
      </c>
      <c r="BN81" s="467">
        <f t="shared" ca="1" si="155"/>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3"/>
        <v>0</v>
      </c>
    </row>
    <row r="82" spans="1:104" x14ac:dyDescent="0.2">
      <c r="A82" s="195">
        <f t="shared" si="130"/>
        <v>25</v>
      </c>
      <c r="B82" s="195">
        <f t="shared" si="131"/>
        <v>2041</v>
      </c>
      <c r="C82" s="187">
        <f t="shared" ca="1" si="12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6">$C82*INDIRECT("'Bonus Calc'!"&amp;E$101&amp;61)</f>
        <v>0</v>
      </c>
      <c r="AD82" s="467">
        <f t="shared" ca="1" si="156"/>
        <v>0</v>
      </c>
      <c r="AE82" s="467">
        <f t="shared" ca="1" si="156"/>
        <v>0</v>
      </c>
      <c r="AF82" s="467">
        <f t="shared" ca="1" si="156"/>
        <v>0</v>
      </c>
      <c r="AG82" s="467">
        <f t="shared" ca="1" si="156"/>
        <v>0</v>
      </c>
      <c r="AH82" s="467">
        <f t="shared" ca="1" si="156"/>
        <v>0</v>
      </c>
      <c r="AI82" s="467">
        <f t="shared" ca="1" si="156"/>
        <v>0</v>
      </c>
      <c r="AJ82" s="467">
        <f t="shared" ca="1" si="156"/>
        <v>0</v>
      </c>
      <c r="AK82" s="467">
        <f t="shared" ca="1" si="156"/>
        <v>0</v>
      </c>
      <c r="AL82" s="467">
        <f t="shared" ca="1" si="156"/>
        <v>0</v>
      </c>
      <c r="AM82" s="467">
        <f t="shared" ca="1" si="156"/>
        <v>0</v>
      </c>
      <c r="AN82" s="467">
        <f t="shared" ca="1" si="156"/>
        <v>0</v>
      </c>
      <c r="AO82" s="467">
        <f t="shared" ca="1" si="156"/>
        <v>0</v>
      </c>
      <c r="AP82" s="467">
        <f t="shared" ca="1" si="156"/>
        <v>0</v>
      </c>
      <c r="AQ82" s="467">
        <f t="shared" ca="1" si="156"/>
        <v>0</v>
      </c>
      <c r="AR82" s="467">
        <f t="shared" ca="1" si="156"/>
        <v>0</v>
      </c>
      <c r="AS82" s="467">
        <f t="shared" ca="1" si="156"/>
        <v>0</v>
      </c>
      <c r="AT82" s="467">
        <f t="shared" ca="1" si="156"/>
        <v>0</v>
      </c>
      <c r="AU82" s="467">
        <f t="shared" ca="1" si="156"/>
        <v>0</v>
      </c>
      <c r="AV82" s="467">
        <f t="shared" ca="1" si="156"/>
        <v>0</v>
      </c>
      <c r="AW82" s="467">
        <f t="shared" ca="1" si="156"/>
        <v>0</v>
      </c>
      <c r="AX82" s="467">
        <f t="shared" ca="1" si="156"/>
        <v>0</v>
      </c>
      <c r="AY82" s="467">
        <f t="shared" ca="1" si="156"/>
        <v>0</v>
      </c>
      <c r="AZ82" s="467">
        <f t="shared" ca="1" si="156"/>
        <v>0</v>
      </c>
      <c r="BA82" s="467">
        <f t="shared" ca="1" si="156"/>
        <v>0</v>
      </c>
      <c r="BB82" s="467">
        <f t="shared" ca="1" si="156"/>
        <v>0</v>
      </c>
      <c r="BC82" s="467">
        <f t="shared" ca="1" si="156"/>
        <v>0</v>
      </c>
      <c r="BD82" s="467">
        <f t="shared" ca="1" si="156"/>
        <v>0</v>
      </c>
      <c r="BE82" s="467">
        <f t="shared" ca="1" si="156"/>
        <v>0</v>
      </c>
      <c r="BF82" s="467">
        <f t="shared" ca="1" si="156"/>
        <v>0</v>
      </c>
      <c r="BG82" s="467">
        <f t="shared" ca="1" si="156"/>
        <v>0</v>
      </c>
      <c r="BH82" s="467">
        <f t="shared" ca="1" si="156"/>
        <v>0</v>
      </c>
      <c r="BI82" s="467">
        <f t="shared" ca="1" si="156"/>
        <v>0</v>
      </c>
      <c r="BJ82" s="467">
        <f t="shared" ca="1" si="156"/>
        <v>0</v>
      </c>
      <c r="BK82" s="467">
        <f t="shared" ca="1" si="156"/>
        <v>0</v>
      </c>
      <c r="BL82" s="467">
        <f t="shared" ca="1" si="156"/>
        <v>0</v>
      </c>
      <c r="BM82" s="467">
        <f t="shared" ca="1" si="156"/>
        <v>0</v>
      </c>
      <c r="BN82" s="467">
        <f t="shared" ca="1" si="156"/>
        <v>0</v>
      </c>
      <c r="BO82" s="467">
        <f t="shared" ca="1" si="156"/>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3"/>
        <v>0</v>
      </c>
    </row>
    <row r="83" spans="1:104" x14ac:dyDescent="0.2">
      <c r="A83" s="195">
        <f t="shared" si="130"/>
        <v>26</v>
      </c>
      <c r="B83" s="195">
        <f t="shared" si="131"/>
        <v>2042</v>
      </c>
      <c r="C83" s="187">
        <f t="shared" ca="1" si="12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7">$C83*INDIRECT("'Bonus Calc'!"&amp;E$101&amp;61)</f>
        <v>0</v>
      </c>
      <c r="AE83" s="467">
        <f t="shared" ca="1" si="157"/>
        <v>0</v>
      </c>
      <c r="AF83" s="467">
        <f t="shared" ca="1" si="157"/>
        <v>0</v>
      </c>
      <c r="AG83" s="467">
        <f t="shared" ca="1" si="157"/>
        <v>0</v>
      </c>
      <c r="AH83" s="467">
        <f t="shared" ca="1" si="157"/>
        <v>0</v>
      </c>
      <c r="AI83" s="467">
        <f t="shared" ca="1" si="157"/>
        <v>0</v>
      </c>
      <c r="AJ83" s="467">
        <f t="shared" ca="1" si="157"/>
        <v>0</v>
      </c>
      <c r="AK83" s="467">
        <f t="shared" ca="1" si="157"/>
        <v>0</v>
      </c>
      <c r="AL83" s="467">
        <f t="shared" ca="1" si="157"/>
        <v>0</v>
      </c>
      <c r="AM83" s="467">
        <f t="shared" ca="1" si="157"/>
        <v>0</v>
      </c>
      <c r="AN83" s="467">
        <f t="shared" ca="1" si="157"/>
        <v>0</v>
      </c>
      <c r="AO83" s="467">
        <f t="shared" ca="1" si="157"/>
        <v>0</v>
      </c>
      <c r="AP83" s="467">
        <f t="shared" ca="1" si="157"/>
        <v>0</v>
      </c>
      <c r="AQ83" s="467">
        <f t="shared" ca="1" si="157"/>
        <v>0</v>
      </c>
      <c r="AR83" s="467">
        <f t="shared" ca="1" si="157"/>
        <v>0</v>
      </c>
      <c r="AS83" s="467">
        <f t="shared" ca="1" si="157"/>
        <v>0</v>
      </c>
      <c r="AT83" s="467">
        <f t="shared" ca="1" si="157"/>
        <v>0</v>
      </c>
      <c r="AU83" s="467">
        <f t="shared" ca="1" si="157"/>
        <v>0</v>
      </c>
      <c r="AV83" s="467">
        <f t="shared" ca="1" si="157"/>
        <v>0</v>
      </c>
      <c r="AW83" s="467">
        <f t="shared" ca="1" si="157"/>
        <v>0</v>
      </c>
      <c r="AX83" s="467">
        <f t="shared" ca="1" si="157"/>
        <v>0</v>
      </c>
      <c r="AY83" s="467">
        <f t="shared" ca="1" si="157"/>
        <v>0</v>
      </c>
      <c r="AZ83" s="467">
        <f t="shared" ca="1" si="157"/>
        <v>0</v>
      </c>
      <c r="BA83" s="467">
        <f t="shared" ca="1" si="157"/>
        <v>0</v>
      </c>
      <c r="BB83" s="467">
        <f t="shared" ca="1" si="157"/>
        <v>0</v>
      </c>
      <c r="BC83" s="467">
        <f t="shared" ca="1" si="157"/>
        <v>0</v>
      </c>
      <c r="BD83" s="467">
        <f t="shared" ca="1" si="157"/>
        <v>0</v>
      </c>
      <c r="BE83" s="467">
        <f t="shared" ca="1" si="157"/>
        <v>0</v>
      </c>
      <c r="BF83" s="467">
        <f t="shared" ca="1" si="157"/>
        <v>0</v>
      </c>
      <c r="BG83" s="467">
        <f t="shared" ca="1" si="157"/>
        <v>0</v>
      </c>
      <c r="BH83" s="467">
        <f t="shared" ca="1" si="157"/>
        <v>0</v>
      </c>
      <c r="BI83" s="467">
        <f t="shared" ca="1" si="157"/>
        <v>0</v>
      </c>
      <c r="BJ83" s="467">
        <f t="shared" ca="1" si="157"/>
        <v>0</v>
      </c>
      <c r="BK83" s="467">
        <f t="shared" ca="1" si="157"/>
        <v>0</v>
      </c>
      <c r="BL83" s="467">
        <f t="shared" ca="1" si="157"/>
        <v>0</v>
      </c>
      <c r="BM83" s="467">
        <f t="shared" ca="1" si="157"/>
        <v>0</v>
      </c>
      <c r="BN83" s="467">
        <f t="shared" ca="1" si="157"/>
        <v>0</v>
      </c>
      <c r="BO83" s="467">
        <f t="shared" ca="1" si="157"/>
        <v>0</v>
      </c>
      <c r="BP83" s="467">
        <f t="shared" ca="1" si="157"/>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3"/>
        <v>0</v>
      </c>
    </row>
    <row r="84" spans="1:104" x14ac:dyDescent="0.2">
      <c r="A84" s="195">
        <f t="shared" si="130"/>
        <v>27</v>
      </c>
      <c r="B84" s="195">
        <f t="shared" si="131"/>
        <v>2043</v>
      </c>
      <c r="C84" s="187">
        <f t="shared" ca="1" si="12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8">$C84*INDIRECT("'Bonus Calc'!"&amp;E$101&amp;61)</f>
        <v>0</v>
      </c>
      <c r="AF84" s="467">
        <f t="shared" ca="1" si="158"/>
        <v>0</v>
      </c>
      <c r="AG84" s="467">
        <f t="shared" ca="1" si="158"/>
        <v>0</v>
      </c>
      <c r="AH84" s="467">
        <f t="shared" ca="1" si="158"/>
        <v>0</v>
      </c>
      <c r="AI84" s="467">
        <f t="shared" ca="1" si="158"/>
        <v>0</v>
      </c>
      <c r="AJ84" s="467">
        <f t="shared" ca="1" si="158"/>
        <v>0</v>
      </c>
      <c r="AK84" s="467">
        <f t="shared" ca="1" si="158"/>
        <v>0</v>
      </c>
      <c r="AL84" s="467">
        <f t="shared" ca="1" si="158"/>
        <v>0</v>
      </c>
      <c r="AM84" s="467">
        <f t="shared" ca="1" si="158"/>
        <v>0</v>
      </c>
      <c r="AN84" s="467">
        <f t="shared" ca="1" si="158"/>
        <v>0</v>
      </c>
      <c r="AO84" s="467">
        <f t="shared" ca="1" si="158"/>
        <v>0</v>
      </c>
      <c r="AP84" s="467">
        <f t="shared" ca="1" si="158"/>
        <v>0</v>
      </c>
      <c r="AQ84" s="467">
        <f t="shared" ca="1" si="158"/>
        <v>0</v>
      </c>
      <c r="AR84" s="467">
        <f t="shared" ca="1" si="158"/>
        <v>0</v>
      </c>
      <c r="AS84" s="467">
        <f t="shared" ca="1" si="158"/>
        <v>0</v>
      </c>
      <c r="AT84" s="467">
        <f t="shared" ca="1" si="158"/>
        <v>0</v>
      </c>
      <c r="AU84" s="467">
        <f t="shared" ca="1" si="158"/>
        <v>0</v>
      </c>
      <c r="AV84" s="467">
        <f t="shared" ca="1" si="158"/>
        <v>0</v>
      </c>
      <c r="AW84" s="467">
        <f t="shared" ca="1" si="158"/>
        <v>0</v>
      </c>
      <c r="AX84" s="467">
        <f t="shared" ca="1" si="158"/>
        <v>0</v>
      </c>
      <c r="AY84" s="467">
        <f t="shared" ca="1" si="158"/>
        <v>0</v>
      </c>
      <c r="AZ84" s="467">
        <f t="shared" ca="1" si="158"/>
        <v>0</v>
      </c>
      <c r="BA84" s="467">
        <f t="shared" ca="1" si="158"/>
        <v>0</v>
      </c>
      <c r="BB84" s="467">
        <f t="shared" ca="1" si="158"/>
        <v>0</v>
      </c>
      <c r="BC84" s="467">
        <f t="shared" ca="1" si="158"/>
        <v>0</v>
      </c>
      <c r="BD84" s="467">
        <f t="shared" ca="1" si="158"/>
        <v>0</v>
      </c>
      <c r="BE84" s="467">
        <f t="shared" ca="1" si="158"/>
        <v>0</v>
      </c>
      <c r="BF84" s="467">
        <f t="shared" ca="1" si="158"/>
        <v>0</v>
      </c>
      <c r="BG84" s="467">
        <f t="shared" ca="1" si="158"/>
        <v>0</v>
      </c>
      <c r="BH84" s="467">
        <f t="shared" ca="1" si="158"/>
        <v>0</v>
      </c>
      <c r="BI84" s="467">
        <f t="shared" ca="1" si="158"/>
        <v>0</v>
      </c>
      <c r="BJ84" s="467">
        <f t="shared" ca="1" si="158"/>
        <v>0</v>
      </c>
      <c r="BK84" s="467">
        <f t="shared" ca="1" si="158"/>
        <v>0</v>
      </c>
      <c r="BL84" s="467">
        <f t="shared" ca="1" si="158"/>
        <v>0</v>
      </c>
      <c r="BM84" s="467">
        <f t="shared" ca="1" si="158"/>
        <v>0</v>
      </c>
      <c r="BN84" s="467">
        <f t="shared" ca="1" si="158"/>
        <v>0</v>
      </c>
      <c r="BO84" s="467">
        <f t="shared" ca="1" si="158"/>
        <v>0</v>
      </c>
      <c r="BP84" s="467">
        <f t="shared" ca="1" si="158"/>
        <v>0</v>
      </c>
      <c r="BQ84" s="467">
        <f t="shared" ca="1" si="158"/>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3"/>
        <v>0</v>
      </c>
    </row>
    <row r="85" spans="1:104" x14ac:dyDescent="0.2">
      <c r="A85" s="195">
        <f t="shared" si="130"/>
        <v>28</v>
      </c>
      <c r="B85" s="195">
        <f t="shared" si="131"/>
        <v>2044</v>
      </c>
      <c r="C85" s="187">
        <f t="shared" ca="1" si="12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9">$C85*INDIRECT("'Bonus Calc'!"&amp;E$101&amp;61)</f>
        <v>0</v>
      </c>
      <c r="AG85" s="467">
        <f t="shared" ca="1" si="159"/>
        <v>0</v>
      </c>
      <c r="AH85" s="467">
        <f t="shared" ca="1" si="159"/>
        <v>0</v>
      </c>
      <c r="AI85" s="467">
        <f t="shared" ca="1" si="159"/>
        <v>0</v>
      </c>
      <c r="AJ85" s="467">
        <f t="shared" ca="1" si="159"/>
        <v>0</v>
      </c>
      <c r="AK85" s="467">
        <f t="shared" ca="1" si="159"/>
        <v>0</v>
      </c>
      <c r="AL85" s="467">
        <f t="shared" ca="1" si="159"/>
        <v>0</v>
      </c>
      <c r="AM85" s="467">
        <f t="shared" ca="1" si="159"/>
        <v>0</v>
      </c>
      <c r="AN85" s="467">
        <f t="shared" ca="1" si="159"/>
        <v>0</v>
      </c>
      <c r="AO85" s="467">
        <f t="shared" ca="1" si="159"/>
        <v>0</v>
      </c>
      <c r="AP85" s="467">
        <f t="shared" ca="1" si="159"/>
        <v>0</v>
      </c>
      <c r="AQ85" s="467">
        <f t="shared" ca="1" si="159"/>
        <v>0</v>
      </c>
      <c r="AR85" s="467">
        <f t="shared" ca="1" si="159"/>
        <v>0</v>
      </c>
      <c r="AS85" s="467">
        <f t="shared" ca="1" si="159"/>
        <v>0</v>
      </c>
      <c r="AT85" s="467">
        <f t="shared" ca="1" si="159"/>
        <v>0</v>
      </c>
      <c r="AU85" s="467">
        <f t="shared" ca="1" si="159"/>
        <v>0</v>
      </c>
      <c r="AV85" s="467">
        <f t="shared" ca="1" si="159"/>
        <v>0</v>
      </c>
      <c r="AW85" s="467">
        <f t="shared" ca="1" si="159"/>
        <v>0</v>
      </c>
      <c r="AX85" s="467">
        <f t="shared" ca="1" si="159"/>
        <v>0</v>
      </c>
      <c r="AY85" s="467">
        <f t="shared" ca="1" si="159"/>
        <v>0</v>
      </c>
      <c r="AZ85" s="467">
        <f t="shared" ca="1" si="159"/>
        <v>0</v>
      </c>
      <c r="BA85" s="467">
        <f t="shared" ca="1" si="159"/>
        <v>0</v>
      </c>
      <c r="BB85" s="467">
        <f t="shared" ca="1" si="159"/>
        <v>0</v>
      </c>
      <c r="BC85" s="467">
        <f t="shared" ca="1" si="159"/>
        <v>0</v>
      </c>
      <c r="BD85" s="467">
        <f t="shared" ca="1" si="159"/>
        <v>0</v>
      </c>
      <c r="BE85" s="467">
        <f t="shared" ca="1" si="159"/>
        <v>0</v>
      </c>
      <c r="BF85" s="467">
        <f t="shared" ca="1" si="159"/>
        <v>0</v>
      </c>
      <c r="BG85" s="467">
        <f t="shared" ca="1" si="159"/>
        <v>0</v>
      </c>
      <c r="BH85" s="467">
        <f t="shared" ca="1" si="159"/>
        <v>0</v>
      </c>
      <c r="BI85" s="467">
        <f t="shared" ca="1" si="159"/>
        <v>0</v>
      </c>
      <c r="BJ85" s="467">
        <f t="shared" ca="1" si="159"/>
        <v>0</v>
      </c>
      <c r="BK85" s="467">
        <f t="shared" ca="1" si="159"/>
        <v>0</v>
      </c>
      <c r="BL85" s="467">
        <f t="shared" ca="1" si="159"/>
        <v>0</v>
      </c>
      <c r="BM85" s="467">
        <f t="shared" ca="1" si="159"/>
        <v>0</v>
      </c>
      <c r="BN85" s="467">
        <f t="shared" ca="1" si="159"/>
        <v>0</v>
      </c>
      <c r="BO85" s="467">
        <f t="shared" ca="1" si="159"/>
        <v>0</v>
      </c>
      <c r="BP85" s="467">
        <f t="shared" ca="1" si="159"/>
        <v>0</v>
      </c>
      <c r="BQ85" s="467">
        <f t="shared" ca="1" si="159"/>
        <v>0</v>
      </c>
      <c r="BR85" s="467">
        <f t="shared" ca="1" si="159"/>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3"/>
        <v>0</v>
      </c>
    </row>
    <row r="86" spans="1:104" x14ac:dyDescent="0.2">
      <c r="A86" s="195">
        <f t="shared" si="130"/>
        <v>29</v>
      </c>
      <c r="B86" s="195">
        <f t="shared" si="131"/>
        <v>2045</v>
      </c>
      <c r="C86" s="187">
        <f t="shared" ca="1" si="12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60">$C86*INDIRECT("'Bonus Calc'!"&amp;E$101&amp;61)</f>
        <v>0</v>
      </c>
      <c r="AH86" s="467">
        <f t="shared" ca="1" si="160"/>
        <v>0</v>
      </c>
      <c r="AI86" s="467">
        <f t="shared" ca="1" si="160"/>
        <v>0</v>
      </c>
      <c r="AJ86" s="467">
        <f t="shared" ca="1" si="160"/>
        <v>0</v>
      </c>
      <c r="AK86" s="467">
        <f t="shared" ca="1" si="160"/>
        <v>0</v>
      </c>
      <c r="AL86" s="467">
        <f t="shared" ca="1" si="160"/>
        <v>0</v>
      </c>
      <c r="AM86" s="467">
        <f t="shared" ca="1" si="160"/>
        <v>0</v>
      </c>
      <c r="AN86" s="467">
        <f t="shared" ca="1" si="160"/>
        <v>0</v>
      </c>
      <c r="AO86" s="467">
        <f t="shared" ca="1" si="160"/>
        <v>0</v>
      </c>
      <c r="AP86" s="467">
        <f t="shared" ca="1" si="160"/>
        <v>0</v>
      </c>
      <c r="AQ86" s="467">
        <f t="shared" ca="1" si="160"/>
        <v>0</v>
      </c>
      <c r="AR86" s="467">
        <f t="shared" ca="1" si="160"/>
        <v>0</v>
      </c>
      <c r="AS86" s="467">
        <f t="shared" ca="1" si="160"/>
        <v>0</v>
      </c>
      <c r="AT86" s="467">
        <f t="shared" ca="1" si="160"/>
        <v>0</v>
      </c>
      <c r="AU86" s="467">
        <f t="shared" ca="1" si="160"/>
        <v>0</v>
      </c>
      <c r="AV86" s="467">
        <f t="shared" ca="1" si="160"/>
        <v>0</v>
      </c>
      <c r="AW86" s="467">
        <f t="shared" ca="1" si="160"/>
        <v>0</v>
      </c>
      <c r="AX86" s="467">
        <f t="shared" ca="1" si="160"/>
        <v>0</v>
      </c>
      <c r="AY86" s="467">
        <f t="shared" ca="1" si="160"/>
        <v>0</v>
      </c>
      <c r="AZ86" s="467">
        <f t="shared" ca="1" si="160"/>
        <v>0</v>
      </c>
      <c r="BA86" s="467">
        <f t="shared" ca="1" si="160"/>
        <v>0</v>
      </c>
      <c r="BB86" s="467">
        <f t="shared" ca="1" si="160"/>
        <v>0</v>
      </c>
      <c r="BC86" s="467">
        <f t="shared" ca="1" si="160"/>
        <v>0</v>
      </c>
      <c r="BD86" s="467">
        <f t="shared" ca="1" si="160"/>
        <v>0</v>
      </c>
      <c r="BE86" s="467">
        <f t="shared" ca="1" si="160"/>
        <v>0</v>
      </c>
      <c r="BF86" s="467">
        <f t="shared" ca="1" si="160"/>
        <v>0</v>
      </c>
      <c r="BG86" s="467">
        <f t="shared" ca="1" si="160"/>
        <v>0</v>
      </c>
      <c r="BH86" s="467">
        <f t="shared" ca="1" si="160"/>
        <v>0</v>
      </c>
      <c r="BI86" s="467">
        <f t="shared" ca="1" si="160"/>
        <v>0</v>
      </c>
      <c r="BJ86" s="467">
        <f t="shared" ca="1" si="160"/>
        <v>0</v>
      </c>
      <c r="BK86" s="467">
        <f t="shared" ca="1" si="160"/>
        <v>0</v>
      </c>
      <c r="BL86" s="467">
        <f t="shared" ca="1" si="160"/>
        <v>0</v>
      </c>
      <c r="BM86" s="467">
        <f t="shared" ca="1" si="160"/>
        <v>0</v>
      </c>
      <c r="BN86" s="467">
        <f t="shared" ca="1" si="160"/>
        <v>0</v>
      </c>
      <c r="BO86" s="467">
        <f t="shared" ca="1" si="160"/>
        <v>0</v>
      </c>
      <c r="BP86" s="467">
        <f t="shared" ca="1" si="160"/>
        <v>0</v>
      </c>
      <c r="BQ86" s="467">
        <f t="shared" ca="1" si="160"/>
        <v>0</v>
      </c>
      <c r="BR86" s="467">
        <f t="shared" ca="1" si="160"/>
        <v>0</v>
      </c>
      <c r="BS86" s="467">
        <f t="shared" ca="1" si="160"/>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3"/>
        <v>0</v>
      </c>
    </row>
    <row r="87" spans="1:104" x14ac:dyDescent="0.2">
      <c r="A87" s="195">
        <f t="shared" si="130"/>
        <v>30</v>
      </c>
      <c r="B87" s="195">
        <f t="shared" si="131"/>
        <v>2046</v>
      </c>
      <c r="C87" s="187">
        <f t="shared" ca="1" si="12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61">$C87*INDIRECT("'Bonus Calc'!"&amp;E$101&amp;61)</f>
        <v>0</v>
      </c>
      <c r="AI87" s="467">
        <f t="shared" ca="1" si="161"/>
        <v>0</v>
      </c>
      <c r="AJ87" s="467">
        <f t="shared" ca="1" si="161"/>
        <v>0</v>
      </c>
      <c r="AK87" s="467">
        <f t="shared" ca="1" si="161"/>
        <v>0</v>
      </c>
      <c r="AL87" s="467">
        <f t="shared" ca="1" si="161"/>
        <v>0</v>
      </c>
      <c r="AM87" s="467">
        <f t="shared" ca="1" si="161"/>
        <v>0</v>
      </c>
      <c r="AN87" s="467">
        <f t="shared" ca="1" si="161"/>
        <v>0</v>
      </c>
      <c r="AO87" s="467">
        <f t="shared" ca="1" si="161"/>
        <v>0</v>
      </c>
      <c r="AP87" s="467">
        <f t="shared" ca="1" si="161"/>
        <v>0</v>
      </c>
      <c r="AQ87" s="467">
        <f t="shared" ca="1" si="161"/>
        <v>0</v>
      </c>
      <c r="AR87" s="467">
        <f t="shared" ca="1" si="161"/>
        <v>0</v>
      </c>
      <c r="AS87" s="467">
        <f t="shared" ca="1" si="161"/>
        <v>0</v>
      </c>
      <c r="AT87" s="467">
        <f t="shared" ca="1" si="161"/>
        <v>0</v>
      </c>
      <c r="AU87" s="467">
        <f t="shared" ca="1" si="161"/>
        <v>0</v>
      </c>
      <c r="AV87" s="467">
        <f t="shared" ca="1" si="161"/>
        <v>0</v>
      </c>
      <c r="AW87" s="467">
        <f t="shared" ca="1" si="161"/>
        <v>0</v>
      </c>
      <c r="AX87" s="467">
        <f t="shared" ca="1" si="161"/>
        <v>0</v>
      </c>
      <c r="AY87" s="467">
        <f t="shared" ca="1" si="161"/>
        <v>0</v>
      </c>
      <c r="AZ87" s="467">
        <f t="shared" ca="1" si="161"/>
        <v>0</v>
      </c>
      <c r="BA87" s="467">
        <f t="shared" ca="1" si="161"/>
        <v>0</v>
      </c>
      <c r="BB87" s="467">
        <f t="shared" ca="1" si="161"/>
        <v>0</v>
      </c>
      <c r="BC87" s="467">
        <f t="shared" ca="1" si="161"/>
        <v>0</v>
      </c>
      <c r="BD87" s="467">
        <f t="shared" ca="1" si="161"/>
        <v>0</v>
      </c>
      <c r="BE87" s="467">
        <f t="shared" ca="1" si="161"/>
        <v>0</v>
      </c>
      <c r="BF87" s="467">
        <f t="shared" ca="1" si="161"/>
        <v>0</v>
      </c>
      <c r="BG87" s="467">
        <f t="shared" ca="1" si="161"/>
        <v>0</v>
      </c>
      <c r="BH87" s="467">
        <f t="shared" ca="1" si="161"/>
        <v>0</v>
      </c>
      <c r="BI87" s="467">
        <f t="shared" ca="1" si="161"/>
        <v>0</v>
      </c>
      <c r="BJ87" s="467">
        <f t="shared" ca="1" si="161"/>
        <v>0</v>
      </c>
      <c r="BK87" s="467">
        <f t="shared" ca="1" si="161"/>
        <v>0</v>
      </c>
      <c r="BL87" s="467">
        <f t="shared" ca="1" si="161"/>
        <v>0</v>
      </c>
      <c r="BM87" s="467">
        <f t="shared" ca="1" si="161"/>
        <v>0</v>
      </c>
      <c r="BN87" s="467">
        <f t="shared" ca="1" si="161"/>
        <v>0</v>
      </c>
      <c r="BO87" s="467">
        <f t="shared" ca="1" si="161"/>
        <v>0</v>
      </c>
      <c r="BP87" s="467">
        <f t="shared" ca="1" si="161"/>
        <v>0</v>
      </c>
      <c r="BQ87" s="467">
        <f t="shared" ca="1" si="161"/>
        <v>0</v>
      </c>
      <c r="BR87" s="467">
        <f t="shared" ca="1" si="161"/>
        <v>0</v>
      </c>
      <c r="BS87" s="467">
        <f t="shared" ca="1" si="161"/>
        <v>0</v>
      </c>
      <c r="BT87" s="467">
        <f t="shared" ca="1" si="161"/>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3"/>
        <v>0</v>
      </c>
    </row>
    <row r="88" spans="1:104" x14ac:dyDescent="0.2">
      <c r="A88" s="195">
        <f t="shared" si="130"/>
        <v>31</v>
      </c>
      <c r="B88" s="195">
        <f t="shared" si="131"/>
        <v>2047</v>
      </c>
      <c r="C88" s="187">
        <f t="shared" ca="1" si="12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62">$C88*INDIRECT("'Bonus Calc'!"&amp;E$101&amp;61)</f>
        <v>0</v>
      </c>
      <c r="AJ88" s="467">
        <f t="shared" ca="1" si="162"/>
        <v>0</v>
      </c>
      <c r="AK88" s="467">
        <f t="shared" ca="1" si="162"/>
        <v>0</v>
      </c>
      <c r="AL88" s="467">
        <f t="shared" ca="1" si="162"/>
        <v>0</v>
      </c>
      <c r="AM88" s="467">
        <f t="shared" ca="1" si="162"/>
        <v>0</v>
      </c>
      <c r="AN88" s="467">
        <f t="shared" ca="1" si="162"/>
        <v>0</v>
      </c>
      <c r="AO88" s="467">
        <f t="shared" ca="1" si="162"/>
        <v>0</v>
      </c>
      <c r="AP88" s="467">
        <f t="shared" ca="1" si="162"/>
        <v>0</v>
      </c>
      <c r="AQ88" s="467">
        <f t="shared" ca="1" si="162"/>
        <v>0</v>
      </c>
      <c r="AR88" s="467">
        <f t="shared" ca="1" si="162"/>
        <v>0</v>
      </c>
      <c r="AS88" s="467">
        <f t="shared" ca="1" si="162"/>
        <v>0</v>
      </c>
      <c r="AT88" s="467">
        <f t="shared" ca="1" si="162"/>
        <v>0</v>
      </c>
      <c r="AU88" s="467">
        <f t="shared" ca="1" si="162"/>
        <v>0</v>
      </c>
      <c r="AV88" s="467">
        <f t="shared" ca="1" si="162"/>
        <v>0</v>
      </c>
      <c r="AW88" s="467">
        <f t="shared" ca="1" si="162"/>
        <v>0</v>
      </c>
      <c r="AX88" s="467">
        <f t="shared" ca="1" si="162"/>
        <v>0</v>
      </c>
      <c r="AY88" s="467">
        <f t="shared" ca="1" si="162"/>
        <v>0</v>
      </c>
      <c r="AZ88" s="467">
        <f t="shared" ca="1" si="162"/>
        <v>0</v>
      </c>
      <c r="BA88" s="467">
        <f t="shared" ca="1" si="162"/>
        <v>0</v>
      </c>
      <c r="BB88" s="467">
        <f t="shared" ca="1" si="162"/>
        <v>0</v>
      </c>
      <c r="BC88" s="467">
        <f t="shared" ca="1" si="162"/>
        <v>0</v>
      </c>
      <c r="BD88" s="467">
        <f t="shared" ca="1" si="162"/>
        <v>0</v>
      </c>
      <c r="BE88" s="467">
        <f t="shared" ca="1" si="162"/>
        <v>0</v>
      </c>
      <c r="BF88" s="467">
        <f t="shared" ca="1" si="162"/>
        <v>0</v>
      </c>
      <c r="BG88" s="467">
        <f t="shared" ca="1" si="162"/>
        <v>0</v>
      </c>
      <c r="BH88" s="467">
        <f t="shared" ca="1" si="162"/>
        <v>0</v>
      </c>
      <c r="BI88" s="467">
        <f t="shared" ca="1" si="162"/>
        <v>0</v>
      </c>
      <c r="BJ88" s="467">
        <f t="shared" ca="1" si="162"/>
        <v>0</v>
      </c>
      <c r="BK88" s="467">
        <f t="shared" ca="1" si="162"/>
        <v>0</v>
      </c>
      <c r="BL88" s="467">
        <f t="shared" ca="1" si="162"/>
        <v>0</v>
      </c>
      <c r="BM88" s="467">
        <f t="shared" ca="1" si="162"/>
        <v>0</v>
      </c>
      <c r="BN88" s="467">
        <f t="shared" ca="1" si="162"/>
        <v>0</v>
      </c>
      <c r="BO88" s="467">
        <f t="shared" ca="1" si="162"/>
        <v>0</v>
      </c>
      <c r="BP88" s="467">
        <f t="shared" ca="1" si="162"/>
        <v>0</v>
      </c>
      <c r="BQ88" s="467">
        <f t="shared" ca="1" si="162"/>
        <v>0</v>
      </c>
      <c r="BR88" s="467">
        <f t="shared" ca="1" si="162"/>
        <v>0</v>
      </c>
      <c r="BS88" s="467">
        <f t="shared" ca="1" si="162"/>
        <v>0</v>
      </c>
      <c r="BT88" s="467">
        <f t="shared" ca="1" si="162"/>
        <v>0</v>
      </c>
      <c r="BU88" s="467">
        <f t="shared" ca="1" si="162"/>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3"/>
        <v>0</v>
      </c>
    </row>
    <row r="89" spans="1:104" x14ac:dyDescent="0.2">
      <c r="A89" s="195">
        <f t="shared" si="130"/>
        <v>32</v>
      </c>
      <c r="B89" s="195">
        <f t="shared" si="131"/>
        <v>2048</v>
      </c>
      <c r="C89" s="187">
        <f t="shared" ca="1" si="12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3">$C89*INDIRECT("'Bonus Calc'!"&amp;E$101&amp;61)</f>
        <v>0</v>
      </c>
      <c r="AK89" s="467">
        <f t="shared" ca="1" si="163"/>
        <v>0</v>
      </c>
      <c r="AL89" s="467">
        <f t="shared" ca="1" si="163"/>
        <v>0</v>
      </c>
      <c r="AM89" s="467">
        <f t="shared" ca="1" si="163"/>
        <v>0</v>
      </c>
      <c r="AN89" s="467">
        <f t="shared" ca="1" si="163"/>
        <v>0</v>
      </c>
      <c r="AO89" s="467">
        <f t="shared" ca="1" si="163"/>
        <v>0</v>
      </c>
      <c r="AP89" s="467">
        <f t="shared" ca="1" si="163"/>
        <v>0</v>
      </c>
      <c r="AQ89" s="467">
        <f t="shared" ca="1" si="163"/>
        <v>0</v>
      </c>
      <c r="AR89" s="467">
        <f t="shared" ca="1" si="163"/>
        <v>0</v>
      </c>
      <c r="AS89" s="467">
        <f t="shared" ca="1" si="163"/>
        <v>0</v>
      </c>
      <c r="AT89" s="467">
        <f t="shared" ca="1" si="163"/>
        <v>0</v>
      </c>
      <c r="AU89" s="467">
        <f t="shared" ca="1" si="163"/>
        <v>0</v>
      </c>
      <c r="AV89" s="467">
        <f t="shared" ca="1" si="163"/>
        <v>0</v>
      </c>
      <c r="AW89" s="467">
        <f t="shared" ca="1" si="163"/>
        <v>0</v>
      </c>
      <c r="AX89" s="467">
        <f t="shared" ca="1" si="163"/>
        <v>0</v>
      </c>
      <c r="AY89" s="467">
        <f t="shared" ca="1" si="163"/>
        <v>0</v>
      </c>
      <c r="AZ89" s="467">
        <f t="shared" ca="1" si="163"/>
        <v>0</v>
      </c>
      <c r="BA89" s="467">
        <f t="shared" ca="1" si="163"/>
        <v>0</v>
      </c>
      <c r="BB89" s="467">
        <f t="shared" ca="1" si="163"/>
        <v>0</v>
      </c>
      <c r="BC89" s="467">
        <f t="shared" ca="1" si="163"/>
        <v>0</v>
      </c>
      <c r="BD89" s="467">
        <f t="shared" ca="1" si="163"/>
        <v>0</v>
      </c>
      <c r="BE89" s="467">
        <f t="shared" ca="1" si="163"/>
        <v>0</v>
      </c>
      <c r="BF89" s="467">
        <f t="shared" ca="1" si="163"/>
        <v>0</v>
      </c>
      <c r="BG89" s="467">
        <f t="shared" ca="1" si="163"/>
        <v>0</v>
      </c>
      <c r="BH89" s="467">
        <f t="shared" ca="1" si="163"/>
        <v>0</v>
      </c>
      <c r="BI89" s="467">
        <f t="shared" ca="1" si="163"/>
        <v>0</v>
      </c>
      <c r="BJ89" s="467">
        <f t="shared" ca="1" si="163"/>
        <v>0</v>
      </c>
      <c r="BK89" s="467">
        <f t="shared" ca="1" si="163"/>
        <v>0</v>
      </c>
      <c r="BL89" s="467">
        <f t="shared" ca="1" si="163"/>
        <v>0</v>
      </c>
      <c r="BM89" s="467">
        <f t="shared" ca="1" si="163"/>
        <v>0</v>
      </c>
      <c r="BN89" s="467">
        <f t="shared" ca="1" si="163"/>
        <v>0</v>
      </c>
      <c r="BO89" s="467">
        <f t="shared" ca="1" si="163"/>
        <v>0</v>
      </c>
      <c r="BP89" s="467">
        <f t="shared" ca="1" si="163"/>
        <v>0</v>
      </c>
      <c r="BQ89" s="467">
        <f t="shared" ca="1" si="163"/>
        <v>0</v>
      </c>
      <c r="BR89" s="467">
        <f t="shared" ca="1" si="163"/>
        <v>0</v>
      </c>
      <c r="BS89" s="467">
        <f t="shared" ca="1" si="163"/>
        <v>0</v>
      </c>
      <c r="BT89" s="467">
        <f t="shared" ca="1" si="163"/>
        <v>0</v>
      </c>
      <c r="BU89" s="467">
        <f t="shared" ca="1" si="163"/>
        <v>0</v>
      </c>
      <c r="BV89" s="467">
        <f t="shared" ca="1" si="163"/>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3"/>
        <v>0</v>
      </c>
    </row>
    <row r="90" spans="1:104" x14ac:dyDescent="0.2">
      <c r="A90" s="195">
        <f t="shared" si="130"/>
        <v>33</v>
      </c>
      <c r="B90" s="195">
        <f t="shared" si="131"/>
        <v>2049</v>
      </c>
      <c r="C90" s="187">
        <f t="shared" ca="1" si="12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4">$C90*INDIRECT("'Bonus Calc'!"&amp;E$101&amp;61)</f>
        <v>0</v>
      </c>
      <c r="AL90" s="467">
        <f t="shared" ca="1" si="164"/>
        <v>0</v>
      </c>
      <c r="AM90" s="467">
        <f t="shared" ca="1" si="164"/>
        <v>0</v>
      </c>
      <c r="AN90" s="467">
        <f t="shared" ca="1" si="164"/>
        <v>0</v>
      </c>
      <c r="AO90" s="467">
        <f t="shared" ca="1" si="164"/>
        <v>0</v>
      </c>
      <c r="AP90" s="467">
        <f t="shared" ca="1" si="164"/>
        <v>0</v>
      </c>
      <c r="AQ90" s="467">
        <f t="shared" ca="1" si="164"/>
        <v>0</v>
      </c>
      <c r="AR90" s="467">
        <f t="shared" ca="1" si="164"/>
        <v>0</v>
      </c>
      <c r="AS90" s="467">
        <f t="shared" ca="1" si="164"/>
        <v>0</v>
      </c>
      <c r="AT90" s="467">
        <f t="shared" ca="1" si="164"/>
        <v>0</v>
      </c>
      <c r="AU90" s="467">
        <f t="shared" ca="1" si="164"/>
        <v>0</v>
      </c>
      <c r="AV90" s="467">
        <f t="shared" ca="1" si="164"/>
        <v>0</v>
      </c>
      <c r="AW90" s="467">
        <f t="shared" ca="1" si="164"/>
        <v>0</v>
      </c>
      <c r="AX90" s="467">
        <f t="shared" ca="1" si="164"/>
        <v>0</v>
      </c>
      <c r="AY90" s="467">
        <f t="shared" ca="1" si="164"/>
        <v>0</v>
      </c>
      <c r="AZ90" s="467">
        <f t="shared" ca="1" si="164"/>
        <v>0</v>
      </c>
      <c r="BA90" s="467">
        <f t="shared" ca="1" si="164"/>
        <v>0</v>
      </c>
      <c r="BB90" s="467">
        <f t="shared" ca="1" si="164"/>
        <v>0</v>
      </c>
      <c r="BC90" s="467">
        <f t="shared" ca="1" si="164"/>
        <v>0</v>
      </c>
      <c r="BD90" s="467">
        <f t="shared" ca="1" si="164"/>
        <v>0</v>
      </c>
      <c r="BE90" s="467">
        <f t="shared" ca="1" si="164"/>
        <v>0</v>
      </c>
      <c r="BF90" s="467">
        <f t="shared" ca="1" si="164"/>
        <v>0</v>
      </c>
      <c r="BG90" s="467">
        <f t="shared" ca="1" si="164"/>
        <v>0</v>
      </c>
      <c r="BH90" s="467">
        <f t="shared" ca="1" si="164"/>
        <v>0</v>
      </c>
      <c r="BI90" s="467">
        <f t="shared" ca="1" si="164"/>
        <v>0</v>
      </c>
      <c r="BJ90" s="467">
        <f t="shared" ca="1" si="164"/>
        <v>0</v>
      </c>
      <c r="BK90" s="467">
        <f t="shared" ca="1" si="164"/>
        <v>0</v>
      </c>
      <c r="BL90" s="467">
        <f t="shared" ca="1" si="164"/>
        <v>0</v>
      </c>
      <c r="BM90" s="467">
        <f t="shared" ca="1" si="164"/>
        <v>0</v>
      </c>
      <c r="BN90" s="467">
        <f t="shared" ca="1" si="164"/>
        <v>0</v>
      </c>
      <c r="BO90" s="467">
        <f t="shared" ca="1" si="164"/>
        <v>0</v>
      </c>
      <c r="BP90" s="467">
        <f t="shared" ca="1" si="164"/>
        <v>0</v>
      </c>
      <c r="BQ90" s="467">
        <f t="shared" ca="1" si="164"/>
        <v>0</v>
      </c>
      <c r="BR90" s="467">
        <f t="shared" ca="1" si="164"/>
        <v>0</v>
      </c>
      <c r="BS90" s="467">
        <f t="shared" ca="1" si="164"/>
        <v>0</v>
      </c>
      <c r="BT90" s="467">
        <f t="shared" ca="1" si="164"/>
        <v>0</v>
      </c>
      <c r="BU90" s="467">
        <f t="shared" ca="1" si="164"/>
        <v>0</v>
      </c>
      <c r="BV90" s="467">
        <f t="shared" ca="1" si="164"/>
        <v>0</v>
      </c>
      <c r="BW90" s="467">
        <f t="shared" ca="1" si="164"/>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3"/>
        <v>0</v>
      </c>
    </row>
    <row r="91" spans="1:104" x14ac:dyDescent="0.2">
      <c r="A91" s="195">
        <f t="shared" si="130"/>
        <v>34</v>
      </c>
      <c r="B91" s="195">
        <f t="shared" si="131"/>
        <v>2050</v>
      </c>
      <c r="C91" s="187">
        <f t="shared" ca="1" si="12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5">$C91*INDIRECT("'Bonus Calc'!"&amp;E$101&amp;61)</f>
        <v>0</v>
      </c>
      <c r="AM91" s="467">
        <f t="shared" ca="1" si="165"/>
        <v>0</v>
      </c>
      <c r="AN91" s="467">
        <f t="shared" ca="1" si="165"/>
        <v>0</v>
      </c>
      <c r="AO91" s="467">
        <f t="shared" ca="1" si="165"/>
        <v>0</v>
      </c>
      <c r="AP91" s="467">
        <f t="shared" ca="1" si="165"/>
        <v>0</v>
      </c>
      <c r="AQ91" s="467">
        <f t="shared" ca="1" si="165"/>
        <v>0</v>
      </c>
      <c r="AR91" s="467">
        <f t="shared" ca="1" si="165"/>
        <v>0</v>
      </c>
      <c r="AS91" s="467">
        <f t="shared" ca="1" si="165"/>
        <v>0</v>
      </c>
      <c r="AT91" s="467">
        <f t="shared" ca="1" si="165"/>
        <v>0</v>
      </c>
      <c r="AU91" s="467">
        <f t="shared" ca="1" si="165"/>
        <v>0</v>
      </c>
      <c r="AV91" s="467">
        <f t="shared" ca="1" si="165"/>
        <v>0</v>
      </c>
      <c r="AW91" s="467">
        <f t="shared" ca="1" si="165"/>
        <v>0</v>
      </c>
      <c r="AX91" s="467">
        <f t="shared" ca="1" si="165"/>
        <v>0</v>
      </c>
      <c r="AY91" s="467">
        <f t="shared" ca="1" si="165"/>
        <v>0</v>
      </c>
      <c r="AZ91" s="467">
        <f t="shared" ca="1" si="165"/>
        <v>0</v>
      </c>
      <c r="BA91" s="467">
        <f t="shared" ca="1" si="165"/>
        <v>0</v>
      </c>
      <c r="BB91" s="467">
        <f t="shared" ca="1" si="165"/>
        <v>0</v>
      </c>
      <c r="BC91" s="467">
        <f t="shared" ca="1" si="165"/>
        <v>0</v>
      </c>
      <c r="BD91" s="467">
        <f t="shared" ca="1" si="165"/>
        <v>0</v>
      </c>
      <c r="BE91" s="467">
        <f t="shared" ca="1" si="165"/>
        <v>0</v>
      </c>
      <c r="BF91" s="467">
        <f t="shared" ca="1" si="165"/>
        <v>0</v>
      </c>
      <c r="BG91" s="467">
        <f t="shared" ca="1" si="165"/>
        <v>0</v>
      </c>
      <c r="BH91" s="467">
        <f t="shared" ca="1" si="165"/>
        <v>0</v>
      </c>
      <c r="BI91" s="467">
        <f t="shared" ca="1" si="165"/>
        <v>0</v>
      </c>
      <c r="BJ91" s="467">
        <f t="shared" ca="1" si="165"/>
        <v>0</v>
      </c>
      <c r="BK91" s="467">
        <f t="shared" ca="1" si="165"/>
        <v>0</v>
      </c>
      <c r="BL91" s="467">
        <f t="shared" ca="1" si="165"/>
        <v>0</v>
      </c>
      <c r="BM91" s="467">
        <f t="shared" ca="1" si="165"/>
        <v>0</v>
      </c>
      <c r="BN91" s="467">
        <f t="shared" ca="1" si="165"/>
        <v>0</v>
      </c>
      <c r="BO91" s="467">
        <f t="shared" ca="1" si="165"/>
        <v>0</v>
      </c>
      <c r="BP91" s="467">
        <f t="shared" ca="1" si="165"/>
        <v>0</v>
      </c>
      <c r="BQ91" s="467">
        <f t="shared" ca="1" si="165"/>
        <v>0</v>
      </c>
      <c r="BR91" s="467">
        <f t="shared" ca="1" si="165"/>
        <v>0</v>
      </c>
      <c r="BS91" s="467">
        <f t="shared" ca="1" si="165"/>
        <v>0</v>
      </c>
      <c r="BT91" s="467">
        <f t="shared" ca="1" si="165"/>
        <v>0</v>
      </c>
      <c r="BU91" s="467">
        <f t="shared" ca="1" si="165"/>
        <v>0</v>
      </c>
      <c r="BV91" s="467">
        <f t="shared" ca="1" si="165"/>
        <v>0</v>
      </c>
      <c r="BW91" s="467">
        <f t="shared" ca="1" si="165"/>
        <v>0</v>
      </c>
      <c r="BX91" s="467">
        <f t="shared" ca="1" si="165"/>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3"/>
        <v>0</v>
      </c>
    </row>
    <row r="92" spans="1:104" x14ac:dyDescent="0.2">
      <c r="A92" s="195">
        <f t="shared" si="130"/>
        <v>35</v>
      </c>
      <c r="B92" s="195">
        <f t="shared" si="131"/>
        <v>2051</v>
      </c>
      <c r="C92" s="187">
        <f t="shared" ca="1" si="12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6">$C92*INDIRECT("'Bonus Calc'!"&amp;E$101&amp;61)</f>
        <v>0</v>
      </c>
      <c r="AN92" s="467">
        <f t="shared" ca="1" si="166"/>
        <v>0</v>
      </c>
      <c r="AO92" s="467">
        <f t="shared" ca="1" si="166"/>
        <v>0</v>
      </c>
      <c r="AP92" s="467">
        <f t="shared" ca="1" si="166"/>
        <v>0</v>
      </c>
      <c r="AQ92" s="467">
        <f t="shared" ca="1" si="166"/>
        <v>0</v>
      </c>
      <c r="AR92" s="467">
        <f t="shared" ca="1" si="166"/>
        <v>0</v>
      </c>
      <c r="AS92" s="467">
        <f t="shared" ca="1" si="166"/>
        <v>0</v>
      </c>
      <c r="AT92" s="467">
        <f t="shared" ca="1" si="166"/>
        <v>0</v>
      </c>
      <c r="AU92" s="467">
        <f t="shared" ca="1" si="166"/>
        <v>0</v>
      </c>
      <c r="AV92" s="467">
        <f t="shared" ca="1" si="166"/>
        <v>0</v>
      </c>
      <c r="AW92" s="467">
        <f t="shared" ca="1" si="166"/>
        <v>0</v>
      </c>
      <c r="AX92" s="467">
        <f t="shared" ca="1" si="166"/>
        <v>0</v>
      </c>
      <c r="AY92" s="467">
        <f t="shared" ca="1" si="166"/>
        <v>0</v>
      </c>
      <c r="AZ92" s="467">
        <f t="shared" ca="1" si="166"/>
        <v>0</v>
      </c>
      <c r="BA92" s="467">
        <f t="shared" ca="1" si="166"/>
        <v>0</v>
      </c>
      <c r="BB92" s="467">
        <f t="shared" ca="1" si="166"/>
        <v>0</v>
      </c>
      <c r="BC92" s="467">
        <f t="shared" ca="1" si="166"/>
        <v>0</v>
      </c>
      <c r="BD92" s="467">
        <f t="shared" ca="1" si="166"/>
        <v>0</v>
      </c>
      <c r="BE92" s="467">
        <f t="shared" ca="1" si="166"/>
        <v>0</v>
      </c>
      <c r="BF92" s="467">
        <f t="shared" ca="1" si="166"/>
        <v>0</v>
      </c>
      <c r="BG92" s="467">
        <f t="shared" ca="1" si="166"/>
        <v>0</v>
      </c>
      <c r="BH92" s="467">
        <f t="shared" ca="1" si="166"/>
        <v>0</v>
      </c>
      <c r="BI92" s="467">
        <f t="shared" ca="1" si="166"/>
        <v>0</v>
      </c>
      <c r="BJ92" s="467">
        <f t="shared" ca="1" si="166"/>
        <v>0</v>
      </c>
      <c r="BK92" s="467">
        <f t="shared" ca="1" si="166"/>
        <v>0</v>
      </c>
      <c r="BL92" s="467">
        <f t="shared" ca="1" si="166"/>
        <v>0</v>
      </c>
      <c r="BM92" s="467">
        <f t="shared" ca="1" si="166"/>
        <v>0</v>
      </c>
      <c r="BN92" s="467">
        <f t="shared" ca="1" si="166"/>
        <v>0</v>
      </c>
      <c r="BO92" s="467">
        <f t="shared" ca="1" si="166"/>
        <v>0</v>
      </c>
      <c r="BP92" s="467">
        <f t="shared" ca="1" si="166"/>
        <v>0</v>
      </c>
      <c r="BQ92" s="467">
        <f t="shared" ca="1" si="166"/>
        <v>0</v>
      </c>
      <c r="BR92" s="467">
        <f t="shared" ca="1" si="166"/>
        <v>0</v>
      </c>
      <c r="BS92" s="467">
        <f t="shared" ca="1" si="166"/>
        <v>0</v>
      </c>
      <c r="BT92" s="467">
        <f t="shared" ca="1" si="166"/>
        <v>0</v>
      </c>
      <c r="BU92" s="467">
        <f t="shared" ca="1" si="166"/>
        <v>0</v>
      </c>
      <c r="BV92" s="467">
        <f t="shared" ca="1" si="166"/>
        <v>0</v>
      </c>
      <c r="BW92" s="467">
        <f t="shared" ca="1" si="166"/>
        <v>0</v>
      </c>
      <c r="BX92" s="467">
        <f t="shared" ca="1" si="166"/>
        <v>0</v>
      </c>
      <c r="BY92" s="467">
        <f t="shared" ca="1" si="166"/>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3"/>
        <v>0</v>
      </c>
    </row>
    <row r="93" spans="1:104" x14ac:dyDescent="0.2">
      <c r="A93" s="195">
        <f t="shared" si="130"/>
        <v>36</v>
      </c>
      <c r="B93" s="195">
        <f t="shared" si="131"/>
        <v>2052</v>
      </c>
      <c r="C93" s="187">
        <f t="shared" ca="1" si="12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7">$C93*INDIRECT("'Bonus Calc'!"&amp;E$101&amp;61)</f>
        <v>0</v>
      </c>
      <c r="AO93" s="467">
        <f t="shared" ca="1" si="167"/>
        <v>0</v>
      </c>
      <c r="AP93" s="467">
        <f t="shared" ca="1" si="167"/>
        <v>0</v>
      </c>
      <c r="AQ93" s="467">
        <f t="shared" ca="1" si="167"/>
        <v>0</v>
      </c>
      <c r="AR93" s="467">
        <f t="shared" ca="1" si="167"/>
        <v>0</v>
      </c>
      <c r="AS93" s="467">
        <f t="shared" ca="1" si="167"/>
        <v>0</v>
      </c>
      <c r="AT93" s="467">
        <f t="shared" ca="1" si="167"/>
        <v>0</v>
      </c>
      <c r="AU93" s="467">
        <f t="shared" ca="1" si="167"/>
        <v>0</v>
      </c>
      <c r="AV93" s="467">
        <f t="shared" ca="1" si="167"/>
        <v>0</v>
      </c>
      <c r="AW93" s="467">
        <f t="shared" ca="1" si="167"/>
        <v>0</v>
      </c>
      <c r="AX93" s="467">
        <f t="shared" ca="1" si="167"/>
        <v>0</v>
      </c>
      <c r="AY93" s="467">
        <f t="shared" ca="1" si="167"/>
        <v>0</v>
      </c>
      <c r="AZ93" s="467">
        <f t="shared" ca="1" si="167"/>
        <v>0</v>
      </c>
      <c r="BA93" s="467">
        <f t="shared" ca="1" si="167"/>
        <v>0</v>
      </c>
      <c r="BB93" s="467">
        <f t="shared" ca="1" si="167"/>
        <v>0</v>
      </c>
      <c r="BC93" s="467">
        <f t="shared" ca="1" si="167"/>
        <v>0</v>
      </c>
      <c r="BD93" s="467">
        <f t="shared" ca="1" si="167"/>
        <v>0</v>
      </c>
      <c r="BE93" s="467">
        <f t="shared" ca="1" si="167"/>
        <v>0</v>
      </c>
      <c r="BF93" s="467">
        <f t="shared" ca="1" si="167"/>
        <v>0</v>
      </c>
      <c r="BG93" s="467">
        <f t="shared" ca="1" si="167"/>
        <v>0</v>
      </c>
      <c r="BH93" s="467">
        <f t="shared" ca="1" si="167"/>
        <v>0</v>
      </c>
      <c r="BI93" s="467">
        <f t="shared" ca="1" si="167"/>
        <v>0</v>
      </c>
      <c r="BJ93" s="467">
        <f t="shared" ca="1" si="167"/>
        <v>0</v>
      </c>
      <c r="BK93" s="467">
        <f t="shared" ca="1" si="167"/>
        <v>0</v>
      </c>
      <c r="BL93" s="467">
        <f t="shared" ca="1" si="167"/>
        <v>0</v>
      </c>
      <c r="BM93" s="467">
        <f t="shared" ca="1" si="167"/>
        <v>0</v>
      </c>
      <c r="BN93" s="467">
        <f t="shared" ca="1" si="167"/>
        <v>0</v>
      </c>
      <c r="BO93" s="467">
        <f t="shared" ca="1" si="167"/>
        <v>0</v>
      </c>
      <c r="BP93" s="467">
        <f t="shared" ca="1" si="167"/>
        <v>0</v>
      </c>
      <c r="BQ93" s="467">
        <f t="shared" ca="1" si="167"/>
        <v>0</v>
      </c>
      <c r="BR93" s="467">
        <f t="shared" ca="1" si="167"/>
        <v>0</v>
      </c>
      <c r="BS93" s="467">
        <f t="shared" ca="1" si="167"/>
        <v>0</v>
      </c>
      <c r="BT93" s="467">
        <f t="shared" ca="1" si="167"/>
        <v>0</v>
      </c>
      <c r="BU93" s="467">
        <f t="shared" ca="1" si="167"/>
        <v>0</v>
      </c>
      <c r="BV93" s="467">
        <f t="shared" ca="1" si="167"/>
        <v>0</v>
      </c>
      <c r="BW93" s="467">
        <f t="shared" ca="1" si="167"/>
        <v>0</v>
      </c>
      <c r="BX93" s="467">
        <f t="shared" ca="1" si="167"/>
        <v>0</v>
      </c>
      <c r="BY93" s="467">
        <f t="shared" ca="1" si="167"/>
        <v>0</v>
      </c>
      <c r="BZ93" s="467">
        <f t="shared" ca="1" si="167"/>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3"/>
        <v>0</v>
      </c>
    </row>
    <row r="94" spans="1:104" x14ac:dyDescent="0.2">
      <c r="A94" s="195">
        <f t="shared" si="130"/>
        <v>37</v>
      </c>
      <c r="B94" s="195">
        <f t="shared" si="131"/>
        <v>2053</v>
      </c>
      <c r="C94" s="187">
        <f t="shared" ca="1" si="12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8">$C94*INDIRECT("'Bonus Calc'!"&amp;E$101&amp;61)</f>
        <v>0</v>
      </c>
      <c r="AP94" s="467">
        <f t="shared" ca="1" si="168"/>
        <v>0</v>
      </c>
      <c r="AQ94" s="467">
        <f t="shared" ca="1" si="168"/>
        <v>0</v>
      </c>
      <c r="AR94" s="467">
        <f t="shared" ca="1" si="168"/>
        <v>0</v>
      </c>
      <c r="AS94" s="467">
        <f t="shared" ca="1" si="168"/>
        <v>0</v>
      </c>
      <c r="AT94" s="467">
        <f t="shared" ca="1" si="168"/>
        <v>0</v>
      </c>
      <c r="AU94" s="467">
        <f t="shared" ca="1" si="168"/>
        <v>0</v>
      </c>
      <c r="AV94" s="467">
        <f t="shared" ca="1" si="168"/>
        <v>0</v>
      </c>
      <c r="AW94" s="467">
        <f t="shared" ca="1" si="168"/>
        <v>0</v>
      </c>
      <c r="AX94" s="467">
        <f t="shared" ca="1" si="168"/>
        <v>0</v>
      </c>
      <c r="AY94" s="467">
        <f t="shared" ca="1" si="168"/>
        <v>0</v>
      </c>
      <c r="AZ94" s="467">
        <f t="shared" ca="1" si="168"/>
        <v>0</v>
      </c>
      <c r="BA94" s="467">
        <f t="shared" ca="1" si="168"/>
        <v>0</v>
      </c>
      <c r="BB94" s="467">
        <f t="shared" ca="1" si="168"/>
        <v>0</v>
      </c>
      <c r="BC94" s="467">
        <f t="shared" ca="1" si="168"/>
        <v>0</v>
      </c>
      <c r="BD94" s="467">
        <f t="shared" ca="1" si="168"/>
        <v>0</v>
      </c>
      <c r="BE94" s="467">
        <f t="shared" ca="1" si="168"/>
        <v>0</v>
      </c>
      <c r="BF94" s="467">
        <f t="shared" ca="1" si="168"/>
        <v>0</v>
      </c>
      <c r="BG94" s="467">
        <f t="shared" ca="1" si="168"/>
        <v>0</v>
      </c>
      <c r="BH94" s="467">
        <f t="shared" ca="1" si="168"/>
        <v>0</v>
      </c>
      <c r="BI94" s="467">
        <f t="shared" ca="1" si="168"/>
        <v>0</v>
      </c>
      <c r="BJ94" s="467">
        <f t="shared" ca="1" si="168"/>
        <v>0</v>
      </c>
      <c r="BK94" s="467">
        <f t="shared" ca="1" si="168"/>
        <v>0</v>
      </c>
      <c r="BL94" s="467">
        <f t="shared" ca="1" si="168"/>
        <v>0</v>
      </c>
      <c r="BM94" s="467">
        <f t="shared" ca="1" si="168"/>
        <v>0</v>
      </c>
      <c r="BN94" s="467">
        <f t="shared" ca="1" si="168"/>
        <v>0</v>
      </c>
      <c r="BO94" s="467">
        <f t="shared" ca="1" si="168"/>
        <v>0</v>
      </c>
      <c r="BP94" s="467">
        <f t="shared" ca="1" si="168"/>
        <v>0</v>
      </c>
      <c r="BQ94" s="467">
        <f t="shared" ca="1" si="168"/>
        <v>0</v>
      </c>
      <c r="BR94" s="467">
        <f t="shared" ca="1" si="168"/>
        <v>0</v>
      </c>
      <c r="BS94" s="467">
        <f t="shared" ca="1" si="168"/>
        <v>0</v>
      </c>
      <c r="BT94" s="467">
        <f t="shared" ca="1" si="168"/>
        <v>0</v>
      </c>
      <c r="BU94" s="467">
        <f t="shared" ca="1" si="168"/>
        <v>0</v>
      </c>
      <c r="BV94" s="467">
        <f t="shared" ca="1" si="168"/>
        <v>0</v>
      </c>
      <c r="BW94" s="467">
        <f t="shared" ca="1" si="168"/>
        <v>0</v>
      </c>
      <c r="BX94" s="467">
        <f t="shared" ca="1" si="168"/>
        <v>0</v>
      </c>
      <c r="BY94" s="467">
        <f t="shared" ca="1" si="168"/>
        <v>0</v>
      </c>
      <c r="BZ94" s="467">
        <f t="shared" ca="1" si="168"/>
        <v>0</v>
      </c>
      <c r="CA94" s="467">
        <f t="shared" ca="1" si="168"/>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3"/>
        <v>0</v>
      </c>
    </row>
    <row r="95" spans="1:104" x14ac:dyDescent="0.2">
      <c r="A95" s="195">
        <f t="shared" si="130"/>
        <v>38</v>
      </c>
      <c r="B95" s="195">
        <f t="shared" si="131"/>
        <v>2054</v>
      </c>
      <c r="C95" s="187">
        <f t="shared" ca="1" si="12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9">$C95*INDIRECT("'Bonus Calc'!"&amp;E$101&amp;61)</f>
        <v>0</v>
      </c>
      <c r="AQ95" s="467">
        <f t="shared" ca="1" si="169"/>
        <v>0</v>
      </c>
      <c r="AR95" s="467">
        <f t="shared" ca="1" si="169"/>
        <v>0</v>
      </c>
      <c r="AS95" s="467">
        <f t="shared" ca="1" si="169"/>
        <v>0</v>
      </c>
      <c r="AT95" s="467">
        <f t="shared" ca="1" si="169"/>
        <v>0</v>
      </c>
      <c r="AU95" s="467">
        <f t="shared" ca="1" si="169"/>
        <v>0</v>
      </c>
      <c r="AV95" s="467">
        <f t="shared" ca="1" si="169"/>
        <v>0</v>
      </c>
      <c r="AW95" s="467">
        <f t="shared" ca="1" si="169"/>
        <v>0</v>
      </c>
      <c r="AX95" s="467">
        <f t="shared" ca="1" si="169"/>
        <v>0</v>
      </c>
      <c r="AY95" s="467">
        <f t="shared" ca="1" si="169"/>
        <v>0</v>
      </c>
      <c r="AZ95" s="467">
        <f t="shared" ca="1" si="169"/>
        <v>0</v>
      </c>
      <c r="BA95" s="467">
        <f t="shared" ca="1" si="169"/>
        <v>0</v>
      </c>
      <c r="BB95" s="467">
        <f t="shared" ca="1" si="169"/>
        <v>0</v>
      </c>
      <c r="BC95" s="467">
        <f t="shared" ca="1" si="169"/>
        <v>0</v>
      </c>
      <c r="BD95" s="467">
        <f t="shared" ca="1" si="169"/>
        <v>0</v>
      </c>
      <c r="BE95" s="467">
        <f t="shared" ca="1" si="169"/>
        <v>0</v>
      </c>
      <c r="BF95" s="467">
        <f t="shared" ca="1" si="169"/>
        <v>0</v>
      </c>
      <c r="BG95" s="467">
        <f t="shared" ca="1" si="169"/>
        <v>0</v>
      </c>
      <c r="BH95" s="467">
        <f t="shared" ca="1" si="169"/>
        <v>0</v>
      </c>
      <c r="BI95" s="467">
        <f t="shared" ca="1" si="169"/>
        <v>0</v>
      </c>
      <c r="BJ95" s="467">
        <f t="shared" ca="1" si="169"/>
        <v>0</v>
      </c>
      <c r="BK95" s="467">
        <f t="shared" ca="1" si="169"/>
        <v>0</v>
      </c>
      <c r="BL95" s="467">
        <f t="shared" ca="1" si="169"/>
        <v>0</v>
      </c>
      <c r="BM95" s="467">
        <f t="shared" ca="1" si="169"/>
        <v>0</v>
      </c>
      <c r="BN95" s="467">
        <f t="shared" ca="1" si="169"/>
        <v>0</v>
      </c>
      <c r="BO95" s="467">
        <f t="shared" ca="1" si="169"/>
        <v>0</v>
      </c>
      <c r="BP95" s="467">
        <f t="shared" ca="1" si="169"/>
        <v>0</v>
      </c>
      <c r="BQ95" s="467">
        <f t="shared" ca="1" si="169"/>
        <v>0</v>
      </c>
      <c r="BR95" s="467">
        <f t="shared" ca="1" si="169"/>
        <v>0</v>
      </c>
      <c r="BS95" s="467">
        <f t="shared" ca="1" si="169"/>
        <v>0</v>
      </c>
      <c r="BT95" s="467">
        <f t="shared" ca="1" si="169"/>
        <v>0</v>
      </c>
      <c r="BU95" s="467">
        <f t="shared" ca="1" si="169"/>
        <v>0</v>
      </c>
      <c r="BV95" s="467">
        <f t="shared" ca="1" si="169"/>
        <v>0</v>
      </c>
      <c r="BW95" s="467">
        <f t="shared" ca="1" si="169"/>
        <v>0</v>
      </c>
      <c r="BX95" s="467">
        <f t="shared" ca="1" si="169"/>
        <v>0</v>
      </c>
      <c r="BY95" s="467">
        <f t="shared" ca="1" si="169"/>
        <v>0</v>
      </c>
      <c r="BZ95" s="467">
        <f t="shared" ca="1" si="169"/>
        <v>0</v>
      </c>
      <c r="CA95" s="467">
        <f t="shared" ca="1" si="169"/>
        <v>0</v>
      </c>
      <c r="CB95" s="467">
        <f t="shared" ca="1" si="169"/>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3"/>
        <v>0</v>
      </c>
    </row>
    <row r="96" spans="1:104" x14ac:dyDescent="0.2">
      <c r="A96" s="195">
        <f t="shared" si="130"/>
        <v>39</v>
      </c>
      <c r="B96" s="195">
        <f t="shared" si="131"/>
        <v>2055</v>
      </c>
      <c r="C96" s="187">
        <f t="shared" ca="1" si="12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70">$C96*INDIRECT("'Bonus Calc'!"&amp;E$101&amp;61)</f>
        <v>0</v>
      </c>
      <c r="AR96" s="467">
        <f t="shared" ca="1" si="170"/>
        <v>0</v>
      </c>
      <c r="AS96" s="467">
        <f t="shared" ca="1" si="170"/>
        <v>0</v>
      </c>
      <c r="AT96" s="467">
        <f t="shared" ca="1" si="170"/>
        <v>0</v>
      </c>
      <c r="AU96" s="467">
        <f t="shared" ca="1" si="170"/>
        <v>0</v>
      </c>
      <c r="AV96" s="467">
        <f t="shared" ca="1" si="170"/>
        <v>0</v>
      </c>
      <c r="AW96" s="467">
        <f t="shared" ca="1" si="170"/>
        <v>0</v>
      </c>
      <c r="AX96" s="467">
        <f t="shared" ca="1" si="170"/>
        <v>0</v>
      </c>
      <c r="AY96" s="467">
        <f t="shared" ca="1" si="170"/>
        <v>0</v>
      </c>
      <c r="AZ96" s="467">
        <f t="shared" ca="1" si="170"/>
        <v>0</v>
      </c>
      <c r="BA96" s="467">
        <f t="shared" ca="1" si="170"/>
        <v>0</v>
      </c>
      <c r="BB96" s="467">
        <f t="shared" ca="1" si="170"/>
        <v>0</v>
      </c>
      <c r="BC96" s="467">
        <f t="shared" ca="1" si="170"/>
        <v>0</v>
      </c>
      <c r="BD96" s="467">
        <f t="shared" ca="1" si="170"/>
        <v>0</v>
      </c>
      <c r="BE96" s="467">
        <f t="shared" ca="1" si="170"/>
        <v>0</v>
      </c>
      <c r="BF96" s="467">
        <f t="shared" ca="1" si="170"/>
        <v>0</v>
      </c>
      <c r="BG96" s="467">
        <f t="shared" ca="1" si="170"/>
        <v>0</v>
      </c>
      <c r="BH96" s="467">
        <f t="shared" ca="1" si="170"/>
        <v>0</v>
      </c>
      <c r="BI96" s="467">
        <f t="shared" ca="1" si="170"/>
        <v>0</v>
      </c>
      <c r="BJ96" s="467">
        <f t="shared" ca="1" si="170"/>
        <v>0</v>
      </c>
      <c r="BK96" s="467">
        <f t="shared" ca="1" si="170"/>
        <v>0</v>
      </c>
      <c r="BL96" s="467">
        <f t="shared" ca="1" si="170"/>
        <v>0</v>
      </c>
      <c r="BM96" s="467">
        <f t="shared" ca="1" si="170"/>
        <v>0</v>
      </c>
      <c r="BN96" s="467">
        <f t="shared" ca="1" si="170"/>
        <v>0</v>
      </c>
      <c r="BO96" s="467">
        <f t="shared" ca="1" si="170"/>
        <v>0</v>
      </c>
      <c r="BP96" s="467">
        <f t="shared" ca="1" si="170"/>
        <v>0</v>
      </c>
      <c r="BQ96" s="467">
        <f t="shared" ca="1" si="170"/>
        <v>0</v>
      </c>
      <c r="BR96" s="467">
        <f t="shared" ca="1" si="170"/>
        <v>0</v>
      </c>
      <c r="BS96" s="467">
        <f t="shared" ca="1" si="170"/>
        <v>0</v>
      </c>
      <c r="BT96" s="467">
        <f t="shared" ca="1" si="170"/>
        <v>0</v>
      </c>
      <c r="BU96" s="467">
        <f t="shared" ca="1" si="170"/>
        <v>0</v>
      </c>
      <c r="BV96" s="467">
        <f t="shared" ca="1" si="170"/>
        <v>0</v>
      </c>
      <c r="BW96" s="467">
        <f t="shared" ca="1" si="170"/>
        <v>0</v>
      </c>
      <c r="BX96" s="467">
        <f t="shared" ca="1" si="170"/>
        <v>0</v>
      </c>
      <c r="BY96" s="467">
        <f t="shared" ca="1" si="170"/>
        <v>0</v>
      </c>
      <c r="BZ96" s="467">
        <f t="shared" ca="1" si="170"/>
        <v>0</v>
      </c>
      <c r="CA96" s="467">
        <f t="shared" ca="1" si="170"/>
        <v>0</v>
      </c>
      <c r="CB96" s="467">
        <f t="shared" ca="1" si="170"/>
        <v>0</v>
      </c>
      <c r="CC96" s="467">
        <f t="shared" ca="1" si="170"/>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3"/>
        <v>0</v>
      </c>
    </row>
    <row r="97" spans="1:104" x14ac:dyDescent="0.2">
      <c r="A97" s="195">
        <f t="shared" si="130"/>
        <v>40</v>
      </c>
      <c r="B97" s="195">
        <f t="shared" si="131"/>
        <v>2056</v>
      </c>
      <c r="C97" s="187">
        <f t="shared" ca="1" si="12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71">$C97*INDIRECT("'Bonus Calc'!"&amp;E$101&amp;61)</f>
        <v>0</v>
      </c>
      <c r="AS97" s="467">
        <f t="shared" ca="1" si="171"/>
        <v>0</v>
      </c>
      <c r="AT97" s="467">
        <f t="shared" ca="1" si="171"/>
        <v>0</v>
      </c>
      <c r="AU97" s="467">
        <f t="shared" ca="1" si="171"/>
        <v>0</v>
      </c>
      <c r="AV97" s="467">
        <f t="shared" ca="1" si="171"/>
        <v>0</v>
      </c>
      <c r="AW97" s="467">
        <f t="shared" ca="1" si="171"/>
        <v>0</v>
      </c>
      <c r="AX97" s="467">
        <f t="shared" ca="1" si="171"/>
        <v>0</v>
      </c>
      <c r="AY97" s="467">
        <f t="shared" ca="1" si="171"/>
        <v>0</v>
      </c>
      <c r="AZ97" s="467">
        <f t="shared" ca="1" si="171"/>
        <v>0</v>
      </c>
      <c r="BA97" s="467">
        <f t="shared" ca="1" si="171"/>
        <v>0</v>
      </c>
      <c r="BB97" s="467">
        <f t="shared" ca="1" si="171"/>
        <v>0</v>
      </c>
      <c r="BC97" s="467">
        <f t="shared" ca="1" si="171"/>
        <v>0</v>
      </c>
      <c r="BD97" s="467">
        <f t="shared" ca="1" si="171"/>
        <v>0</v>
      </c>
      <c r="BE97" s="467">
        <f t="shared" ca="1" si="171"/>
        <v>0</v>
      </c>
      <c r="BF97" s="467">
        <f t="shared" ca="1" si="171"/>
        <v>0</v>
      </c>
      <c r="BG97" s="467">
        <f t="shared" ca="1" si="171"/>
        <v>0</v>
      </c>
      <c r="BH97" s="467">
        <f t="shared" ca="1" si="171"/>
        <v>0</v>
      </c>
      <c r="BI97" s="467">
        <f t="shared" ca="1" si="171"/>
        <v>0</v>
      </c>
      <c r="BJ97" s="467">
        <f t="shared" ca="1" si="171"/>
        <v>0</v>
      </c>
      <c r="BK97" s="467">
        <f t="shared" ca="1" si="171"/>
        <v>0</v>
      </c>
      <c r="BL97" s="467">
        <f t="shared" ca="1" si="171"/>
        <v>0</v>
      </c>
      <c r="BM97" s="467">
        <f t="shared" ca="1" si="171"/>
        <v>0</v>
      </c>
      <c r="BN97" s="467">
        <f t="shared" ca="1" si="171"/>
        <v>0</v>
      </c>
      <c r="BO97" s="467">
        <f t="shared" ca="1" si="171"/>
        <v>0</v>
      </c>
      <c r="BP97" s="467">
        <f t="shared" ca="1" si="171"/>
        <v>0</v>
      </c>
      <c r="BQ97" s="467">
        <f t="shared" ca="1" si="171"/>
        <v>0</v>
      </c>
      <c r="BR97" s="467">
        <f t="shared" ca="1" si="171"/>
        <v>0</v>
      </c>
      <c r="BS97" s="467">
        <f t="shared" ca="1" si="171"/>
        <v>0</v>
      </c>
      <c r="BT97" s="467">
        <f t="shared" ca="1" si="171"/>
        <v>0</v>
      </c>
      <c r="BU97" s="467">
        <f t="shared" ca="1" si="171"/>
        <v>0</v>
      </c>
      <c r="BV97" s="467">
        <f t="shared" ca="1" si="171"/>
        <v>0</v>
      </c>
      <c r="BW97" s="467">
        <f t="shared" ca="1" si="171"/>
        <v>0</v>
      </c>
      <c r="BX97" s="467">
        <f t="shared" ca="1" si="171"/>
        <v>0</v>
      </c>
      <c r="BY97" s="467">
        <f t="shared" ca="1" si="171"/>
        <v>0</v>
      </c>
      <c r="BZ97" s="467">
        <f t="shared" ca="1" si="171"/>
        <v>0</v>
      </c>
      <c r="CA97" s="467">
        <f t="shared" ca="1" si="171"/>
        <v>0</v>
      </c>
      <c r="CB97" s="467">
        <f t="shared" ca="1" si="171"/>
        <v>0</v>
      </c>
      <c r="CC97" s="467">
        <f t="shared" ca="1" si="171"/>
        <v>0</v>
      </c>
      <c r="CD97" s="467">
        <f t="shared" ca="1" si="171"/>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3"/>
        <v>0</v>
      </c>
    </row>
    <row r="98" spans="1:104" s="186" customFormat="1" x14ac:dyDescent="0.2">
      <c r="A98" s="199" t="s">
        <v>70</v>
      </c>
      <c r="B98" s="199"/>
      <c r="C98" s="199"/>
      <c r="D98" s="205">
        <f t="shared" ref="D98:S98" ca="1" si="172">SUM(D58:D97)</f>
        <v>0</v>
      </c>
      <c r="E98" s="205">
        <f t="shared" ca="1" si="172"/>
        <v>0</v>
      </c>
      <c r="F98" s="205">
        <f t="shared" ca="1" si="172"/>
        <v>0</v>
      </c>
      <c r="G98" s="205">
        <f t="shared" ca="1" si="172"/>
        <v>0</v>
      </c>
      <c r="H98" s="205">
        <f t="shared" ca="1" si="172"/>
        <v>0</v>
      </c>
      <c r="I98" s="205">
        <f t="shared" ca="1" si="172"/>
        <v>0</v>
      </c>
      <c r="J98" s="205">
        <f t="shared" ca="1" si="172"/>
        <v>0</v>
      </c>
      <c r="K98" s="205">
        <f t="shared" ca="1" si="172"/>
        <v>0</v>
      </c>
      <c r="L98" s="205">
        <f t="shared" ca="1" si="172"/>
        <v>0</v>
      </c>
      <c r="M98" s="205">
        <f t="shared" ca="1" si="172"/>
        <v>0</v>
      </c>
      <c r="N98" s="205">
        <f t="shared" ca="1" si="172"/>
        <v>0</v>
      </c>
      <c r="O98" s="205">
        <f t="shared" ca="1" si="172"/>
        <v>0</v>
      </c>
      <c r="P98" s="205">
        <f t="shared" ca="1" si="172"/>
        <v>0</v>
      </c>
      <c r="Q98" s="205">
        <f t="shared" ca="1" si="172"/>
        <v>0</v>
      </c>
      <c r="R98" s="205">
        <f t="shared" ca="1" si="172"/>
        <v>0</v>
      </c>
      <c r="S98" s="205">
        <f t="shared" ca="1" si="172"/>
        <v>0</v>
      </c>
      <c r="T98" s="205">
        <f t="shared" ref="T98:CE98" ca="1" si="173">SUM(T58:T97)</f>
        <v>0</v>
      </c>
      <c r="U98" s="205">
        <f t="shared" ca="1" si="173"/>
        <v>0</v>
      </c>
      <c r="V98" s="205">
        <f t="shared" ca="1" si="173"/>
        <v>0</v>
      </c>
      <c r="W98" s="205">
        <f t="shared" ca="1" si="173"/>
        <v>0</v>
      </c>
      <c r="X98" s="205">
        <f t="shared" ca="1" si="173"/>
        <v>0</v>
      </c>
      <c r="Y98" s="205">
        <f t="shared" ca="1" si="173"/>
        <v>0</v>
      </c>
      <c r="Z98" s="205">
        <f t="shared" ca="1" si="173"/>
        <v>0</v>
      </c>
      <c r="AA98" s="205">
        <f t="shared" ca="1" si="173"/>
        <v>0</v>
      </c>
      <c r="AB98" s="205">
        <f t="shared" ca="1" si="173"/>
        <v>0</v>
      </c>
      <c r="AC98" s="205">
        <f t="shared" ca="1" si="173"/>
        <v>0</v>
      </c>
      <c r="AD98" s="205">
        <f t="shared" ca="1" si="173"/>
        <v>0</v>
      </c>
      <c r="AE98" s="205">
        <f t="shared" ca="1" si="173"/>
        <v>0</v>
      </c>
      <c r="AF98" s="205">
        <f t="shared" ca="1" si="173"/>
        <v>0</v>
      </c>
      <c r="AG98" s="205">
        <f t="shared" ca="1" si="173"/>
        <v>0</v>
      </c>
      <c r="AH98" s="205">
        <f t="shared" ca="1" si="173"/>
        <v>0</v>
      </c>
      <c r="AI98" s="205">
        <f t="shared" ca="1" si="173"/>
        <v>0</v>
      </c>
      <c r="AJ98" s="205">
        <f t="shared" ca="1" si="173"/>
        <v>0</v>
      </c>
      <c r="AK98" s="205">
        <f t="shared" ca="1" si="173"/>
        <v>0</v>
      </c>
      <c r="AL98" s="205">
        <f t="shared" ca="1" si="173"/>
        <v>0</v>
      </c>
      <c r="AM98" s="205">
        <f t="shared" ca="1" si="173"/>
        <v>0</v>
      </c>
      <c r="AN98" s="205">
        <f t="shared" ca="1" si="173"/>
        <v>0</v>
      </c>
      <c r="AO98" s="205">
        <f t="shared" ca="1" si="173"/>
        <v>0</v>
      </c>
      <c r="AP98" s="205">
        <f t="shared" ca="1" si="173"/>
        <v>0</v>
      </c>
      <c r="AQ98" s="205">
        <f t="shared" ca="1" si="173"/>
        <v>0</v>
      </c>
      <c r="AR98" s="205">
        <f t="shared" ca="1" si="173"/>
        <v>0</v>
      </c>
      <c r="AS98" s="205">
        <f t="shared" ca="1" si="173"/>
        <v>0</v>
      </c>
      <c r="AT98" s="205">
        <f t="shared" ca="1" si="173"/>
        <v>0</v>
      </c>
      <c r="AU98" s="205">
        <f t="shared" ca="1" si="173"/>
        <v>0</v>
      </c>
      <c r="AV98" s="205">
        <f t="shared" ca="1" si="173"/>
        <v>0</v>
      </c>
      <c r="AW98" s="205">
        <f t="shared" ca="1" si="173"/>
        <v>0</v>
      </c>
      <c r="AX98" s="205">
        <f t="shared" ca="1" si="173"/>
        <v>0</v>
      </c>
      <c r="AY98" s="205">
        <f t="shared" ca="1" si="173"/>
        <v>0</v>
      </c>
      <c r="AZ98" s="205">
        <f t="shared" ca="1" si="173"/>
        <v>0</v>
      </c>
      <c r="BA98" s="205">
        <f t="shared" ca="1" si="173"/>
        <v>0</v>
      </c>
      <c r="BB98" s="205">
        <f t="shared" ca="1" si="173"/>
        <v>0</v>
      </c>
      <c r="BC98" s="205">
        <f t="shared" ca="1" si="173"/>
        <v>0</v>
      </c>
      <c r="BD98" s="205">
        <f t="shared" ca="1" si="173"/>
        <v>0</v>
      </c>
      <c r="BE98" s="205">
        <f t="shared" ca="1" si="173"/>
        <v>0</v>
      </c>
      <c r="BF98" s="205">
        <f t="shared" ca="1" si="173"/>
        <v>0</v>
      </c>
      <c r="BG98" s="205">
        <f t="shared" ca="1" si="173"/>
        <v>0</v>
      </c>
      <c r="BH98" s="205">
        <f t="shared" ca="1" si="173"/>
        <v>0</v>
      </c>
      <c r="BI98" s="205">
        <f t="shared" ca="1" si="173"/>
        <v>0</v>
      </c>
      <c r="BJ98" s="205">
        <f t="shared" ca="1" si="173"/>
        <v>0</v>
      </c>
      <c r="BK98" s="205">
        <f t="shared" ca="1" si="173"/>
        <v>0</v>
      </c>
      <c r="BL98" s="205">
        <f t="shared" ca="1" si="173"/>
        <v>0</v>
      </c>
      <c r="BM98" s="205">
        <f t="shared" ca="1" si="173"/>
        <v>0</v>
      </c>
      <c r="BN98" s="205">
        <f t="shared" ca="1" si="173"/>
        <v>0</v>
      </c>
      <c r="BO98" s="205">
        <f t="shared" ca="1" si="173"/>
        <v>0</v>
      </c>
      <c r="BP98" s="205">
        <f t="shared" ca="1" si="173"/>
        <v>0</v>
      </c>
      <c r="BQ98" s="205">
        <f t="shared" ca="1" si="173"/>
        <v>0</v>
      </c>
      <c r="BR98" s="205">
        <f t="shared" ca="1" si="173"/>
        <v>0</v>
      </c>
      <c r="BS98" s="205">
        <f t="shared" ca="1" si="173"/>
        <v>0</v>
      </c>
      <c r="BT98" s="205">
        <f t="shared" ca="1" si="173"/>
        <v>0</v>
      </c>
      <c r="BU98" s="205">
        <f t="shared" ca="1" si="173"/>
        <v>0</v>
      </c>
      <c r="BV98" s="205">
        <f t="shared" ca="1" si="173"/>
        <v>0</v>
      </c>
      <c r="BW98" s="205">
        <f t="shared" ca="1" si="173"/>
        <v>0</v>
      </c>
      <c r="BX98" s="205">
        <f t="shared" ca="1" si="173"/>
        <v>0</v>
      </c>
      <c r="BY98" s="205">
        <f t="shared" ca="1" si="173"/>
        <v>0</v>
      </c>
      <c r="BZ98" s="205">
        <f t="shared" ca="1" si="173"/>
        <v>0</v>
      </c>
      <c r="CA98" s="205">
        <f t="shared" ca="1" si="173"/>
        <v>0</v>
      </c>
      <c r="CB98" s="205">
        <f t="shared" ca="1" si="173"/>
        <v>0</v>
      </c>
      <c r="CC98" s="205">
        <f t="shared" ca="1" si="173"/>
        <v>0</v>
      </c>
      <c r="CD98" s="205">
        <f t="shared" ca="1" si="173"/>
        <v>0</v>
      </c>
      <c r="CE98" s="205">
        <f t="shared" si="173"/>
        <v>0</v>
      </c>
      <c r="CF98" s="205">
        <f t="shared" ref="CF98:CZ98" si="174">SUM(CF58:CF97)</f>
        <v>0</v>
      </c>
      <c r="CG98" s="205">
        <f t="shared" si="174"/>
        <v>0</v>
      </c>
      <c r="CH98" s="205">
        <f t="shared" si="174"/>
        <v>0</v>
      </c>
      <c r="CI98" s="205">
        <f t="shared" si="174"/>
        <v>0</v>
      </c>
      <c r="CJ98" s="205">
        <f t="shared" si="174"/>
        <v>0</v>
      </c>
      <c r="CK98" s="205">
        <f t="shared" si="174"/>
        <v>0</v>
      </c>
      <c r="CL98" s="205">
        <f t="shared" si="174"/>
        <v>0</v>
      </c>
      <c r="CM98" s="205">
        <f t="shared" si="174"/>
        <v>0</v>
      </c>
      <c r="CN98" s="205">
        <f t="shared" si="174"/>
        <v>0</v>
      </c>
      <c r="CO98" s="205">
        <f t="shared" si="174"/>
        <v>0</v>
      </c>
      <c r="CP98" s="205">
        <f t="shared" si="174"/>
        <v>0</v>
      </c>
      <c r="CQ98" s="205">
        <f t="shared" si="174"/>
        <v>0</v>
      </c>
      <c r="CR98" s="205">
        <f t="shared" si="174"/>
        <v>0</v>
      </c>
      <c r="CS98" s="205">
        <f t="shared" si="174"/>
        <v>0</v>
      </c>
      <c r="CT98" s="205">
        <f t="shared" si="174"/>
        <v>0</v>
      </c>
      <c r="CU98" s="205">
        <f t="shared" si="174"/>
        <v>0</v>
      </c>
      <c r="CV98" s="205">
        <f t="shared" si="174"/>
        <v>0</v>
      </c>
      <c r="CW98" s="205">
        <f t="shared" si="174"/>
        <v>0</v>
      </c>
      <c r="CX98" s="205">
        <f t="shared" si="174"/>
        <v>0</v>
      </c>
      <c r="CY98" s="205">
        <f t="shared" si="174"/>
        <v>0</v>
      </c>
      <c r="CZ98" s="206">
        <f t="shared" ca="1" si="174"/>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11</v>
      </c>
    </row>
    <row r="104" spans="1:104" x14ac:dyDescent="0.2">
      <c r="D104" s="464">
        <v>3</v>
      </c>
      <c r="E104" s="464">
        <f>+D104+1</f>
        <v>4</v>
      </c>
      <c r="F104" s="464">
        <f t="shared" ref="F104:BQ104" si="175">+E104+1</f>
        <v>5</v>
      </c>
      <c r="G104" s="464">
        <f t="shared" si="175"/>
        <v>6</v>
      </c>
      <c r="H104" s="464">
        <f t="shared" si="175"/>
        <v>7</v>
      </c>
      <c r="I104" s="464">
        <f t="shared" si="175"/>
        <v>8</v>
      </c>
      <c r="J104" s="464">
        <f t="shared" si="175"/>
        <v>9</v>
      </c>
      <c r="K104" s="464">
        <f t="shared" si="175"/>
        <v>10</v>
      </c>
      <c r="L104" s="464">
        <f t="shared" si="175"/>
        <v>11</v>
      </c>
      <c r="M104" s="464">
        <f t="shared" si="175"/>
        <v>12</v>
      </c>
      <c r="N104" s="464">
        <f t="shared" si="175"/>
        <v>13</v>
      </c>
      <c r="O104" s="464">
        <f t="shared" si="175"/>
        <v>14</v>
      </c>
      <c r="P104" s="464">
        <f t="shared" si="175"/>
        <v>15</v>
      </c>
      <c r="Q104" s="464">
        <f t="shared" si="175"/>
        <v>16</v>
      </c>
      <c r="R104" s="464">
        <f t="shared" si="175"/>
        <v>17</v>
      </c>
      <c r="S104" s="464">
        <f t="shared" si="175"/>
        <v>18</v>
      </c>
      <c r="T104" s="464">
        <f t="shared" si="175"/>
        <v>19</v>
      </c>
      <c r="U104" s="464">
        <f t="shared" si="175"/>
        <v>20</v>
      </c>
      <c r="V104" s="464">
        <f t="shared" si="175"/>
        <v>21</v>
      </c>
      <c r="W104" s="464">
        <f t="shared" si="175"/>
        <v>22</v>
      </c>
      <c r="X104" s="464">
        <f t="shared" si="175"/>
        <v>23</v>
      </c>
      <c r="Y104" s="464">
        <f t="shared" si="175"/>
        <v>24</v>
      </c>
      <c r="Z104" s="464">
        <f t="shared" si="175"/>
        <v>25</v>
      </c>
      <c r="AA104" s="464">
        <f t="shared" si="175"/>
        <v>26</v>
      </c>
      <c r="AB104" s="464">
        <f t="shared" si="175"/>
        <v>27</v>
      </c>
      <c r="AC104" s="464">
        <f t="shared" si="175"/>
        <v>28</v>
      </c>
      <c r="AD104" s="464">
        <f t="shared" si="175"/>
        <v>29</v>
      </c>
      <c r="AE104" s="464">
        <f t="shared" si="175"/>
        <v>30</v>
      </c>
      <c r="AF104" s="464">
        <f t="shared" si="175"/>
        <v>31</v>
      </c>
      <c r="AG104" s="464">
        <f t="shared" si="175"/>
        <v>32</v>
      </c>
      <c r="AH104" s="464">
        <f t="shared" si="175"/>
        <v>33</v>
      </c>
      <c r="AI104" s="464">
        <f t="shared" si="175"/>
        <v>34</v>
      </c>
      <c r="AJ104" s="464">
        <f t="shared" si="175"/>
        <v>35</v>
      </c>
      <c r="AK104" s="464">
        <f t="shared" si="175"/>
        <v>36</v>
      </c>
      <c r="AL104" s="464">
        <f t="shared" si="175"/>
        <v>37</v>
      </c>
      <c r="AM104" s="464">
        <f t="shared" si="175"/>
        <v>38</v>
      </c>
      <c r="AN104" s="464">
        <f t="shared" si="175"/>
        <v>39</v>
      </c>
      <c r="AO104" s="464">
        <f t="shared" si="175"/>
        <v>40</v>
      </c>
      <c r="AP104" s="464">
        <f t="shared" si="175"/>
        <v>41</v>
      </c>
      <c r="AQ104" s="464">
        <f t="shared" si="175"/>
        <v>42</v>
      </c>
      <c r="AR104" s="464">
        <f t="shared" si="175"/>
        <v>43</v>
      </c>
      <c r="AS104" s="464">
        <f t="shared" si="175"/>
        <v>44</v>
      </c>
      <c r="AT104" s="464">
        <f t="shared" si="175"/>
        <v>45</v>
      </c>
      <c r="AU104" s="464">
        <f t="shared" si="175"/>
        <v>46</v>
      </c>
      <c r="AV104" s="464">
        <f t="shared" si="175"/>
        <v>47</v>
      </c>
      <c r="AW104" s="464">
        <f t="shared" si="175"/>
        <v>48</v>
      </c>
      <c r="AX104" s="464">
        <f t="shared" si="175"/>
        <v>49</v>
      </c>
      <c r="AY104" s="464">
        <f t="shared" si="175"/>
        <v>50</v>
      </c>
      <c r="AZ104" s="464">
        <f t="shared" si="175"/>
        <v>51</v>
      </c>
      <c r="BA104" s="464">
        <f t="shared" si="175"/>
        <v>52</v>
      </c>
      <c r="BB104" s="464">
        <f t="shared" si="175"/>
        <v>53</v>
      </c>
      <c r="BC104" s="464">
        <f t="shared" si="175"/>
        <v>54</v>
      </c>
      <c r="BD104" s="464">
        <f t="shared" si="175"/>
        <v>55</v>
      </c>
      <c r="BE104" s="464">
        <f t="shared" si="175"/>
        <v>56</v>
      </c>
      <c r="BF104" s="464">
        <f t="shared" si="175"/>
        <v>57</v>
      </c>
      <c r="BG104" s="464">
        <f t="shared" si="175"/>
        <v>58</v>
      </c>
      <c r="BH104" s="464">
        <f t="shared" si="175"/>
        <v>59</v>
      </c>
      <c r="BI104" s="464">
        <f t="shared" si="175"/>
        <v>60</v>
      </c>
      <c r="BJ104" s="464">
        <f t="shared" si="175"/>
        <v>61</v>
      </c>
      <c r="BK104" s="464">
        <f t="shared" si="175"/>
        <v>62</v>
      </c>
      <c r="BL104" s="464">
        <f t="shared" si="175"/>
        <v>63</v>
      </c>
      <c r="BM104" s="464">
        <f t="shared" si="175"/>
        <v>64</v>
      </c>
      <c r="BN104" s="464">
        <f t="shared" si="175"/>
        <v>65</v>
      </c>
      <c r="BO104" s="464">
        <f t="shared" si="175"/>
        <v>66</v>
      </c>
      <c r="BP104" s="464">
        <f t="shared" si="175"/>
        <v>67</v>
      </c>
      <c r="BQ104" s="464">
        <f t="shared" si="175"/>
        <v>68</v>
      </c>
      <c r="BR104" s="464">
        <f t="shared" ref="BR104:CD104" si="176">+BQ104+1</f>
        <v>69</v>
      </c>
      <c r="BS104" s="464">
        <f t="shared" si="176"/>
        <v>70</v>
      </c>
      <c r="BT104" s="464">
        <f t="shared" si="176"/>
        <v>71</v>
      </c>
      <c r="BU104" s="464">
        <f t="shared" si="176"/>
        <v>72</v>
      </c>
      <c r="BV104" s="464">
        <f t="shared" si="176"/>
        <v>73</v>
      </c>
      <c r="BW104" s="464">
        <f t="shared" si="176"/>
        <v>74</v>
      </c>
      <c r="BX104" s="464">
        <f t="shared" si="176"/>
        <v>75</v>
      </c>
      <c r="BY104" s="464">
        <f t="shared" si="176"/>
        <v>76</v>
      </c>
      <c r="BZ104" s="464">
        <f t="shared" si="176"/>
        <v>77</v>
      </c>
      <c r="CA104" s="464">
        <f t="shared" si="176"/>
        <v>78</v>
      </c>
      <c r="CB104" s="464">
        <f t="shared" si="176"/>
        <v>79</v>
      </c>
      <c r="CC104" s="464">
        <f t="shared" si="176"/>
        <v>80</v>
      </c>
      <c r="CD104" s="464">
        <f t="shared" si="176"/>
        <v>81</v>
      </c>
    </row>
  </sheetData>
  <pageMargins left="0.75" right="0.75" top="1" bottom="1" header="0.5" footer="0.5"/>
  <pageSetup scale="3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30"/>
  <sheetViews>
    <sheetView showGridLines="0" tabSelected="1" zoomScaleNormal="100" workbookViewId="0">
      <selection activeCell="I3" sqref="I3"/>
    </sheetView>
  </sheetViews>
  <sheetFormatPr defaultColWidth="9" defaultRowHeight="15.75" x14ac:dyDescent="0.25"/>
  <cols>
    <col min="1" max="2" width="2.625" style="310" customWidth="1"/>
    <col min="3" max="3" width="2.75" style="310" customWidth="1"/>
    <col min="4" max="4" width="41.375" style="310" customWidth="1"/>
    <col min="5" max="11" width="15.25" style="310" customWidth="1"/>
    <col min="12" max="12" width="3" style="310" customWidth="1"/>
    <col min="13" max="13" width="2.625" style="310" customWidth="1"/>
    <col min="14" max="16384" width="9" style="310"/>
  </cols>
  <sheetData>
    <row r="1" spans="1:13" ht="15.75" customHeight="1" x14ac:dyDescent="0.25">
      <c r="B1" s="311"/>
      <c r="C1" s="311"/>
      <c r="D1" s="311"/>
      <c r="E1" s="311"/>
      <c r="F1" s="311"/>
      <c r="G1" s="311"/>
      <c r="H1" s="311"/>
      <c r="I1" s="311"/>
      <c r="J1" s="311"/>
      <c r="K1" s="311"/>
      <c r="L1" s="311"/>
      <c r="M1" s="311"/>
    </row>
    <row r="2" spans="1:13" x14ac:dyDescent="0.25">
      <c r="A2" s="311"/>
      <c r="B2" s="334"/>
      <c r="C2" s="338"/>
      <c r="D2" s="338"/>
      <c r="E2" s="338"/>
      <c r="F2" s="338"/>
      <c r="G2" s="338"/>
      <c r="H2" s="338"/>
      <c r="I2" s="338"/>
      <c r="J2" s="338"/>
      <c r="K2" s="338"/>
      <c r="L2" s="338"/>
      <c r="M2" s="335"/>
    </row>
    <row r="3" spans="1:13" x14ac:dyDescent="0.25">
      <c r="A3" s="311"/>
      <c r="B3" s="339"/>
      <c r="C3" s="2"/>
      <c r="D3" s="2"/>
      <c r="E3" s="2"/>
      <c r="F3" s="2"/>
      <c r="G3" s="2"/>
      <c r="H3" s="2"/>
      <c r="I3" s="2"/>
      <c r="J3" s="2"/>
      <c r="K3" s="2"/>
      <c r="L3" s="322"/>
      <c r="M3" s="314"/>
    </row>
    <row r="4" spans="1:13" ht="18.75" x14ac:dyDescent="0.3">
      <c r="A4" s="311"/>
      <c r="B4" s="339"/>
      <c r="C4" s="2"/>
      <c r="D4" s="60"/>
      <c r="E4" s="309"/>
      <c r="F4" s="309"/>
      <c r="G4" s="309"/>
      <c r="H4" s="309"/>
      <c r="I4" s="309"/>
      <c r="J4" s="309"/>
      <c r="K4" s="309"/>
      <c r="L4" s="323"/>
      <c r="M4" s="314"/>
    </row>
    <row r="5" spans="1:13" ht="22.5" x14ac:dyDescent="0.25">
      <c r="A5" s="311"/>
      <c r="B5" s="339"/>
      <c r="C5" s="2"/>
      <c r="D5" s="60"/>
      <c r="E5" s="308"/>
      <c r="F5" s="308"/>
      <c r="G5" s="308"/>
      <c r="H5" s="308"/>
      <c r="I5" s="308"/>
      <c r="J5" s="308"/>
      <c r="K5" s="308"/>
      <c r="L5" s="324"/>
      <c r="M5" s="314"/>
    </row>
    <row r="6" spans="1:13" ht="22.5" customHeight="1" x14ac:dyDescent="0.3">
      <c r="A6" s="311"/>
      <c r="B6" s="339"/>
      <c r="C6" s="2"/>
      <c r="D6" s="531" t="s">
        <v>185</v>
      </c>
      <c r="E6" s="531"/>
      <c r="F6" s="531"/>
      <c r="G6" s="531"/>
      <c r="H6" s="531"/>
      <c r="I6" s="531"/>
      <c r="J6" s="531"/>
      <c r="K6" s="531"/>
      <c r="L6" s="324"/>
      <c r="M6" s="314"/>
    </row>
    <row r="7" spans="1:13" ht="22.5" x14ac:dyDescent="0.25">
      <c r="A7" s="311"/>
      <c r="B7" s="339"/>
      <c r="C7" s="2"/>
      <c r="D7" s="532" t="str">
        <f>Project_Title</f>
        <v>Distribution Automation KU</v>
      </c>
      <c r="E7" s="532"/>
      <c r="F7" s="532"/>
      <c r="G7" s="532"/>
      <c r="H7" s="532"/>
      <c r="I7" s="532"/>
      <c r="J7" s="532"/>
      <c r="K7" s="532"/>
      <c r="L7" s="324"/>
      <c r="M7" s="314"/>
    </row>
    <row r="8" spans="1:13" x14ac:dyDescent="0.25">
      <c r="A8" s="311"/>
      <c r="B8" s="339"/>
      <c r="C8" s="2"/>
      <c r="D8" s="533" t="str">
        <f>"Project Number "&amp;Project_number</f>
        <v>Project Number 154093</v>
      </c>
      <c r="E8" s="533"/>
      <c r="F8" s="533"/>
      <c r="G8" s="533"/>
      <c r="H8" s="533"/>
      <c r="I8" s="533"/>
      <c r="J8" s="533"/>
      <c r="K8" s="533"/>
      <c r="L8" s="324"/>
      <c r="M8" s="314"/>
    </row>
    <row r="9" spans="1:13" x14ac:dyDescent="0.25">
      <c r="A9" s="311"/>
      <c r="B9" s="339"/>
      <c r="C9" s="2"/>
      <c r="D9" s="533" t="str">
        <f>Inputs!M19&amp;": "&amp;Inputs!M7</f>
        <v>Electric Distribution: Jason Jones</v>
      </c>
      <c r="E9" s="533"/>
      <c r="F9" s="533"/>
      <c r="G9" s="533"/>
      <c r="H9" s="533"/>
      <c r="I9" s="533"/>
      <c r="J9" s="533"/>
      <c r="K9" s="533"/>
      <c r="L9" s="325"/>
      <c r="M9" s="314"/>
    </row>
    <row r="10" spans="1:13" x14ac:dyDescent="0.25">
      <c r="A10" s="311"/>
      <c r="B10" s="339"/>
      <c r="C10" s="2"/>
      <c r="D10" s="530" t="str">
        <f>Company</f>
        <v>KU</v>
      </c>
      <c r="E10" s="530"/>
      <c r="F10" s="530"/>
      <c r="G10" s="530"/>
      <c r="H10" s="530"/>
      <c r="I10" s="530"/>
      <c r="J10" s="530"/>
      <c r="K10" s="530"/>
      <c r="L10" s="325"/>
      <c r="M10" s="314"/>
    </row>
    <row r="11" spans="1:13" x14ac:dyDescent="0.25">
      <c r="A11" s="311"/>
      <c r="B11" s="339"/>
      <c r="C11" s="2"/>
      <c r="D11" s="340"/>
      <c r="E11" s="340"/>
      <c r="F11" s="340"/>
      <c r="G11" s="340"/>
      <c r="H11" s="340"/>
      <c r="I11" s="312"/>
      <c r="J11" s="60"/>
      <c r="K11" s="60"/>
      <c r="L11" s="324"/>
      <c r="M11" s="314"/>
    </row>
    <row r="12" spans="1:13" ht="45" customHeight="1" x14ac:dyDescent="0.25">
      <c r="A12" s="311"/>
      <c r="B12" s="339"/>
      <c r="C12" s="314"/>
      <c r="D12" s="333" t="s">
        <v>186</v>
      </c>
      <c r="E12" s="313" t="s">
        <v>184</v>
      </c>
      <c r="F12" s="365" t="str">
        <f>Inputs!D51</f>
        <v>Alternative #1</v>
      </c>
      <c r="G12" s="366" t="str">
        <f>Inputs!D74</f>
        <v>Alternative #2</v>
      </c>
      <c r="H12" s="367" t="str">
        <f>Inputs!D97</f>
        <v>Alternative #3</v>
      </c>
      <c r="I12" s="350"/>
      <c r="J12" s="26"/>
      <c r="K12" s="26"/>
      <c r="L12" s="324"/>
      <c r="M12" s="314"/>
    </row>
    <row r="13" spans="1:13" x14ac:dyDescent="0.25">
      <c r="A13" s="311"/>
      <c r="B13" s="339"/>
      <c r="C13" s="2"/>
      <c r="D13" s="344"/>
      <c r="E13" s="345"/>
      <c r="F13" s="346"/>
      <c r="G13" s="347"/>
      <c r="H13" s="347"/>
      <c r="I13" s="350"/>
      <c r="J13" s="26"/>
      <c r="K13" s="26"/>
      <c r="L13" s="324"/>
      <c r="M13" s="314"/>
    </row>
    <row r="14" spans="1:13" x14ac:dyDescent="0.25">
      <c r="A14" s="311"/>
      <c r="B14" s="339"/>
      <c r="C14" s="314"/>
      <c r="D14" s="363" t="s">
        <v>183</v>
      </c>
      <c r="E14" s="349">
        <f>SUM(Inputs!E32:AR32)</f>
        <v>49058.239000000001</v>
      </c>
      <c r="F14" s="353">
        <f>SUM(Inputs!E54:AR54)</f>
        <v>0</v>
      </c>
      <c r="G14" s="353">
        <f>SUM(Inputs!E77:AR77)</f>
        <v>0</v>
      </c>
      <c r="H14" s="353">
        <f>SUM(Inputs!E100:AR100)</f>
        <v>0</v>
      </c>
      <c r="I14" s="24"/>
      <c r="J14" s="25"/>
      <c r="K14" s="25"/>
      <c r="L14" s="326"/>
      <c r="M14" s="314"/>
    </row>
    <row r="15" spans="1:13" x14ac:dyDescent="0.25">
      <c r="A15" s="311"/>
      <c r="B15" s="339"/>
      <c r="C15" s="2"/>
      <c r="D15" s="351"/>
      <c r="E15" s="352"/>
      <c r="F15" s="352"/>
      <c r="G15" s="352"/>
      <c r="H15" s="352"/>
      <c r="I15" s="24"/>
      <c r="J15" s="25"/>
      <c r="K15" s="25"/>
      <c r="L15" s="326"/>
      <c r="M15" s="314"/>
    </row>
    <row r="16" spans="1:13" x14ac:dyDescent="0.25">
      <c r="A16" s="311"/>
      <c r="B16" s="339"/>
      <c r="C16" s="314"/>
      <c r="D16" s="348" t="s">
        <v>136</v>
      </c>
      <c r="E16" s="368">
        <f>SUM(Inputs!E46:AR46)</f>
        <v>2827.892889661643</v>
      </c>
      <c r="F16" s="361">
        <f>SUM(Inputs!E68:AR68)</f>
        <v>0</v>
      </c>
      <c r="G16" s="361">
        <f>SUM(Inputs!E91:AR91)</f>
        <v>0</v>
      </c>
      <c r="H16" s="361">
        <f>SUM(Inputs!E114:AR114)</f>
        <v>0</v>
      </c>
      <c r="I16" s="24"/>
      <c r="J16" s="25"/>
      <c r="K16" s="25"/>
      <c r="L16" s="326"/>
      <c r="M16" s="314"/>
    </row>
    <row r="17" spans="1:13" x14ac:dyDescent="0.25">
      <c r="A17" s="311"/>
      <c r="B17" s="339"/>
      <c r="C17" s="314"/>
      <c r="D17" s="355" t="s">
        <v>187</v>
      </c>
      <c r="E17" s="368">
        <f ca="1">'Outputs - Recommendation'!B51</f>
        <v>55103.569645143558</v>
      </c>
      <c r="F17" s="361">
        <f ca="1">'Outputs - Alt #1'!B51</f>
        <v>0</v>
      </c>
      <c r="G17" s="361">
        <f ca="1">'Outputs - Alt #2'!B51</f>
        <v>0</v>
      </c>
      <c r="H17" s="361">
        <f ca="1">'Outputs - Alt #3'!B51</f>
        <v>0</v>
      </c>
      <c r="I17" s="354"/>
      <c r="J17" s="25"/>
      <c r="K17" s="25"/>
      <c r="L17" s="327"/>
      <c r="M17" s="314"/>
    </row>
    <row r="18" spans="1:13" ht="16.5" customHeight="1" x14ac:dyDescent="0.25">
      <c r="A18" s="311"/>
      <c r="B18" s="339"/>
      <c r="C18" s="2"/>
      <c r="D18" s="362"/>
      <c r="E18" s="341"/>
      <c r="F18" s="356"/>
      <c r="G18" s="342"/>
      <c r="H18" s="357"/>
      <c r="I18" s="342"/>
      <c r="J18" s="342"/>
      <c r="K18" s="342"/>
      <c r="L18" s="328"/>
      <c r="M18" s="314"/>
    </row>
    <row r="19" spans="1:13" ht="16.5" customHeight="1" x14ac:dyDescent="0.25">
      <c r="A19" s="311"/>
      <c r="B19" s="339"/>
      <c r="C19" s="2"/>
      <c r="D19" s="22"/>
      <c r="E19" s="331" t="s">
        <v>177</v>
      </c>
      <c r="F19" s="359"/>
      <c r="G19" s="315"/>
      <c r="H19" s="359"/>
      <c r="I19" s="315"/>
      <c r="J19" s="315"/>
      <c r="K19" s="332"/>
      <c r="L19" s="328"/>
      <c r="M19" s="314"/>
    </row>
    <row r="20" spans="1:13" x14ac:dyDescent="0.25">
      <c r="A20" s="311"/>
      <c r="B20" s="339"/>
      <c r="C20" s="314"/>
      <c r="D20" s="358"/>
      <c r="E20" s="317" t="s">
        <v>179</v>
      </c>
      <c r="F20" s="318"/>
      <c r="G20" s="318"/>
      <c r="H20" s="318"/>
      <c r="I20" s="318"/>
      <c r="J20" s="318"/>
      <c r="K20" s="317" t="s">
        <v>178</v>
      </c>
      <c r="L20" s="324"/>
      <c r="M20" s="314"/>
    </row>
    <row r="21" spans="1:13" x14ac:dyDescent="0.25">
      <c r="A21" s="311"/>
      <c r="B21" s="339"/>
      <c r="C21" s="314"/>
      <c r="D21" s="316" t="s">
        <v>188</v>
      </c>
      <c r="E21" s="290" t="str">
        <f>RIGHT(F21,4)&amp;"-"&amp;RIGHT(J21,4)</f>
        <v>2017-2021</v>
      </c>
      <c r="F21" s="291">
        <f>Inputs!E29</f>
        <v>2017</v>
      </c>
      <c r="G21" s="291">
        <f>F21+1</f>
        <v>2018</v>
      </c>
      <c r="H21" s="291">
        <f>G21+1</f>
        <v>2019</v>
      </c>
      <c r="I21" s="291">
        <f>H21+1</f>
        <v>2020</v>
      </c>
      <c r="J21" s="291">
        <f>I21+1</f>
        <v>2021</v>
      </c>
      <c r="K21" s="290" t="str">
        <f ca="1">IF(ISERROR(FirstYear&amp;"-"&amp;FirstYear+'LookUp Ranges'!B147-1),"",FirstYear&amp;"-"&amp;FirstYear+'LookUp Ranges'!B147-1)</f>
        <v>2017-2057</v>
      </c>
      <c r="L21" s="324"/>
      <c r="M21" s="314"/>
    </row>
    <row r="22" spans="1:13" x14ac:dyDescent="0.25">
      <c r="A22" s="311"/>
      <c r="B22" s="339"/>
      <c r="C22" s="2"/>
      <c r="D22" s="475" t="s">
        <v>190</v>
      </c>
      <c r="E22" s="360">
        <f>SUM(F22:J22)</f>
        <v>39637.239000000001</v>
      </c>
      <c r="F22" s="360">
        <f>Inputs!E32</f>
        <v>2863.855</v>
      </c>
      <c r="G22" s="360">
        <f>Inputs!F32</f>
        <v>8963.1</v>
      </c>
      <c r="H22" s="360">
        <f>Inputs!G32</f>
        <v>8608.33</v>
      </c>
      <c r="I22" s="360">
        <f>Inputs!H32</f>
        <v>7780.9539999999997</v>
      </c>
      <c r="J22" s="360">
        <f>Inputs!I32</f>
        <v>11421</v>
      </c>
      <c r="K22" s="360">
        <f>SUM(Inputs!E32:AR32)</f>
        <v>49058.239000000001</v>
      </c>
      <c r="L22" s="324"/>
      <c r="M22" s="314"/>
    </row>
    <row r="23" spans="1:13" x14ac:dyDescent="0.25">
      <c r="A23" s="311"/>
      <c r="B23" s="339"/>
      <c r="C23" s="2"/>
      <c r="D23" s="355" t="s">
        <v>191</v>
      </c>
      <c r="E23" s="360">
        <f>SUM(F23:J23)</f>
        <v>83</v>
      </c>
      <c r="F23" s="360">
        <f>Inputs!E46</f>
        <v>0</v>
      </c>
      <c r="G23" s="360">
        <f>Inputs!F46</f>
        <v>-4</v>
      </c>
      <c r="H23" s="360">
        <f>Inputs!G46</f>
        <v>12</v>
      </c>
      <c r="I23" s="360">
        <f>Inputs!H46</f>
        <v>29</v>
      </c>
      <c r="J23" s="360">
        <f>Inputs!I46</f>
        <v>46</v>
      </c>
      <c r="K23" s="360">
        <f>SUM(Inputs!E46:AR46)</f>
        <v>2827.892889661643</v>
      </c>
      <c r="L23" s="324"/>
      <c r="M23" s="314"/>
    </row>
    <row r="24" spans="1:13" s="311" customFormat="1" x14ac:dyDescent="0.25">
      <c r="B24" s="339"/>
      <c r="C24" s="2"/>
      <c r="D24" s="1"/>
      <c r="E24" s="2"/>
      <c r="F24" s="2"/>
      <c r="G24" s="2"/>
      <c r="H24" s="2"/>
      <c r="I24" s="2"/>
      <c r="J24" s="2"/>
      <c r="K24" s="2"/>
      <c r="L24" s="324"/>
      <c r="M24" s="314"/>
    </row>
    <row r="25" spans="1:13" s="311" customFormat="1" x14ac:dyDescent="0.25">
      <c r="B25" s="339"/>
      <c r="C25" s="2"/>
      <c r="D25" s="3" t="s">
        <v>212</v>
      </c>
      <c r="E25" s="4"/>
      <c r="F25" s="4"/>
      <c r="G25" s="4"/>
      <c r="H25" s="4"/>
      <c r="I25" s="4"/>
      <c r="J25" s="4"/>
      <c r="K25" s="4"/>
      <c r="L25" s="329"/>
      <c r="M25" s="314"/>
    </row>
    <row r="26" spans="1:13" x14ac:dyDescent="0.25">
      <c r="A26" s="311"/>
      <c r="B26" s="339"/>
      <c r="C26" s="2"/>
      <c r="D26" s="3" t="s">
        <v>131</v>
      </c>
      <c r="E26" s="2"/>
      <c r="F26" s="2"/>
      <c r="G26" s="2"/>
      <c r="H26" s="2"/>
      <c r="I26" s="2"/>
      <c r="J26" s="2"/>
      <c r="K26" s="2"/>
      <c r="L26" s="324"/>
      <c r="M26" s="314"/>
    </row>
    <row r="27" spans="1:13" ht="16.5" thickBot="1" x14ac:dyDescent="0.3">
      <c r="A27" s="311"/>
      <c r="B27" s="339"/>
      <c r="C27" s="2"/>
      <c r="D27" s="3" t="s">
        <v>123</v>
      </c>
      <c r="E27" s="2"/>
      <c r="F27" s="2"/>
      <c r="G27" s="2"/>
      <c r="H27" s="2"/>
      <c r="I27" s="2"/>
      <c r="J27" s="2"/>
      <c r="K27" s="2"/>
      <c r="L27" s="324"/>
      <c r="M27" s="314"/>
    </row>
    <row r="28" spans="1:13" ht="16.5" thickBot="1" x14ac:dyDescent="0.3">
      <c r="A28" s="311"/>
      <c r="B28" s="339"/>
      <c r="C28" s="319"/>
      <c r="D28" s="320"/>
      <c r="E28" s="321"/>
      <c r="F28" s="321"/>
      <c r="G28" s="321"/>
      <c r="H28" s="321"/>
      <c r="I28" s="321"/>
      <c r="J28" s="321"/>
      <c r="K28" s="321"/>
      <c r="L28" s="330"/>
      <c r="M28" s="314"/>
    </row>
    <row r="29" spans="1:13" ht="15.75" customHeight="1" x14ac:dyDescent="0.25">
      <c r="A29" s="311"/>
      <c r="B29" s="336"/>
      <c r="C29" s="221"/>
      <c r="D29" s="221"/>
      <c r="E29" s="221"/>
      <c r="F29" s="221"/>
      <c r="G29" s="221"/>
      <c r="H29" s="221"/>
      <c r="I29" s="221"/>
      <c r="J29" s="221"/>
      <c r="K29" s="221"/>
      <c r="L29" s="221"/>
      <c r="M29" s="337"/>
    </row>
    <row r="30" spans="1:13" x14ac:dyDescent="0.25">
      <c r="D30" s="311"/>
    </row>
  </sheetData>
  <mergeCells count="5">
    <mergeCell ref="D10:K10"/>
    <mergeCell ref="D6:K6"/>
    <mergeCell ref="D7:K7"/>
    <mergeCell ref="D8:K8"/>
    <mergeCell ref="D9:K9"/>
  </mergeCells>
  <printOptions horizontalCentered="1"/>
  <pageMargins left="0.5" right="0.5" top="0.5" bottom="0.5" header="0.5" footer="0.25"/>
  <pageSetup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499984740745262"/>
  </sheetPr>
  <dimension ref="A1"/>
  <sheetViews>
    <sheetView workbookViewId="0">
      <selection activeCell="C35" sqref="C35"/>
    </sheetView>
  </sheetViews>
  <sheetFormatPr defaultRowHeight="15.75" x14ac:dyDescent="0.2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A5" sqref="A5"/>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66" width="11.25" style="70" customWidth="1"/>
    <col min="67" max="95" width="9" style="70"/>
    <col min="96" max="96" width="2" style="70" bestFit="1" customWidth="1"/>
    <col min="97" max="16384" width="9" style="70"/>
  </cols>
  <sheetData>
    <row r="1" spans="1:96" x14ac:dyDescent="0.25">
      <c r="A1" s="286" t="s">
        <v>189</v>
      </c>
      <c r="B1" s="286"/>
      <c r="C1" s="286"/>
      <c r="D1" s="343"/>
      <c r="E1" s="343"/>
      <c r="F1" s="343"/>
      <c r="G1" s="28"/>
      <c r="H1" s="28"/>
    </row>
    <row r="2" spans="1:96" ht="18.75" x14ac:dyDescent="0.3">
      <c r="A2" s="534" t="s">
        <v>122</v>
      </c>
      <c r="B2" s="535"/>
    </row>
    <row r="3" spans="1:96" x14ac:dyDescent="0.25">
      <c r="A3" s="536" t="s">
        <v>101</v>
      </c>
      <c r="B3" s="536"/>
    </row>
    <row r="4" spans="1:96" ht="16.5" thickBot="1" x14ac:dyDescent="0.3">
      <c r="B4" s="7"/>
      <c r="C4" s="18">
        <f>FirstYear</f>
        <v>2017</v>
      </c>
      <c r="D4" s="18">
        <f ca="1">IF(COUNT($C$4:C4)&gt;=(('LookUp Ranges'!$B$147)+IF('Fed Depr-Recomm'!$C$8="y", COUNTIF('Fed Depr-Recomm'!$C$12:$C$51,"&lt;&gt;0"),0)),"",C$4+1)</f>
        <v>2018</v>
      </c>
      <c r="E4" s="472">
        <f ca="1">IF(COUNT($C$4:D4)&gt;=(('LookUp Ranges'!$B$147)+IF('Fed Depr-Recomm'!$C$8="y", COUNTIF('Fed Depr-Recomm'!$C$12:$C$51,"&lt;&gt;0"),0)),"",D$4+1)</f>
        <v>2019</v>
      </c>
      <c r="F4" s="472">
        <f ca="1">IF(COUNT($C$4:E4)&gt;=(('LookUp Ranges'!$B$147)+IF('Fed Depr-Recomm'!$C$8="y", COUNTIF('Fed Depr-Recomm'!$C$12:$C$51,"&lt;&gt;0"),0)),"",E$4+1)</f>
        <v>2020</v>
      </c>
      <c r="G4" s="472">
        <f ca="1">IF(COUNT($C$4:F4)&gt;=(('LookUp Ranges'!$B$147)+IF('Fed Depr-Recomm'!$C$8="y", COUNTIF('Fed Depr-Recomm'!$C$12:$C$51,"&lt;&gt;0"),0)),"",F$4+1)</f>
        <v>2021</v>
      </c>
      <c r="H4" s="472">
        <f ca="1">IF(COUNT($C$4:G4)&gt;=(('LookUp Ranges'!$B$147)+IF('Fed Depr-Recomm'!$C$8="y", COUNTIF('Fed Depr-Recomm'!$C$12:$C$51,"&lt;&gt;0"),0)),"",G$4+1)</f>
        <v>2022</v>
      </c>
      <c r="I4" s="472">
        <f ca="1">IF(COUNT($C$4:H4)&gt;=(('LookUp Ranges'!$B$147)+IF('Fed Depr-Recomm'!$C$8="y", COUNTIF('Fed Depr-Recomm'!$C$12:$C$51,"&lt;&gt;0"),0)),"",H$4+1)</f>
        <v>2023</v>
      </c>
      <c r="J4" s="472">
        <f ca="1">IF(COUNT($C$4:I4)&gt;=(('LookUp Ranges'!$B$147)+IF('Fed Depr-Recomm'!$C$8="y", COUNTIF('Fed Depr-Recomm'!$C$12:$C$51,"&lt;&gt;0"),0)),"",I$4+1)</f>
        <v>2024</v>
      </c>
      <c r="K4" s="472">
        <f ca="1">IF(COUNT($C$4:J4)&gt;=(('LookUp Ranges'!$B$147)+IF('Fed Depr-Recomm'!$C$8="y", COUNTIF('Fed Depr-Recomm'!$C$12:$C$51,"&lt;&gt;0"),0)),"",J$4+1)</f>
        <v>2025</v>
      </c>
      <c r="L4" s="472">
        <f ca="1">IF(COUNT($C$4:K4)&gt;=(('LookUp Ranges'!$B$147)+IF('Fed Depr-Recomm'!$C$8="y", COUNTIF('Fed Depr-Recomm'!$C$12:$C$51,"&lt;&gt;0"),0)),"",K$4+1)</f>
        <v>2026</v>
      </c>
      <c r="M4" s="472">
        <f ca="1">IF(COUNT($C$4:L4)&gt;=(('LookUp Ranges'!$B$147)+IF('Fed Depr-Recomm'!$C$8="y", COUNTIF('Fed Depr-Recomm'!$C$12:$C$51,"&lt;&gt;0"),0)),"",L$4+1)</f>
        <v>2027</v>
      </c>
      <c r="N4" s="472">
        <f ca="1">IF(COUNT($C$4:M4)&gt;=(('LookUp Ranges'!$B$147)+IF('Fed Depr-Recomm'!$C$8="y", COUNTIF('Fed Depr-Recomm'!$C$12:$C$51,"&lt;&gt;0"),0)),"",M$4+1)</f>
        <v>2028</v>
      </c>
      <c r="O4" s="472">
        <f ca="1">IF(COUNT($C$4:N4)&gt;=(('LookUp Ranges'!$B$147)+IF('Fed Depr-Recomm'!$C$8="y", COUNTIF('Fed Depr-Recomm'!$C$12:$C$51,"&lt;&gt;0"),0)),"",N$4+1)</f>
        <v>2029</v>
      </c>
      <c r="P4" s="472">
        <f ca="1">IF(COUNT($C$4:O4)&gt;=(('LookUp Ranges'!$B$147)+IF('Fed Depr-Recomm'!$C$8="y", COUNTIF('Fed Depr-Recomm'!$C$12:$C$51,"&lt;&gt;0"),0)),"",O$4+1)</f>
        <v>2030</v>
      </c>
      <c r="Q4" s="472">
        <f ca="1">IF(COUNT($C$4:P4)&gt;=(('LookUp Ranges'!$B$147)+IF('Fed Depr-Recomm'!$C$8="y", COUNTIF('Fed Depr-Recomm'!$C$12:$C$51,"&lt;&gt;0"),0)),"",P$4+1)</f>
        <v>2031</v>
      </c>
      <c r="R4" s="472">
        <f ca="1">IF(COUNT($C$4:Q4)&gt;=(('LookUp Ranges'!$B$147)+IF('Fed Depr-Recomm'!$C$8="y", COUNTIF('Fed Depr-Recomm'!$C$12:$C$51,"&lt;&gt;0"),0)),"",Q$4+1)</f>
        <v>2032</v>
      </c>
      <c r="S4" s="472">
        <f ca="1">IF(COUNT($C$4:R4)&gt;=(('LookUp Ranges'!$B$147)+IF('Fed Depr-Recomm'!$C$8="y", COUNTIF('Fed Depr-Recomm'!$C$12:$C$51,"&lt;&gt;0"),0)),"",R$4+1)</f>
        <v>2033</v>
      </c>
      <c r="T4" s="472">
        <f ca="1">IF(COUNT($C$4:S4)&gt;=(('LookUp Ranges'!$B$147)+IF('Fed Depr-Recomm'!$C$8="y", COUNTIF('Fed Depr-Recomm'!$C$12:$C$51,"&lt;&gt;0"),0)),"",S$4+1)</f>
        <v>2034</v>
      </c>
      <c r="U4" s="472">
        <f ca="1">IF(COUNT($C$4:T4)&gt;=(('LookUp Ranges'!$B$147)+IF('Fed Depr-Recomm'!$C$8="y", COUNTIF('Fed Depr-Recomm'!$C$12:$C$51,"&lt;&gt;0"),0)),"",T$4+1)</f>
        <v>2035</v>
      </c>
      <c r="V4" s="472">
        <f ca="1">IF(COUNT($C$4:U4)&gt;=(('LookUp Ranges'!$B$147)+IF('Fed Depr-Recomm'!$C$8="y", COUNTIF('Fed Depr-Recomm'!$C$12:$C$51,"&lt;&gt;0"),0)),"",U$4+1)</f>
        <v>2036</v>
      </c>
      <c r="W4" s="472">
        <f ca="1">IF(COUNT($C$4:V4)&gt;=(('LookUp Ranges'!$B$147)+IF('Fed Depr-Recomm'!$C$8="y", COUNTIF('Fed Depr-Recomm'!$C$12:$C$51,"&lt;&gt;0"),0)),"",V$4+1)</f>
        <v>2037</v>
      </c>
      <c r="X4" s="472">
        <f ca="1">IF(COUNT($C$4:W4)&gt;=(('LookUp Ranges'!$B$147)+IF('Fed Depr-Recomm'!$C$8="y", COUNTIF('Fed Depr-Recomm'!$C$12:$C$51,"&lt;&gt;0"),0)),"",W$4+1)</f>
        <v>2038</v>
      </c>
      <c r="Y4" s="472">
        <f ca="1">IF(COUNT($C$4:X4)&gt;=(('LookUp Ranges'!$B$147)+IF('Fed Depr-Recomm'!$C$8="y", COUNTIF('Fed Depr-Recomm'!$C$12:$C$51,"&lt;&gt;0"),0)),"",X$4+1)</f>
        <v>2039</v>
      </c>
      <c r="Z4" s="472">
        <f ca="1">IF(COUNT($C$4:Y4)&gt;=(('LookUp Ranges'!$B$147)+IF('Fed Depr-Recomm'!$C$8="y", COUNTIF('Fed Depr-Recomm'!$C$12:$C$51,"&lt;&gt;0"),0)),"",Y$4+1)</f>
        <v>2040</v>
      </c>
      <c r="AA4" s="472">
        <f ca="1">IF(COUNT($C$4:Z4)&gt;=(('LookUp Ranges'!$B$147)+IF('Fed Depr-Recomm'!$C$8="y", COUNTIF('Fed Depr-Recomm'!$C$12:$C$51,"&lt;&gt;0"),0)),"",Z$4+1)</f>
        <v>2041</v>
      </c>
      <c r="AB4" s="472">
        <f ca="1">IF(COUNT($C$4:AA4)&gt;=(('LookUp Ranges'!$B$147)+IF('Fed Depr-Recomm'!$C$8="y", COUNTIF('Fed Depr-Recomm'!$C$12:$C$51,"&lt;&gt;0"),0)),"",AA$4+1)</f>
        <v>2042</v>
      </c>
      <c r="AC4" s="472">
        <f ca="1">IF(COUNT($C$4:AB4)&gt;=(('LookUp Ranges'!$B$147)+IF('Fed Depr-Recomm'!$C$8="y", COUNTIF('Fed Depr-Recomm'!$C$12:$C$51,"&lt;&gt;0"),0)),"",AB$4+1)</f>
        <v>2043</v>
      </c>
      <c r="AD4" s="472">
        <f ca="1">IF(COUNT($C$4:AC4)&gt;=(('LookUp Ranges'!$B$147)+IF('Fed Depr-Recomm'!$C$8="y", COUNTIF('Fed Depr-Recomm'!$C$12:$C$51,"&lt;&gt;0"),0)),"",AC$4+1)</f>
        <v>2044</v>
      </c>
      <c r="AE4" s="472">
        <f ca="1">IF(COUNT($C$4:AD4)&gt;=(('LookUp Ranges'!$B$147)+IF('Fed Depr-Recomm'!$C$8="y", COUNTIF('Fed Depr-Recomm'!$C$12:$C$51,"&lt;&gt;0"),0)),"",AD$4+1)</f>
        <v>2045</v>
      </c>
      <c r="AF4" s="472">
        <f ca="1">IF(COUNT($C$4:AE4)&gt;=(('LookUp Ranges'!$B$147)+IF('Fed Depr-Recomm'!$C$8="y", COUNTIF('Fed Depr-Recomm'!$C$12:$C$51,"&lt;&gt;0"),0)),"",AE$4+1)</f>
        <v>2046</v>
      </c>
      <c r="AG4" s="472">
        <f ca="1">IF(COUNT($C$4:AF4)&gt;=(('LookUp Ranges'!$B$147)+IF('Fed Depr-Recomm'!$C$8="y", COUNTIF('Fed Depr-Recomm'!$C$12:$C$51,"&lt;&gt;0"),0)),"",AF$4+1)</f>
        <v>2047</v>
      </c>
      <c r="AH4" s="472">
        <f ca="1">IF(COUNT($C$4:AG4)&gt;=(('LookUp Ranges'!$B$147)+IF('Fed Depr-Recomm'!$C$8="y", COUNTIF('Fed Depr-Recomm'!$C$12:$C$51,"&lt;&gt;0"),0)),"",AG$4+1)</f>
        <v>2048</v>
      </c>
      <c r="AI4" s="472">
        <f ca="1">IF(COUNT($C$4:AH4)&gt;=(('LookUp Ranges'!$B$147)+IF('Fed Depr-Recomm'!$C$8="y", COUNTIF('Fed Depr-Recomm'!$C$12:$C$51,"&lt;&gt;0"),0)),"",AH$4+1)</f>
        <v>2049</v>
      </c>
      <c r="AJ4" s="472">
        <f ca="1">IF(COUNT($C$4:AI4)&gt;=(('LookUp Ranges'!$B$147)+IF('Fed Depr-Recomm'!$C$8="y", COUNTIF('Fed Depr-Recomm'!$C$12:$C$51,"&lt;&gt;0"),0)),"",AI$4+1)</f>
        <v>2050</v>
      </c>
      <c r="AK4" s="472">
        <f ca="1">IF(COUNT($C$4:AJ4)&gt;=(('LookUp Ranges'!$B$147)+IF('Fed Depr-Recomm'!$C$8="y", COUNTIF('Fed Depr-Recomm'!$C$12:$C$51,"&lt;&gt;0"),0)),"",AJ$4+1)</f>
        <v>2051</v>
      </c>
      <c r="AL4" s="472">
        <f ca="1">IF(COUNT($C$4:AK4)&gt;=(('LookUp Ranges'!$B$147)+IF('Fed Depr-Recomm'!$C$8="y", COUNTIF('Fed Depr-Recomm'!$C$12:$C$51,"&lt;&gt;0"),0)),"",AK$4+1)</f>
        <v>2052</v>
      </c>
      <c r="AM4" s="472">
        <f ca="1">IF(COUNT($C$4:AL4)&gt;=(('LookUp Ranges'!$B$147)+IF('Fed Depr-Recomm'!$C$8="y", COUNTIF('Fed Depr-Recomm'!$C$12:$C$51,"&lt;&gt;0"),0)),"",AL$4+1)</f>
        <v>2053</v>
      </c>
      <c r="AN4" s="472">
        <f ca="1">IF(COUNT($C$4:AM4)&gt;=(('LookUp Ranges'!$B$147)+IF('Fed Depr-Recomm'!$C$8="y", COUNTIF('Fed Depr-Recomm'!$C$12:$C$51,"&lt;&gt;0"),0)),"",AM$4+1)</f>
        <v>2054</v>
      </c>
      <c r="AO4" s="472">
        <f ca="1">IF(COUNT($C$4:AN4)&gt;=(('LookUp Ranges'!$B$147)+IF('Fed Depr-Recomm'!$C$8="y", COUNTIF('Fed Depr-Recomm'!$C$12:$C$51,"&lt;&gt;0"),0)),"",AN$4+1)</f>
        <v>2055</v>
      </c>
      <c r="AP4" s="472">
        <f ca="1">IF(COUNT($C$4:AO4)&gt;=(('LookUp Ranges'!$B$147)+IF('Fed Depr-Recomm'!$C$8="y", COUNTIF('Fed Depr-Recomm'!$C$12:$C$51,"&lt;&gt;0"),0)),"",AO$4+1)</f>
        <v>2056</v>
      </c>
      <c r="AQ4" s="472">
        <f ca="1">IF(COUNT($C$4:AP4)&gt;=(('LookUp Ranges'!$B$147)+IF('Fed Depr-Recomm'!$C$8="y", COUNTIF('Fed Depr-Recomm'!$C$12:$C$51,"&lt;&gt;0"),0)),"",AP$4+1)</f>
        <v>2057</v>
      </c>
      <c r="AR4" s="472">
        <f ca="1">IF(COUNT($C$4:AQ4)&gt;=(('LookUp Ranges'!$B$147)+IF('Fed Depr-Recomm'!$C$8="y", COUNTIF('Fed Depr-Recomm'!$C$12:$C$51,"&lt;&gt;0"),0)),"",AQ$4+1)</f>
        <v>2058</v>
      </c>
      <c r="AS4" s="472">
        <f ca="1">IF(COUNT($C$4:AR4)&gt;=(('LookUp Ranges'!$B$147)+IF('Fed Depr-Recomm'!$C$8="y", COUNTIF('Fed Depr-Recomm'!$C$12:$C$51,"&lt;&gt;0"),0)),"",AR$4+1)</f>
        <v>2059</v>
      </c>
      <c r="AT4" s="472">
        <f ca="1">IF(COUNT($C$4:AS4)&gt;=(('LookUp Ranges'!$B$147)+IF('Fed Depr-Recomm'!$C$8="y", COUNTIF('Fed Depr-Recomm'!$C$12:$C$51,"&lt;&gt;0"),0)),"",AS$4+1)</f>
        <v>2060</v>
      </c>
      <c r="AU4" s="472">
        <f ca="1">IF(COUNT($C$4:AT4)&gt;=(('LookUp Ranges'!$B$147)+IF('Fed Depr-Recomm'!$C$8="y", COUNTIF('Fed Depr-Recomm'!$C$12:$C$51,"&lt;&gt;0"),0)),"",AT$4+1)</f>
        <v>2061</v>
      </c>
      <c r="AV4" s="472">
        <f ca="1">IF(COUNT($C$4:AU4)&gt;=(('LookUp Ranges'!$B$147)+IF('Fed Depr-Recomm'!$C$8="y", COUNTIF('Fed Depr-Recomm'!$C$12:$C$51,"&lt;&gt;0"),0)),"",AU$4+1)</f>
        <v>2062</v>
      </c>
      <c r="AW4" s="472">
        <f ca="1">IF(COUNT($C$4:AV4)&gt;=(('LookUp Ranges'!$B$147)+IF('Fed Depr-Recomm'!$C$8="y", COUNTIF('Fed Depr-Recomm'!$C$12:$C$51,"&lt;&gt;0"),0)),"",AV$4+1)</f>
        <v>2063</v>
      </c>
      <c r="AX4" s="472" t="str">
        <f ca="1">IF(COUNT($C$4:AW4)&gt;=(('LookUp Ranges'!$B$147)+IF('Fed Depr-Recomm'!$C$8="y", COUNTIF('Fed Depr-Recomm'!$C$12:$C$51,"&lt;&gt;0"),0)),"",AW$4+1)</f>
        <v/>
      </c>
      <c r="AY4" s="472" t="str">
        <f ca="1">IF(COUNT($C$4:AX4)&gt;=(('LookUp Ranges'!$B$147)+IF('Fed Depr-Recomm'!$C$8="y", COUNTIF('Fed Depr-Recomm'!$C$12:$C$51,"&lt;&gt;0"),0)),"",AX$4+1)</f>
        <v/>
      </c>
      <c r="AZ4" s="472" t="str">
        <f ca="1">IF(COUNT($C$4:AY4)&gt;=(('LookUp Ranges'!$B$147)+IF('Fed Depr-Recomm'!$C$8="y", COUNTIF('Fed Depr-Recomm'!$C$12:$C$51,"&lt;&gt;0"),0)),"",AY$4+1)</f>
        <v/>
      </c>
      <c r="BA4" s="472" t="str">
        <f ca="1">IF(COUNT($C$4:AZ4)&gt;=(('LookUp Ranges'!$B$147)+IF('Fed Depr-Recomm'!$C$8="y", COUNTIF('Fed Depr-Recomm'!$C$12:$C$51,"&lt;&gt;0"),0)),"",AZ$4+1)</f>
        <v/>
      </c>
      <c r="BB4" s="472" t="str">
        <f ca="1">IF(COUNT($C$4:BA4)&gt;=(('LookUp Ranges'!$B$147)+IF('Fed Depr-Recomm'!$C$8="y", COUNTIF('Fed Depr-Recomm'!$C$12:$C$51,"&lt;&gt;0"),0)),"",BA$4+1)</f>
        <v/>
      </c>
      <c r="BC4" s="472" t="str">
        <f ca="1">IF(COUNT($C$4:BB4)&gt;=(('LookUp Ranges'!$B$147)+IF('Fed Depr-Recomm'!$C$8="y", COUNTIF('Fed Depr-Recomm'!$C$12:$C$51,"&lt;&gt;0"),0)),"",BB$4+1)</f>
        <v/>
      </c>
      <c r="BD4" s="472" t="str">
        <f ca="1">IF(COUNT($C$4:BC4)&gt;=(('LookUp Ranges'!$B$147)+IF('Fed Depr-Recomm'!$C$8="y", COUNTIF('Fed Depr-Recomm'!$C$12:$C$51,"&lt;&gt;0"),0)),"",BC$4+1)</f>
        <v/>
      </c>
      <c r="BE4" s="472" t="str">
        <f ca="1">IF(COUNT($C$4:BD4)&gt;=(('LookUp Ranges'!$B$147)+IF('Fed Depr-Recomm'!$C$8="y", COUNTIF('Fed Depr-Recomm'!$C$12:$C$51,"&lt;&gt;0"),0)),"",BD$4+1)</f>
        <v/>
      </c>
      <c r="BF4" s="472" t="str">
        <f ca="1">IF(COUNT($C$4:BE4)&gt;=(('LookUp Ranges'!$B$147)+IF('Fed Depr-Recomm'!$C$8="y", COUNTIF('Fed Depr-Recomm'!$C$12:$C$51,"&lt;&gt;0"),0)),"",BE$4+1)</f>
        <v/>
      </c>
      <c r="BG4" s="472" t="str">
        <f ca="1">IF(COUNT($C$4:BF4)&gt;=(('LookUp Ranges'!$B$147)+IF('Fed Depr-Recomm'!$C$8="y", COUNTIF('Fed Depr-Recomm'!$C$12:$C$51,"&lt;&gt;0"),0)),"",BF$4+1)</f>
        <v/>
      </c>
      <c r="BH4" s="472" t="str">
        <f ca="1">IF(COUNT($C$4:BG4)&gt;=(('LookUp Ranges'!$B$147)+IF('Fed Depr-Recomm'!$C$8="y", COUNTIF('Fed Depr-Recomm'!$C$12:$C$51,"&lt;&gt;0"),0)),"",BG$4+1)</f>
        <v/>
      </c>
      <c r="BI4" s="472" t="str">
        <f ca="1">IF(COUNT($C$4:BH4)&gt;=(('LookUp Ranges'!$B$147)+IF('Fed Depr-Recomm'!$C$8="y", COUNTIF('Fed Depr-Recomm'!$C$12:$C$51,"&lt;&gt;0"),0)),"",BH$4+1)</f>
        <v/>
      </c>
      <c r="BJ4" s="472" t="str">
        <f ca="1">IF(COUNT($C$4:BI4)&gt;=(('LookUp Ranges'!$B$147)+IF('Fed Depr-Recomm'!$C$8="y", COUNTIF('Fed Depr-Recomm'!$C$12:$C$51,"&lt;&gt;0"),0)),"",BI$4+1)</f>
        <v/>
      </c>
      <c r="BK4" s="472" t="str">
        <f ca="1">IF(COUNT($C$4:BJ4)&gt;=(('LookUp Ranges'!$B$147)+IF('Fed Depr-Recomm'!$C$8="y", COUNTIF('Fed Depr-Recomm'!$C$12:$C$51,"&lt;&gt;0"),0)),"",BJ$4+1)</f>
        <v/>
      </c>
      <c r="BL4" s="472" t="str">
        <f ca="1">IF(COUNT($C$4:BK4)&gt;=(('LookUp Ranges'!$B$147)+IF('Fed Depr-Recomm'!$C$8="y", COUNTIF('Fed Depr-Recomm'!$C$12:$C$51,"&lt;&gt;0"),0)),"",BK$4+1)</f>
        <v/>
      </c>
      <c r="BM4" s="472" t="str">
        <f ca="1">IF(COUNT($C$4:BL4)&gt;=(('LookUp Ranges'!$B$147)+IF('Fed Depr-Recomm'!$C$8="y", COUNTIF('Fed Depr-Recomm'!$C$12:$C$51,"&lt;&gt;0"),0)),"",BL$4+1)</f>
        <v/>
      </c>
      <c r="BN4" s="472" t="str">
        <f ca="1">IF(COUNT($C$4:BM4)&gt;=(('LookUp Ranges'!$B$147)+IF('Fed Depr-Recomm'!$C$8="y", COUNTIF('Fed Depr-Recomm'!$C$12:$C$51,"&lt;&gt;0"),0)),"",BM$4+1)</f>
        <v/>
      </c>
      <c r="BO4" s="472" t="str">
        <f ca="1">IF(COUNT($C$4:BN4)&gt;=(('LookUp Ranges'!$B$147)+IF('Fed Depr-Recomm'!$C$8="y", COUNTIF('Fed Depr-Recomm'!$C$12:$C$51,"&lt;&gt;0"),0)),"",BN$4+1)</f>
        <v/>
      </c>
      <c r="BP4" s="472" t="str">
        <f ca="1">IF(COUNT($C$4:BO4)&gt;=(('LookUp Ranges'!$B$147)+IF('Fed Depr-Recomm'!$C$8="y", COUNTIF('Fed Depr-Recomm'!$C$12:$C$51,"&lt;&gt;0"),0)),"",BO$4+1)</f>
        <v/>
      </c>
      <c r="BQ4" s="472" t="str">
        <f ca="1">IF(COUNT($C$4:BP4)&gt;=(('LookUp Ranges'!$B$147)+IF('Fed Depr-Recomm'!$C$8="y", COUNTIF('Fed Depr-Recomm'!$C$12:$C$51,"&lt;&gt;0"),0)),"",BP$4+1)</f>
        <v/>
      </c>
      <c r="BR4" s="472" t="str">
        <f ca="1">IF(COUNT($C$4:BQ4)&gt;=(('LookUp Ranges'!$B$147)+IF('Fed Depr-Recomm'!$C$8="y", COUNTIF('Fed Depr-Recomm'!$C$12:$C$51,"&lt;&gt;0"),0)),"",BQ$4+1)</f>
        <v/>
      </c>
      <c r="BS4" s="472" t="str">
        <f ca="1">IF(COUNT($C$4:BR4)&gt;=(('LookUp Ranges'!$B$147)+IF('Fed Depr-Recomm'!$C$8="y", COUNTIF('Fed Depr-Recomm'!$C$12:$C$51,"&lt;&gt;0"),0)),"",BR$4+1)</f>
        <v/>
      </c>
      <c r="BT4" s="472" t="str">
        <f ca="1">IF(COUNT($C$4:BS4)&gt;=(('LookUp Ranges'!$B$147)+IF('Fed Depr-Recomm'!$C$8="y", COUNTIF('Fed Depr-Recomm'!$C$12:$C$51,"&lt;&gt;0"),0)),"",BS$4+1)</f>
        <v/>
      </c>
      <c r="BU4" s="472" t="str">
        <f ca="1">IF(COUNT($C$4:BT4)&gt;=(('LookUp Ranges'!$B$147)+IF('Fed Depr-Recomm'!$C$8="y", COUNTIF('Fed Depr-Recomm'!$C$12:$C$51,"&lt;&gt;0"),0)),"",BT$4+1)</f>
        <v/>
      </c>
      <c r="BV4" s="472" t="str">
        <f ca="1">IF(COUNT($C$4:BU4)&gt;=(('LookUp Ranges'!$B$147)+IF('Fed Depr-Recomm'!$C$8="y", COUNTIF('Fed Depr-Recomm'!$C$12:$C$51,"&lt;&gt;0"),0)),"",BU$4+1)</f>
        <v/>
      </c>
      <c r="BW4" s="472" t="str">
        <f ca="1">IF(COUNT($C$4:BV4)&gt;=(('LookUp Ranges'!$B$147)+IF('Fed Depr-Recomm'!$C$8="y", COUNTIF('Fed Depr-Recomm'!$C$12:$C$51,"&lt;&gt;0"),0)),"",BV$4+1)</f>
        <v/>
      </c>
      <c r="BX4" s="472" t="str">
        <f ca="1">IF(COUNT($C$4:BW4)&gt;=(('LookUp Ranges'!$B$147)+IF('Fed Depr-Recomm'!$C$8="y", COUNTIF('Fed Depr-Recomm'!$C$12:$C$51,"&lt;&gt;0"),0)),"",BW$4+1)</f>
        <v/>
      </c>
      <c r="BY4" s="472" t="str">
        <f ca="1">IF(COUNT($C$4:BX4)&gt;=(('LookUp Ranges'!$B$147)+IF('Fed Depr-Recomm'!$C$8="y", COUNTIF('Fed Depr-Recomm'!$C$12:$C$51,"&lt;&gt;0"),0)),"",BX$4+1)</f>
        <v/>
      </c>
      <c r="BZ4" s="472" t="str">
        <f ca="1">IF(COUNT($C$4:BY4)&gt;=(('LookUp Ranges'!$B$147)+IF('Fed Depr-Recomm'!$C$8="y", COUNTIF('Fed Depr-Recomm'!$C$12:$C$51,"&lt;&gt;0"),0)),"",BY$4+1)</f>
        <v/>
      </c>
      <c r="CA4" s="472" t="str">
        <f ca="1">IF(COUNT($C$4:BZ4)&gt;=(('LookUp Ranges'!$B$147)+IF('Fed Depr-Recomm'!$C$8="y", COUNTIF('Fed Depr-Recomm'!$C$12:$C$51,"&lt;&gt;0"),0)),"",BZ$4+1)</f>
        <v/>
      </c>
      <c r="CB4" s="472" t="str">
        <f ca="1">IF(COUNT($C$4:CA4)&gt;=(('LookUp Ranges'!$B$147)+IF('Fed Depr-Recomm'!$C$8="y", COUNTIF('Fed Depr-Recomm'!$C$12:$C$51,"&lt;&gt;0"),0)),"",CA$4+1)</f>
        <v/>
      </c>
      <c r="CC4" s="472" t="str">
        <f ca="1">IF(COUNT($C$4:CB4)&gt;=(('LookUp Ranges'!$B$147)+IF('Fed Depr-Recomm'!$C$8="y", COUNTIF('Fed Depr-Recomm'!$C$12:$C$51,"&lt;&gt;0"),0)),"",CB$4+1)</f>
        <v/>
      </c>
      <c r="CD4" s="472" t="str">
        <f ca="1">IF(COUNT($C$4:CC4)&gt;=(('LookUp Ranges'!$B$147)+IF('Fed Depr-Recomm'!$C$8="y", COUNTIF('Fed Depr-Recomm'!$C$12:$C$51,"&lt;&gt;0"),0)),"",CC$4+1)</f>
        <v/>
      </c>
      <c r="CE4" s="472" t="str">
        <f ca="1">IF(COUNT($C$4:CD4)&gt;=(('LookUp Ranges'!$B$147)+IF('Fed Depr-Recomm'!$C$8="y", COUNTIF('Fed Depr-Recomm'!$C$12:$C$51,"&lt;&gt;0"),0)),"",CD$4+1)</f>
        <v/>
      </c>
      <c r="CF4" s="472" t="str">
        <f ca="1">IF(COUNT($C$4:CE4)&gt;=(('LookUp Ranges'!$B$147)+IF('Fed Depr-Recomm'!$C$8="y", COUNTIF('Fed Depr-Recomm'!$C$12:$C$51,"&lt;&gt;0"),0)),"",CE$4+1)</f>
        <v/>
      </c>
      <c r="CG4" s="472" t="str">
        <f ca="1">IF(COUNT($C$4:CF4)&gt;=(('LookUp Ranges'!$B$147)+IF('Fed Depr-Recomm'!$C$8="y", COUNTIF('Fed Depr-Recomm'!$C$12:$C$51,"&lt;&gt;0"),0)),"",CF$4+1)</f>
        <v/>
      </c>
      <c r="CH4" s="472" t="str">
        <f ca="1">IF(COUNT($C$4:CG4)&gt;=(('LookUp Ranges'!$B$147)+IF('Fed Depr-Recomm'!$C$8="y", COUNTIF('Fed Depr-Recomm'!$C$12:$C$51,"&lt;&gt;0"),0)),"",CG$4+1)</f>
        <v/>
      </c>
      <c r="CI4" s="472" t="str">
        <f ca="1">IF(COUNT($C$4:CH4)&gt;=(('LookUp Ranges'!$B$147)+IF('Fed Depr-Recomm'!$C$8="y", COUNTIF('Fed Depr-Recomm'!$C$12:$C$51,"&lt;&gt;0"),0)),"",CH$4+1)</f>
        <v/>
      </c>
      <c r="CJ4" s="472" t="str">
        <f ca="1">IF(COUNT($C$4:CI4)&gt;=(('LookUp Ranges'!$B$147)+IF('Fed Depr-Recomm'!$C$8="y", COUNTIF('Fed Depr-Recomm'!$C$12:$C$51,"&lt;&gt;0"),0)),"",CI$4+1)</f>
        <v/>
      </c>
      <c r="CK4" s="472" t="str">
        <f ca="1">IF(COUNT($C$4:CJ4)&gt;=(('LookUp Ranges'!$B$147)+IF('Fed Depr-Recomm'!$C$8="y", COUNTIF('Fed Depr-Recomm'!$C$12:$C$51,"&lt;&gt;0"),0)),"",CJ$4+1)</f>
        <v/>
      </c>
      <c r="CL4" s="472" t="str">
        <f ca="1">IF(COUNT($C$4:CK4)&gt;=(('LookUp Ranges'!$B$147)+IF('Fed Depr-Recomm'!$C$8="y", COUNTIF('Fed Depr-Recomm'!$C$12:$C$51,"&lt;&gt;0"),0)),"",CK$4+1)</f>
        <v/>
      </c>
      <c r="CM4" s="472" t="str">
        <f ca="1">IF(COUNT($C$4:CL4)&gt;=(('LookUp Ranges'!$B$147)+IF('Fed Depr-Recomm'!$C$8="y", COUNTIF('Fed Depr-Recomm'!$C$12:$C$51,"&lt;&gt;0"),0)),"",CL$4+1)</f>
        <v/>
      </c>
      <c r="CN4" s="472" t="str">
        <f ca="1">IF(COUNT($C$4:CM4)&gt;=(('LookUp Ranges'!$B$147)+IF('Fed Depr-Recomm'!$C$8="y", COUNTIF('Fed Depr-Recomm'!$C$12:$C$51,"&lt;&gt;0"),0)),"",CM$4+1)</f>
        <v/>
      </c>
      <c r="CO4" s="472" t="str">
        <f ca="1">IF(COUNT($C$4:CN4)&gt;=(('LookUp Ranges'!$B$147)+IF('Fed Depr-Recomm'!$C$8="y", COUNTIF('Fed Depr-Recomm'!$C$12:$C$51,"&lt;&gt;0"),0)),"",CN$4+1)</f>
        <v/>
      </c>
      <c r="CP4" s="472" t="str">
        <f ca="1">IF(COUNT($C$4:CO4)&gt;=(('LookUp Ranges'!$B$147)+IF('Fed Depr-Recomm'!$C$8="y", COUNTIF('Fed Depr-Recomm'!$C$12:$C$51,"&lt;&gt;0"),0)),"",CO$4+1)</f>
        <v/>
      </c>
      <c r="CQ4" s="472" t="str">
        <f ca="1">IF(COUNT($C$4:CP4)&gt;=(('LookUp Ranges'!$B$147)+IF('Fed Depr-Recomm'!$C$8="y", COUNTIF('Fed Depr-Recomm'!$C$12:$C$51,"&lt;&gt;0"),0)),"",CP$4+1)</f>
        <v/>
      </c>
      <c r="CR4" s="70">
        <v>0</v>
      </c>
    </row>
    <row r="5" spans="1:96"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row>
    <row r="6" spans="1:96"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6"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row>
    <row r="8" spans="1:96" x14ac:dyDescent="0.25">
      <c r="A8" s="39" t="s">
        <v>102</v>
      </c>
      <c r="C8" s="470">
        <f ca="1">IF(C4&gt;=Inservice,SUM(Inputs!$E$32:E32)-IF(AND(C4&lt;&gt;"",D4=""),RetireValue,0),0)-IF(C4="",RetireValue,0)</f>
        <v>2863.855</v>
      </c>
      <c r="D8" s="470">
        <f ca="1">IF(D4&gt;=Inservice,SUM(Inputs!$E$32:F32)-IF(AND(D4&lt;&gt;"",E4=""),RetireValue,0),0)-IF(D4="",RetireValue,0)</f>
        <v>11826.955</v>
      </c>
      <c r="E8" s="470">
        <f ca="1">IF(E4&gt;=Inservice,SUM(Inputs!$E$32:G32)-IF(AND(E4&lt;&gt;"",F4=""),RetireValue,0),0)-IF(E4="",RetireValue,0)</f>
        <v>20435.285</v>
      </c>
      <c r="F8" s="470">
        <f ca="1">IF(F4&gt;=Inservice,SUM(Inputs!$E$32:H32)-IF(AND(F4&lt;&gt;"",G4=""),RetireValue,0),0)-IF(F4="",RetireValue,0)</f>
        <v>28216.239000000001</v>
      </c>
      <c r="G8" s="470">
        <f ca="1">IF(G4&gt;=Inservice,SUM(Inputs!$E$32:I32)-IF(AND(G4&lt;&gt;"",H4=""),RetireValue,0),0)-IF(G4="",RetireValue,0)</f>
        <v>39637.239000000001</v>
      </c>
      <c r="H8" s="470">
        <f ca="1">IF(H4&gt;=Inservice,SUM(Inputs!$E$32:J32)-IF(AND(H4&lt;&gt;"",I4=""),RetireValue,0),0)-IF(H4="",RetireValue,0)</f>
        <v>49058.239000000001</v>
      </c>
      <c r="I8" s="470">
        <f ca="1">IF(I4&gt;=Inservice,SUM(Inputs!$E$32:K32)-IF(AND(I4&lt;&gt;"",J4=""),RetireValue,0),0)-IF(I4="",RetireValue,0)</f>
        <v>49058.239000000001</v>
      </c>
      <c r="J8" s="470">
        <f ca="1">IF(J4&gt;=Inservice,SUM(Inputs!$E$32:L32)-IF(AND(J4&lt;&gt;"",K4=""),RetireValue,0),0)-IF(J4="",RetireValue,0)</f>
        <v>49058.239000000001</v>
      </c>
      <c r="K8" s="470">
        <f ca="1">IF(K4&gt;=Inservice,SUM(Inputs!$E$32:M32)-IF(AND(K4&lt;&gt;"",L4=""),RetireValue,0),0)-IF(K4="",RetireValue,0)</f>
        <v>49058.239000000001</v>
      </c>
      <c r="L8" s="470">
        <f ca="1">IF(L4&gt;=Inservice,SUM(Inputs!$E$32:N32)-IF(AND(L4&lt;&gt;"",M4=""),RetireValue,0),0)-IF(L4="",RetireValue,0)</f>
        <v>49058.239000000001</v>
      </c>
      <c r="M8" s="470">
        <f ca="1">IF(M4&gt;=Inservice,SUM(Inputs!$E$32:O32)-IF(AND(M4&lt;&gt;"",N4=""),RetireValue,0),0)-IF(M4="",RetireValue,0)</f>
        <v>49058.239000000001</v>
      </c>
      <c r="N8" s="470">
        <f ca="1">IF(N4&gt;=Inservice,SUM(Inputs!$E$32:P32)-IF(AND(N4&lt;&gt;"",O4=""),RetireValue,0),0)-IF(N4="",RetireValue,0)</f>
        <v>49058.239000000001</v>
      </c>
      <c r="O8" s="470">
        <f ca="1">IF(O4&gt;=Inservice,SUM(Inputs!$E$32:Q32)-IF(AND(O4&lt;&gt;"",P4=""),RetireValue,0),0)-IF(O4="",RetireValue,0)</f>
        <v>49058.239000000001</v>
      </c>
      <c r="P8" s="470">
        <f ca="1">IF(P4&gt;=Inservice,SUM(Inputs!$E$32:R32)-IF(AND(P4&lt;&gt;"",Q4=""),RetireValue,0),0)-IF(P4="",RetireValue,0)</f>
        <v>49058.239000000001</v>
      </c>
      <c r="Q8" s="470">
        <f ca="1">IF(Q4&gt;=Inservice,SUM(Inputs!$E$32:S32)-IF(AND(Q4&lt;&gt;"",R4=""),RetireValue,0),0)-IF(Q4="",RetireValue,0)</f>
        <v>49058.239000000001</v>
      </c>
      <c r="R8" s="470">
        <f ca="1">IF(R4&gt;=Inservice,SUM(Inputs!$E$32:T32)-IF(AND(R4&lt;&gt;"",S4=""),RetireValue,0),0)-IF(R4="",RetireValue,0)</f>
        <v>49058.239000000001</v>
      </c>
      <c r="S8" s="470">
        <f ca="1">IF(S4&gt;=Inservice,SUM(Inputs!$E$32:U32)-IF(AND(S4&lt;&gt;"",T4=""),RetireValue,0),0)-IF(S4="",RetireValue,0)</f>
        <v>49058.239000000001</v>
      </c>
      <c r="T8" s="470">
        <f ca="1">IF(T4&gt;=Inservice,SUM(Inputs!$E$32:V32)-IF(AND(T4&lt;&gt;"",U4=""),RetireValue,0),0)-IF(T4="",RetireValue,0)</f>
        <v>49058.239000000001</v>
      </c>
      <c r="U8" s="470">
        <f ca="1">IF(U4&gt;=Inservice,SUM(Inputs!$E$32:W32)-IF(AND(U4&lt;&gt;"",V4=""),RetireValue,0),0)-IF(U4="",RetireValue,0)</f>
        <v>49058.239000000001</v>
      </c>
      <c r="V8" s="470">
        <f ca="1">IF(V4&gt;=Inservice,SUM(Inputs!$E$32:X32)-IF(AND(V4&lt;&gt;"",W4=""),RetireValue,0),0)-IF(V4="",RetireValue,0)</f>
        <v>49058.239000000001</v>
      </c>
      <c r="W8" s="470">
        <f ca="1">IF(W4&gt;=Inservice,SUM(Inputs!$E$32:Y32)-IF(AND(W4&lt;&gt;"",X4=""),RetireValue,0),0)-IF(W4="",RetireValue,0)</f>
        <v>49058.239000000001</v>
      </c>
      <c r="X8" s="470">
        <f ca="1">IF(X4&gt;=Inservice,SUM(Inputs!$E$32:Z32)-IF(AND(X4&lt;&gt;"",Y4=""),RetireValue,0),0)-IF(X4="",RetireValue,0)</f>
        <v>49058.239000000001</v>
      </c>
      <c r="Y8" s="470">
        <f ca="1">IF(Y4&gt;=Inservice,SUM(Inputs!$E$32:AA32)-IF(AND(Y4&lt;&gt;"",Z4=""),RetireValue,0),0)-IF(Y4="",RetireValue,0)</f>
        <v>49058.239000000001</v>
      </c>
      <c r="Z8" s="470">
        <f ca="1">IF(Z4&gt;=Inservice,SUM(Inputs!$E$32:AB32)-IF(AND(Z4&lt;&gt;"",AA4=""),RetireValue,0),0)-IF(Z4="",RetireValue,0)</f>
        <v>49058.239000000001</v>
      </c>
      <c r="AA8" s="470">
        <f ca="1">IF(AA4&gt;=Inservice,SUM(Inputs!$E$32:AC32)-IF(AND(AA4&lt;&gt;"",AB4=""),RetireValue,0),0)-IF(AA4="",RetireValue,0)</f>
        <v>49058.239000000001</v>
      </c>
      <c r="AB8" s="470">
        <f ca="1">IF(AB4&gt;=Inservice,SUM(Inputs!$E$32:AD32)-IF(AND(AB4&lt;&gt;"",AC4=""),RetireValue,0),0)-IF(AB4="",RetireValue,0)</f>
        <v>49058.239000000001</v>
      </c>
      <c r="AC8" s="470">
        <f ca="1">IF(AC4&gt;=Inservice,SUM(Inputs!$E$32:AE32)-IF(AND(AC4&lt;&gt;"",AD4=""),RetireValue,0),0)-IF(AC4="",RetireValue,0)</f>
        <v>49058.239000000001</v>
      </c>
      <c r="AD8" s="470">
        <f ca="1">IF(AD4&gt;=Inservice,SUM(Inputs!$E$32:AF32)-IF(AND(AD4&lt;&gt;"",AE4=""),RetireValue,0),0)-IF(AD4="",RetireValue,0)</f>
        <v>49058.239000000001</v>
      </c>
      <c r="AE8" s="470">
        <f ca="1">IF(AE4&gt;=Inservice,SUM(Inputs!$E$32:AG32)-IF(AND(AE4&lt;&gt;"",AF4=""),RetireValue,0),0)-IF(AE4="",RetireValue,0)</f>
        <v>49058.239000000001</v>
      </c>
      <c r="AF8" s="470">
        <f ca="1">IF(AF4&gt;=Inservice,SUM(Inputs!$E$32:AH32)-IF(AND(AF4&lt;&gt;"",AG4=""),RetireValue,0),0)-IF(AF4="",RetireValue,0)</f>
        <v>49058.239000000001</v>
      </c>
      <c r="AG8" s="470">
        <f ca="1">IF(AG4&gt;=Inservice,SUM(Inputs!$E$32:AI32)-IF(AND(AG4&lt;&gt;"",AH4=""),RetireValue,0),0)-IF(AG4="",RetireValue,0)</f>
        <v>49058.239000000001</v>
      </c>
      <c r="AH8" s="470">
        <f ca="1">IF(AH4&gt;=Inservice,SUM(Inputs!$E$32:AJ32)-IF(AND(AH4&lt;&gt;"",AI4=""),RetireValue,0),0)-IF(AH4="",RetireValue,0)</f>
        <v>49058.239000000001</v>
      </c>
      <c r="AI8" s="470">
        <f ca="1">IF(AI4&gt;=Inservice,SUM(Inputs!$E$32:AK32)-IF(AND(AI4&lt;&gt;"",AJ4=""),RetireValue,0),0)-IF(AI4="",RetireValue,0)</f>
        <v>49058.239000000001</v>
      </c>
      <c r="AJ8" s="470">
        <f ca="1">IF(AJ4&gt;=Inservice,SUM(Inputs!$E$32:AL32)-IF(AND(AJ4&lt;&gt;"",AK4=""),RetireValue,0),0)-IF(AJ4="",RetireValue,0)</f>
        <v>49058.239000000001</v>
      </c>
      <c r="AK8" s="470">
        <f ca="1">IF(AK4&gt;=Inservice,SUM(Inputs!$E$32:AM32)-IF(AND(AK4&lt;&gt;"",AL4=""),RetireValue,0),0)-IF(AK4="",RetireValue,0)</f>
        <v>49058.239000000001</v>
      </c>
      <c r="AL8" s="470">
        <f ca="1">IF(AL4&gt;=Inservice,SUM(Inputs!$E$32:AN32)-IF(AND(AL4&lt;&gt;"",AM4=""),RetireValue,0),0)-IF(AL4="",RetireValue,0)</f>
        <v>49058.239000000001</v>
      </c>
      <c r="AM8" s="470">
        <f ca="1">IF(AM4&gt;=Inservice,SUM(Inputs!$E$32:AO32)-IF(AND(AM4&lt;&gt;"",AN4=""),RetireValue,0),0)-IF(AM4="",RetireValue,0)</f>
        <v>49058.239000000001</v>
      </c>
      <c r="AN8" s="470">
        <f ca="1">IF(AN4&gt;=Inservice,SUM(Inputs!$E$32:AP32)-IF(AND(AN4&lt;&gt;"",AO4=""),RetireValue,0),0)-IF(AN4="",RetireValue,0)</f>
        <v>49058.239000000001</v>
      </c>
      <c r="AO8" s="470">
        <f ca="1">IF(AO4&gt;=Inservice,SUM(Inputs!$E$32:AQ32)-IF(AND(AO4&lt;&gt;"",AP4=""),RetireValue,0),0)-IF(AO4="",RetireValue,0)</f>
        <v>49058.239000000001</v>
      </c>
      <c r="AP8" s="470">
        <f ca="1">IF(AP4&gt;=Inservice,SUM(Inputs!$E$32:AR32)-IF(AND(AP4&lt;&gt;"",AQ4=""),RetireValue,0),0)-IF(AP4="",RetireValue,0)</f>
        <v>49058.239000000001</v>
      </c>
      <c r="AQ8" s="470">
        <f ca="1">IF(AQ4&gt;=Inservice,SUM(Inputs!$E$32:AS32)-IF(AND(AQ4&lt;&gt;"",AR4=""),RetireValue,0),0)-IF(AQ4="",RetireValue,0)</f>
        <v>49058.239000000001</v>
      </c>
      <c r="AR8" s="470">
        <f ca="1">IF(AR4&gt;=Inservice,SUM(Inputs!$E$32:AT32)-IF(AND(AR4&lt;&gt;"",AS4=""),RetireValue,0),0)-IF(AR4="",RetireValue,0)</f>
        <v>49058.239000000001</v>
      </c>
      <c r="AS8" s="470">
        <f ca="1">IF(AS4&gt;=Inservice,SUM(Inputs!$E$32:AU32)-IF(AND(AS4&lt;&gt;"",AT4=""),RetireValue,0),0)-IF(AS4="",RetireValue,0)</f>
        <v>49058.239000000001</v>
      </c>
      <c r="AT8" s="470">
        <f ca="1">IF(AT4&gt;=Inservice,SUM(Inputs!$E$32:AV32)-IF(AND(AT4&lt;&gt;"",AU4=""),RetireValue,0),0)-IF(AT4="",RetireValue,0)</f>
        <v>49058.239000000001</v>
      </c>
      <c r="AU8" s="470">
        <f ca="1">IF(AU4&gt;=Inservice,SUM(Inputs!$E$32:AW32)-IF(AND(AU4&lt;&gt;"",AV4=""),RetireValue,0),0)-IF(AU4="",RetireValue,0)</f>
        <v>49058.239000000001</v>
      </c>
      <c r="AV8" s="470">
        <f ca="1">IF(AV4&gt;=Inservice,SUM(Inputs!$E$32:AX32)-IF(AND(AV4&lt;&gt;"",AW4=""),RetireValue,0),0)-IF(AV4="",RetireValue,0)</f>
        <v>49058.239000000001</v>
      </c>
      <c r="AW8" s="470">
        <f ca="1">IF(AW4&gt;=Inservice,SUM(Inputs!$E$32:AY32)-IF(AND(AW4&lt;&gt;"",AX4=""),RetireValue,0),0)-IF(AW4="",RetireValue,0)</f>
        <v>49058.239000000001</v>
      </c>
      <c r="AX8" s="470">
        <f ca="1">IF(AX4&gt;=Inservice,SUM(Inputs!$E$32:AZ32)-IF(AND(AX4&lt;&gt;"",AY4=""),RetireValue,0),0)-IF(AX4="",RetireValue,0)</f>
        <v>49058.239000000001</v>
      </c>
      <c r="AY8" s="470">
        <f ca="1">IF(AY4&gt;=Inservice,SUM(Inputs!$E$32:BA32)-IF(AND(AY4&lt;&gt;"",AZ4=""),RetireValue,0),0)-IF(AY4="",RetireValue,0)</f>
        <v>49058.239000000001</v>
      </c>
      <c r="AZ8" s="470">
        <f ca="1">IF(AZ4&gt;=Inservice,SUM(Inputs!$E$32:BB32)-IF(AND(AZ4&lt;&gt;"",BA4=""),RetireValue,0),0)-IF(AZ4="",RetireValue,0)</f>
        <v>49058.239000000001</v>
      </c>
      <c r="BA8" s="470">
        <f ca="1">IF(BA4&gt;=Inservice,SUM(Inputs!$E$32:BC32)-IF(AND(BA4&lt;&gt;"",BB4=""),RetireValue,0),0)-IF(BA4="",RetireValue,0)</f>
        <v>49058.239000000001</v>
      </c>
      <c r="BB8" s="470">
        <f ca="1">IF(BB4&gt;=Inservice,SUM(Inputs!$E$32:BD32)-IF(AND(BB4&lt;&gt;"",BC4=""),RetireValue,0),0)-IF(BB4="",RetireValue,0)</f>
        <v>49058.239000000001</v>
      </c>
      <c r="BC8" s="470">
        <f ca="1">IF(BC4&gt;=Inservice,SUM(Inputs!$E$32:BE32)-IF(AND(BC4&lt;&gt;"",BD4=""),RetireValue,0),0)-IF(BC4="",RetireValue,0)</f>
        <v>49058.239000000001</v>
      </c>
      <c r="BD8" s="470">
        <f ca="1">IF(BD4&gt;=Inservice,SUM(Inputs!$E$32:BF32)-IF(AND(BD4&lt;&gt;"",BE4=""),RetireValue,0),0)-IF(BD4="",RetireValue,0)</f>
        <v>49058.239000000001</v>
      </c>
      <c r="BE8" s="470">
        <f ca="1">IF(BE4&gt;=Inservice,SUM(Inputs!$E$32:BG32)-IF(AND(BE4&lt;&gt;"",BF4=""),RetireValue,0),0)-IF(BE4="",RetireValue,0)</f>
        <v>49058.239000000001</v>
      </c>
      <c r="BF8" s="470">
        <f ca="1">IF(BF4&gt;=Inservice,SUM(Inputs!$E$32:BH32)-IF(AND(BF4&lt;&gt;"",BG4=""),RetireValue,0),0)-IF(BF4="",RetireValue,0)</f>
        <v>49058.239000000001</v>
      </c>
      <c r="BG8" s="470">
        <f ca="1">IF(BG4&gt;=Inservice,SUM(Inputs!$E$32:BI32)-IF(AND(BG4&lt;&gt;"",BH4=""),RetireValue,0),0)-IF(BG4="",RetireValue,0)</f>
        <v>49058.239000000001</v>
      </c>
      <c r="BH8" s="470">
        <f ca="1">IF(BH4&gt;=Inservice,SUM(Inputs!$E$32:BJ32)-IF(AND(BH4&lt;&gt;"",BI4=""),RetireValue,0),0)-IF(BH4="",RetireValue,0)</f>
        <v>49058.239000000001</v>
      </c>
      <c r="BI8" s="470">
        <f ca="1">IF(BI4&gt;=Inservice,SUM(Inputs!$E$32:BK32)-IF(AND(BI4&lt;&gt;"",BJ4=""),RetireValue,0),0)-IF(BI4="",RetireValue,0)</f>
        <v>49058.239000000001</v>
      </c>
      <c r="BJ8" s="470">
        <f ca="1">IF(BJ4&gt;=Inservice,SUM(Inputs!$E$32:BL32)-IF(AND(BJ4&lt;&gt;"",BK4=""),RetireValue,0),0)-IF(BJ4="",RetireValue,0)</f>
        <v>49058.239000000001</v>
      </c>
      <c r="BK8" s="470">
        <f ca="1">IF(BK4&gt;=Inservice,SUM(Inputs!$E$32:BM32)-IF(AND(BK4&lt;&gt;"",BL4=""),RetireValue,0),0)-IF(BK4="",RetireValue,0)</f>
        <v>49058.239000000001</v>
      </c>
      <c r="BL8" s="470">
        <f ca="1">IF(BL4&gt;=Inservice,SUM(Inputs!$E$32:BN32)-IF(AND(BL4&lt;&gt;"",BM4=""),RetireValue,0),0)-IF(BL4="",RetireValue,0)</f>
        <v>49058.239000000001</v>
      </c>
      <c r="BM8" s="470">
        <f ca="1">IF(BM4&gt;=Inservice,SUM(Inputs!$E$32:BO32)-IF(AND(BM4&lt;&gt;"",BN4=""),RetireValue,0),0)-IF(BM4="",RetireValue,0)</f>
        <v>49058.239000000001</v>
      </c>
      <c r="BN8" s="470">
        <f ca="1">IF(BN4&gt;=Inservice,SUM(Inputs!$E$32:BP32)-IF(AND(BN4&lt;&gt;"",BO4=""),RetireValue,0),0)-IF(BN4="",RetireValue,0)</f>
        <v>49058.239000000001</v>
      </c>
      <c r="BO8" s="470">
        <f ca="1">IF(BO4&gt;=Inservice,SUM(Inputs!$E$32:BQ32)-IF(AND(BO4&lt;&gt;"",BP4=""),RetireValue,0),0)-IF(BO4="",RetireValue,0)</f>
        <v>49058.239000000001</v>
      </c>
      <c r="BP8" s="470">
        <f ca="1">IF(BP4&gt;=Inservice,SUM(Inputs!$E$32:BR32)-IF(AND(BP4&lt;&gt;"",BQ4=""),RetireValue,0),0)-IF(BP4="",RetireValue,0)</f>
        <v>49058.239000000001</v>
      </c>
      <c r="BQ8" s="470">
        <f ca="1">IF(BQ4&gt;=Inservice,SUM(Inputs!$E$32:BS32)-IF(AND(BQ4&lt;&gt;"",BR4=""),RetireValue,0),0)-IF(BQ4="",RetireValue,0)</f>
        <v>49058.239000000001</v>
      </c>
      <c r="BR8" s="470">
        <f ca="1">IF(BR4&gt;=Inservice,SUM(Inputs!$E$32:BT32)-IF(AND(BR4&lt;&gt;"",BS4=""),RetireValue,0),0)-IF(BR4="",RetireValue,0)</f>
        <v>49058.239000000001</v>
      </c>
      <c r="BS8" s="470">
        <f ca="1">IF(BS4&gt;=Inservice,SUM(Inputs!$E$32:BU32)-IF(AND(BS4&lt;&gt;"",BT4=""),RetireValue,0),0)-IF(BS4="",RetireValue,0)</f>
        <v>49058.239000000001</v>
      </c>
      <c r="BT8" s="470">
        <f ca="1">IF(BT4&gt;=Inservice,SUM(Inputs!$E$32:BV32)-IF(AND(BT4&lt;&gt;"",BU4=""),RetireValue,0),0)-IF(BT4="",RetireValue,0)</f>
        <v>49058.239000000001</v>
      </c>
      <c r="BU8" s="470">
        <f ca="1">IF(BU4&gt;=Inservice,SUM(Inputs!$E$32:BW32)-IF(AND(BU4&lt;&gt;"",BV4=""),RetireValue,0),0)-IF(BU4="",RetireValue,0)</f>
        <v>49058.239000000001</v>
      </c>
      <c r="BV8" s="470">
        <f ca="1">IF(BV4&gt;=Inservice,SUM(Inputs!$E$32:BX32)-IF(AND(BV4&lt;&gt;"",BW4=""),RetireValue,0),0)-IF(BV4="",RetireValue,0)</f>
        <v>49058.239000000001</v>
      </c>
      <c r="BW8" s="470">
        <f ca="1">IF(BW4&gt;=Inservice,SUM(Inputs!$E$32:BY32)-IF(AND(BW4&lt;&gt;"",BX4=""),RetireValue,0),0)-IF(BW4="",RetireValue,0)</f>
        <v>49058.239000000001</v>
      </c>
      <c r="BX8" s="470">
        <f ca="1">IF(BX4&gt;=Inservice,SUM(Inputs!$E$32:BZ32)-IF(AND(BX4&lt;&gt;"",BY4=""),RetireValue,0),0)-IF(BX4="",RetireValue,0)</f>
        <v>49058.239000000001</v>
      </c>
      <c r="BY8" s="470">
        <f ca="1">IF(BY4&gt;=Inservice,SUM(Inputs!$E$32:CA32)-IF(AND(BY4&lt;&gt;"",BZ4=""),RetireValue,0),0)-IF(BY4="",RetireValue,0)</f>
        <v>49058.239000000001</v>
      </c>
      <c r="BZ8" s="470">
        <f ca="1">IF(BZ4&gt;=Inservice,SUM(Inputs!$E$32:CB32)-IF(AND(BZ4&lt;&gt;"",CA4=""),RetireValue,0),0)-IF(BZ4="",RetireValue,0)</f>
        <v>49058.239000000001</v>
      </c>
      <c r="CA8" s="470">
        <f ca="1">IF(CA4&gt;=Inservice,SUM(Inputs!$E$32:CC32)-IF(AND(CA4&lt;&gt;"",CB4=""),RetireValue,0),0)-IF(CA4="",RetireValue,0)</f>
        <v>49058.239000000001</v>
      </c>
      <c r="CB8" s="470">
        <f ca="1">IF(CB4&gt;=Inservice,SUM(Inputs!$E$32:CD32)-IF(AND(CB4&lt;&gt;"",CC4=""),RetireValue,0),0)-IF(CB4="",RetireValue,0)</f>
        <v>49058.239000000001</v>
      </c>
      <c r="CC8" s="470">
        <f ca="1">IF(CC4&gt;=Inservice,SUM(Inputs!$E$32:CE32)-IF(AND(CC4&lt;&gt;"",CD4=""),RetireValue,0),0)-IF(CC4="",RetireValue,0)</f>
        <v>49058.239000000001</v>
      </c>
      <c r="CD8" s="470">
        <f ca="1">IF(CD4&gt;=Inservice,SUM(Inputs!$E$32:CF32)-IF(AND(CD4&lt;&gt;"",CE4=""),RetireValue,0),0)-IF(CD4="",RetireValue,0)</f>
        <v>49058.239000000001</v>
      </c>
      <c r="CE8" s="470">
        <f ca="1">IF(CE4&gt;=Inservice,SUM(Inputs!$E$32:CG32)-IF(AND(CE4&lt;&gt;"",CF4=""),RetireValue,0),0)-IF(CE4="",RetireValue,0)</f>
        <v>49058.239000000001</v>
      </c>
      <c r="CF8" s="470">
        <f ca="1">IF(CF4&gt;=Inservice,SUM(Inputs!$E$32:CH32)-IF(AND(CF4&lt;&gt;"",CG4=""),RetireValue,0),0)-IF(CF4="",RetireValue,0)</f>
        <v>49058.239000000001</v>
      </c>
      <c r="CG8" s="470">
        <f ca="1">IF(CG4&gt;=Inservice,SUM(Inputs!$E$32:CI32)-IF(AND(CG4&lt;&gt;"",CH4=""),RetireValue,0),0)-IF(CG4="",RetireValue,0)</f>
        <v>49058.239000000001</v>
      </c>
      <c r="CH8" s="470">
        <f ca="1">IF(CH4&gt;=Inservice,SUM(Inputs!$E$32:CJ32)-IF(AND(CH4&lt;&gt;"",CI4=""),RetireValue,0),0)-IF(CH4="",RetireValue,0)</f>
        <v>49058.239000000001</v>
      </c>
      <c r="CI8" s="470">
        <f ca="1">IF(CI4&gt;=Inservice,SUM(Inputs!$E$32:CK32)-IF(AND(CI4&lt;&gt;"",CJ4=""),RetireValue,0),0)-IF(CI4="",RetireValue,0)</f>
        <v>49058.239000000001</v>
      </c>
      <c r="CJ8" s="470">
        <f ca="1">IF(CJ4&gt;=Inservice,SUM(Inputs!$E$32:CL32)-IF(AND(CJ4&lt;&gt;"",CK4=""),RetireValue,0),0)-IF(CJ4="",RetireValue,0)</f>
        <v>49058.239000000001</v>
      </c>
      <c r="CK8" s="470">
        <f ca="1">IF(CK4&gt;=Inservice,SUM(Inputs!$E$32:CM32)-IF(AND(CK4&lt;&gt;"",CL4=""),RetireValue,0),0)-IF(CK4="",RetireValue,0)</f>
        <v>49058.239000000001</v>
      </c>
      <c r="CL8" s="470">
        <f ca="1">IF(CL4&gt;=Inservice,SUM(Inputs!$E$32:CN32)-IF(AND(CL4&lt;&gt;"",CM4=""),RetireValue,0),0)-IF(CL4="",RetireValue,0)</f>
        <v>49058.239000000001</v>
      </c>
      <c r="CM8" s="470">
        <f ca="1">IF(CM4&gt;=Inservice,SUM(Inputs!$E$32:CO32)-IF(AND(CM4&lt;&gt;"",CN4=""),RetireValue,0),0)-IF(CM4="",RetireValue,0)</f>
        <v>49058.239000000001</v>
      </c>
      <c r="CN8" s="470">
        <f ca="1">IF(CN4&gt;=Inservice,SUM(Inputs!$E$32:CP32)-IF(AND(CN4&lt;&gt;"",CO4=""),RetireValue,0),0)-IF(CN4="",RetireValue,0)</f>
        <v>49058.239000000001</v>
      </c>
      <c r="CO8" s="470">
        <f ca="1">IF(CO4&gt;=Inservice,SUM(Inputs!$E$32:CQ32)-IF(AND(CO4&lt;&gt;"",CP4=""),RetireValue,0),0)-IF(CO4="",RetireValue,0)</f>
        <v>49058.239000000001</v>
      </c>
      <c r="CP8" s="470">
        <f ca="1">IF(CP4&gt;=Inservice,SUM(Inputs!$E$32:CR32)-IF(AND(CP4&lt;&gt;"",CQ4=""),RetireValue,0),0)-IF(CP4="",RetireValue,0)</f>
        <v>49058.239000000001</v>
      </c>
      <c r="CQ8" s="470">
        <f ca="1">IF(CQ4&gt;=Inservice,SUM(Inputs!$E$32:CS32)-IF(AND(CQ4&lt;&gt;"",CR4=""),RetireValue,0),0)-IF(CQ4="",RetireValue,0)</f>
        <v>49058.239000000001</v>
      </c>
    </row>
    <row r="9" spans="1:96" x14ac:dyDescent="0.25">
      <c r="A9" s="39" t="s">
        <v>103</v>
      </c>
      <c r="C9" s="470">
        <f>IF(C4&gt;=Inservice,0,SUM(Inputs!$E$32:E32)-IF(AND(C4&lt;&gt;"",D4=""),0,0))</f>
        <v>0</v>
      </c>
      <c r="D9" s="470">
        <f ca="1">IF(D4&gt;=Inservice,0,SUM(Inputs!$E$32:F32)-IF(AND(D4&lt;&gt;"",E4=""),0,0))</f>
        <v>0</v>
      </c>
      <c r="E9" s="470">
        <f ca="1">IF(E4&gt;=Inservice,0,SUM(Inputs!$E$32:G32)-IF(AND(E4&lt;&gt;"",F4=""),0,0))</f>
        <v>0</v>
      </c>
      <c r="F9" s="470">
        <f ca="1">IF(F4&gt;=Inservice,0,SUM(Inputs!$E$32:H32)-IF(AND(F4&lt;&gt;"",G4=""),0,0))</f>
        <v>0</v>
      </c>
      <c r="G9" s="470">
        <f ca="1">IF(G4&gt;=Inservice,0,SUM(Inputs!$E$32:I32)-IF(AND(G4&lt;&gt;"",H4=""),0,0))</f>
        <v>0</v>
      </c>
      <c r="H9" s="470">
        <f ca="1">IF(H4&gt;=Inservice,0,SUM(Inputs!$E$32:J32)-IF(AND(H4&lt;&gt;"",I4=""),0,0))</f>
        <v>0</v>
      </c>
      <c r="I9" s="470">
        <f ca="1">IF(I4&gt;=Inservice,0,SUM(Inputs!$E$32:K32)-IF(AND(I4&lt;&gt;"",J4=""),0,0))</f>
        <v>0</v>
      </c>
      <c r="J9" s="470">
        <f ca="1">IF(J4&gt;=Inservice,0,SUM(Inputs!$E$32:L32)-IF(AND(J4&lt;&gt;"",K4=""),0,0))</f>
        <v>0</v>
      </c>
      <c r="K9" s="470">
        <f ca="1">IF(K4&gt;=Inservice,0,SUM(Inputs!$E$32:M32)-IF(AND(K4&lt;&gt;"",L4=""),0,0))</f>
        <v>0</v>
      </c>
      <c r="L9" s="470">
        <f ca="1">IF(L4&gt;=Inservice,0,SUM(Inputs!$E$32:N32)-IF(AND(L4&lt;&gt;"",M4=""),0,0))</f>
        <v>0</v>
      </c>
      <c r="M9" s="470">
        <f ca="1">IF(M4&gt;=Inservice,0,SUM(Inputs!$E$32:O32)-IF(AND(M4&lt;&gt;"",N4=""),0,0))</f>
        <v>0</v>
      </c>
      <c r="N9" s="470">
        <f ca="1">IF(N4&gt;=Inservice,0,SUM(Inputs!$E$32:P32)-IF(AND(N4&lt;&gt;"",O4=""),0,0))</f>
        <v>0</v>
      </c>
      <c r="O9" s="470">
        <f ca="1">IF(O4&gt;=Inservice,0,SUM(Inputs!$E$32:Q32)-IF(AND(O4&lt;&gt;"",P4=""),0,0))</f>
        <v>0</v>
      </c>
      <c r="P9" s="470">
        <f ca="1">IF(P4&gt;=Inservice,0,SUM(Inputs!$E$32:R32)-IF(AND(P4&lt;&gt;"",Q4=""),0,0))</f>
        <v>0</v>
      </c>
      <c r="Q9" s="470">
        <f ca="1">IF(Q4&gt;=Inservice,0,SUM(Inputs!$E$32:S32)-IF(AND(Q4&lt;&gt;"",R4=""),0,0))</f>
        <v>0</v>
      </c>
      <c r="R9" s="470">
        <f ca="1">IF(R4&gt;=Inservice,0,SUM(Inputs!$E$32:T32)-IF(AND(R4&lt;&gt;"",S4=""),0,0))</f>
        <v>0</v>
      </c>
      <c r="S9" s="470">
        <f ca="1">IF(S4&gt;=Inservice,0,SUM(Inputs!$E$32:U32)-IF(AND(S4&lt;&gt;"",T4=""),0,0))</f>
        <v>0</v>
      </c>
      <c r="T9" s="470">
        <f ca="1">IF(T4&gt;=Inservice,0,SUM(Inputs!$E$32:V32)-IF(AND(T4&lt;&gt;"",U4=""),0,0))</f>
        <v>0</v>
      </c>
      <c r="U9" s="470">
        <f ca="1">IF(U4&gt;=Inservice,0,SUM(Inputs!$E$32:W32)-IF(AND(U4&lt;&gt;"",V4=""),0,0))</f>
        <v>0</v>
      </c>
      <c r="V9" s="470">
        <f ca="1">IF(V4&gt;=Inservice,0,SUM(Inputs!$E$32:X32)-IF(AND(V4&lt;&gt;"",W4=""),0,0))</f>
        <v>0</v>
      </c>
      <c r="W9" s="470">
        <f ca="1">IF(W4&gt;=Inservice,0,SUM(Inputs!$E$32:Y32)-IF(AND(W4&lt;&gt;"",X4=""),0,0))</f>
        <v>0</v>
      </c>
      <c r="X9" s="470">
        <f ca="1">IF(X4&gt;=Inservice,0,SUM(Inputs!$E$32:Z32)-IF(AND(X4&lt;&gt;"",Y4=""),0,0))</f>
        <v>0</v>
      </c>
      <c r="Y9" s="470">
        <f ca="1">IF(Y4&gt;=Inservice,0,SUM(Inputs!$E$32:AA32)-IF(AND(Y4&lt;&gt;"",Z4=""),0,0))</f>
        <v>0</v>
      </c>
      <c r="Z9" s="470">
        <f ca="1">IF(Z4&gt;=Inservice,0,SUM(Inputs!$E$32:AB32)-IF(AND(Z4&lt;&gt;"",AA4=""),0,0))</f>
        <v>0</v>
      </c>
      <c r="AA9" s="470">
        <f ca="1">IF(AA4&gt;=Inservice,0,SUM(Inputs!$E$32:AC32)-IF(AND(AA4&lt;&gt;"",AB4=""),0,0))</f>
        <v>0</v>
      </c>
      <c r="AB9" s="470">
        <f ca="1">IF(AB4&gt;=Inservice,0,SUM(Inputs!$E$32:AD32)-IF(AND(AB4&lt;&gt;"",AC4=""),0,0))</f>
        <v>0</v>
      </c>
      <c r="AC9" s="470">
        <f ca="1">IF(AC4&gt;=Inservice,0,SUM(Inputs!$E$32:AE32)-IF(AND(AC4&lt;&gt;"",AD4=""),0,0))</f>
        <v>0</v>
      </c>
      <c r="AD9" s="470">
        <f ca="1">IF(AD4&gt;=Inservice,0,SUM(Inputs!$E$32:AF32)-IF(AND(AD4&lt;&gt;"",AE4=""),0,0))</f>
        <v>0</v>
      </c>
      <c r="AE9" s="470">
        <f ca="1">IF(AE4&gt;=Inservice,0,SUM(Inputs!$E$32:AG32)-IF(AND(AE4&lt;&gt;"",AF4=""),0,0))</f>
        <v>0</v>
      </c>
      <c r="AF9" s="470">
        <f ca="1">IF(AF4&gt;=Inservice,0,SUM(Inputs!$E$32:AH32)-IF(AND(AF4&lt;&gt;"",AG4=""),0,0))</f>
        <v>0</v>
      </c>
      <c r="AG9" s="470">
        <f ca="1">IF(AG4&gt;=Inservice,0,SUM(Inputs!$E$32:AI32)-IF(AND(AG4&lt;&gt;"",AH4=""),0,0))</f>
        <v>0</v>
      </c>
      <c r="AH9" s="470">
        <f ca="1">IF(AH4&gt;=Inservice,0,SUM(Inputs!$E$32:AJ32)-IF(AND(AH4&lt;&gt;"",AI4=""),0,0))</f>
        <v>0</v>
      </c>
      <c r="AI9" s="470">
        <f ca="1">IF(AI4&gt;=Inservice,0,SUM(Inputs!$E$32:AK32)-IF(AND(AI4&lt;&gt;"",AJ4=""),0,0))</f>
        <v>0</v>
      </c>
      <c r="AJ9" s="470">
        <f ca="1">IF(AJ4&gt;=Inservice,0,SUM(Inputs!$E$32:AL32)-IF(AND(AJ4&lt;&gt;"",AK4=""),0,0))</f>
        <v>0</v>
      </c>
      <c r="AK9" s="470">
        <f ca="1">IF(AK4&gt;=Inservice,0,SUM(Inputs!$E$32:AM32)-IF(AND(AK4&lt;&gt;"",AL4=""),0,0))</f>
        <v>0</v>
      </c>
      <c r="AL9" s="470">
        <f ca="1">IF(AL4&gt;=Inservice,0,SUM(Inputs!$E$32:AN32)-IF(AND(AL4&lt;&gt;"",AM4=""),0,0))</f>
        <v>0</v>
      </c>
      <c r="AM9" s="470">
        <f ca="1">IF(AM4&gt;=Inservice,0,SUM(Inputs!$E$32:AO32)-IF(AND(AM4&lt;&gt;"",AN4=""),0,0))</f>
        <v>0</v>
      </c>
      <c r="AN9" s="470">
        <f ca="1">IF(AN4&gt;=Inservice,0,SUM(Inputs!$E$32:AP32)-IF(AND(AN4&lt;&gt;"",AO4=""),0,0))</f>
        <v>0</v>
      </c>
      <c r="AO9" s="470">
        <f ca="1">IF(AO4&gt;=Inservice,0,SUM(Inputs!$E$32:AQ32)-IF(AND(AO4&lt;&gt;"",AP4=""),0,0))</f>
        <v>0</v>
      </c>
      <c r="AP9" s="470">
        <f ca="1">IF(AP4&gt;=Inservice,0,SUM(Inputs!$E$32:AR32)-IF(AND(AP4&lt;&gt;"",AQ4=""),0,0))</f>
        <v>0</v>
      </c>
      <c r="AQ9" s="470">
        <f ca="1">IF(AQ4&gt;=Inservice,0,SUM(Inputs!$E$32:AS32)-IF(AND(AQ4&lt;&gt;"",AR4=""),0,0))</f>
        <v>0</v>
      </c>
      <c r="AR9" s="470">
        <f ca="1">IF(AR4&gt;=Inservice,0,SUM(Inputs!$E$32:AT32)-IF(AND(AR4&lt;&gt;"",AS4=""),0,0))</f>
        <v>0</v>
      </c>
      <c r="AS9" s="470">
        <f ca="1">IF(AS4&gt;=Inservice,0,SUM(Inputs!$E$32:AU32)-IF(AND(AS4&lt;&gt;"",AT4=""),0,0))</f>
        <v>0</v>
      </c>
      <c r="AT9" s="470">
        <f ca="1">IF(AT4&gt;=Inservice,0,SUM(Inputs!$E$32:AV32)-IF(AND(AT4&lt;&gt;"",AU4=""),0,0))</f>
        <v>0</v>
      </c>
      <c r="AU9" s="470">
        <f ca="1">IF(AU4&gt;=Inservice,0,SUM(Inputs!$E$32:AW32)-IF(AND(AU4&lt;&gt;"",AV4=""),0,0))</f>
        <v>0</v>
      </c>
      <c r="AV9" s="470">
        <f ca="1">IF(AV4&gt;=Inservice,0,SUM(Inputs!$E$32:AX32)-IF(AND(AV4&lt;&gt;"",AW4=""),0,0))</f>
        <v>0</v>
      </c>
      <c r="AW9" s="470">
        <f ca="1">IF(AW4&gt;=Inservice,0,SUM(Inputs!$E$32:AY32)-IF(AND(AW4&lt;&gt;"",AX4=""),0,0))</f>
        <v>0</v>
      </c>
      <c r="AX9" s="470">
        <f ca="1">IF(AX4&gt;=Inservice,0,SUM(Inputs!$E$32:AZ32)-IF(AND(AX4&lt;&gt;"",AY4=""),0,0))</f>
        <v>0</v>
      </c>
      <c r="AY9" s="470">
        <f ca="1">IF(AY4&gt;=Inservice,0,SUM(Inputs!$E$32:BA32)-IF(AND(AY4&lt;&gt;"",AZ4=""),0,0))</f>
        <v>0</v>
      </c>
      <c r="AZ9" s="470">
        <f ca="1">IF(AZ4&gt;=Inservice,0,SUM(Inputs!$E$32:BB32)-IF(AND(AZ4&lt;&gt;"",BA4=""),0,0))</f>
        <v>0</v>
      </c>
      <c r="BA9" s="470">
        <f ca="1">IF(BA4&gt;=Inservice,0,SUM(Inputs!$E$32:BC32)-IF(AND(BA4&lt;&gt;"",BB4=""),0,0))</f>
        <v>0</v>
      </c>
      <c r="BB9" s="470">
        <f ca="1">IF(BB4&gt;=Inservice,0,SUM(Inputs!$E$32:BD32)-IF(AND(BB4&lt;&gt;"",BC4=""),0,0))</f>
        <v>0</v>
      </c>
      <c r="BC9" s="470">
        <f ca="1">IF(BC4&gt;=Inservice,0,SUM(Inputs!$E$32:BE32)-IF(AND(BC4&lt;&gt;"",BD4=""),0,0))</f>
        <v>0</v>
      </c>
      <c r="BD9" s="470">
        <f ca="1">IF(BD4&gt;=Inservice,0,SUM(Inputs!$E$32:BF32)-IF(AND(BD4&lt;&gt;"",BE4=""),0,0))</f>
        <v>0</v>
      </c>
      <c r="BE9" s="470">
        <f ca="1">IF(BE4&gt;=Inservice,0,SUM(Inputs!$E$32:BG32)-IF(AND(BE4&lt;&gt;"",BF4=""),0,0))</f>
        <v>0</v>
      </c>
      <c r="BF9" s="470">
        <f ca="1">IF(BF4&gt;=Inservice,0,SUM(Inputs!$E$32:BH32)-IF(AND(BF4&lt;&gt;"",BG4=""),0,0))</f>
        <v>0</v>
      </c>
      <c r="BG9" s="470">
        <f ca="1">IF(BG4&gt;=Inservice,0,SUM(Inputs!$E$32:BI32)-IF(AND(BG4&lt;&gt;"",BH4=""),0,0))</f>
        <v>0</v>
      </c>
      <c r="BH9" s="470">
        <f ca="1">IF(BH4&gt;=Inservice,0,SUM(Inputs!$E$32:BJ32)-IF(AND(BH4&lt;&gt;"",BI4=""),0,0))</f>
        <v>0</v>
      </c>
      <c r="BI9" s="470">
        <f ca="1">IF(BI4&gt;=Inservice,0,SUM(Inputs!$E$32:BK32)-IF(AND(BI4&lt;&gt;"",BJ4=""),0,0))</f>
        <v>0</v>
      </c>
      <c r="BJ9" s="470">
        <f ca="1">IF(BJ4&gt;=Inservice,0,SUM(Inputs!$E$32:BL32)-IF(AND(BJ4&lt;&gt;"",BK4=""),0,0))</f>
        <v>0</v>
      </c>
      <c r="BK9" s="470">
        <f ca="1">IF(BK4&gt;=Inservice,0,SUM(Inputs!$E$32:BM32)-IF(AND(BK4&lt;&gt;"",BL4=""),0,0))</f>
        <v>0</v>
      </c>
      <c r="BL9" s="470">
        <f ca="1">IF(BL4&gt;=Inservice,0,SUM(Inputs!$E$32:BN32)-IF(AND(BL4&lt;&gt;"",BM4=""),0,0))</f>
        <v>0</v>
      </c>
      <c r="BM9" s="470">
        <f ca="1">IF(BM4&gt;=Inservice,0,SUM(Inputs!$E$32:BO32)-IF(AND(BM4&lt;&gt;"",BN4=""),0,0))</f>
        <v>0</v>
      </c>
      <c r="BN9" s="470">
        <f ca="1">IF(BN4&gt;=Inservice,0,SUM(Inputs!$E$32:BP32)-IF(AND(BN4&lt;&gt;"",BO4=""),0,0))</f>
        <v>0</v>
      </c>
      <c r="BO9" s="470">
        <f ca="1">IF(BO4&gt;=Inservice,0,SUM(Inputs!$E$32:BQ32)-IF(AND(BO4&lt;&gt;"",BP4=""),0,0))</f>
        <v>0</v>
      </c>
      <c r="BP9" s="470">
        <f ca="1">IF(BP4&gt;=Inservice,0,SUM(Inputs!$E$32:BR32)-IF(AND(BP4&lt;&gt;"",BQ4=""),0,0))</f>
        <v>0</v>
      </c>
      <c r="BQ9" s="470">
        <f ca="1">IF(BQ4&gt;=Inservice,0,SUM(Inputs!$E$32:BS32)-IF(AND(BQ4&lt;&gt;"",BR4=""),0,0))</f>
        <v>0</v>
      </c>
      <c r="BR9" s="470">
        <f ca="1">IF(BR4&gt;=Inservice,0,SUM(Inputs!$E$32:BT32)-IF(AND(BR4&lt;&gt;"",BS4=""),0,0))</f>
        <v>0</v>
      </c>
      <c r="BS9" s="470">
        <f ca="1">IF(BS4&gt;=Inservice,0,SUM(Inputs!$E$32:BU32)-IF(AND(BS4&lt;&gt;"",BT4=""),0,0))</f>
        <v>0</v>
      </c>
      <c r="BT9" s="470">
        <f ca="1">IF(BT4&gt;=Inservice,0,SUM(Inputs!$E$32:BV32)-IF(AND(BT4&lt;&gt;"",BU4=""),0,0))</f>
        <v>0</v>
      </c>
      <c r="BU9" s="470">
        <f ca="1">IF(BU4&gt;=Inservice,0,SUM(Inputs!$E$32:BW32)-IF(AND(BU4&lt;&gt;"",BV4=""),0,0))</f>
        <v>0</v>
      </c>
      <c r="BV9" s="470">
        <f ca="1">IF(BV4&gt;=Inservice,0,SUM(Inputs!$E$32:BX32)-IF(AND(BV4&lt;&gt;"",BW4=""),0,0))</f>
        <v>0</v>
      </c>
      <c r="BW9" s="470">
        <f ca="1">IF(BW4&gt;=Inservice,0,SUM(Inputs!$E$32:BY32)-IF(AND(BW4&lt;&gt;"",BX4=""),0,0))</f>
        <v>0</v>
      </c>
      <c r="BX9" s="470">
        <f ca="1">IF(BX4&gt;=Inservice,0,SUM(Inputs!$E$32:BZ32)-IF(AND(BX4&lt;&gt;"",BY4=""),0,0))</f>
        <v>0</v>
      </c>
      <c r="BY9" s="470">
        <f ca="1">IF(BY4&gt;=Inservice,0,SUM(Inputs!$E$32:CA32)-IF(AND(BY4&lt;&gt;"",BZ4=""),0,0))</f>
        <v>0</v>
      </c>
      <c r="BZ9" s="470">
        <f ca="1">IF(BZ4&gt;=Inservice,0,SUM(Inputs!$E$32:CB32)-IF(AND(BZ4&lt;&gt;"",CA4=""),0,0))</f>
        <v>0</v>
      </c>
      <c r="CA9" s="470">
        <f ca="1">IF(CA4&gt;=Inservice,0,SUM(Inputs!$E$32:CC32)-IF(AND(CA4&lt;&gt;"",CB4=""),0,0))</f>
        <v>0</v>
      </c>
      <c r="CB9" s="470">
        <f ca="1">IF(CB4&gt;=Inservice,0,SUM(Inputs!$E$32:CD32)-IF(AND(CB4&lt;&gt;"",CC4=""),0,0))</f>
        <v>0</v>
      </c>
      <c r="CC9" s="470">
        <f ca="1">IF(CC4&gt;=Inservice,0,SUM(Inputs!$E$32:CE32)-IF(AND(CC4&lt;&gt;"",CD4=""),0,0))</f>
        <v>0</v>
      </c>
      <c r="CD9" s="470">
        <f ca="1">IF(CD4&gt;=Inservice,0,SUM(Inputs!$E$32:CF32)-IF(AND(CD4&lt;&gt;"",CE4=""),0,0))</f>
        <v>0</v>
      </c>
      <c r="CE9" s="470">
        <f ca="1">IF(CE4&gt;=Inservice,0,SUM(Inputs!$E$32:CG32)-IF(AND(CE4&lt;&gt;"",CF4=""),0,0))</f>
        <v>0</v>
      </c>
      <c r="CF9" s="470">
        <f ca="1">IF(CF4&gt;=Inservice,0,SUM(Inputs!$E$32:CH32)-IF(AND(CF4&lt;&gt;"",CG4=""),0,0))</f>
        <v>0</v>
      </c>
      <c r="CG9" s="470">
        <f ca="1">IF(CG4&gt;=Inservice,0,SUM(Inputs!$E$32:CI32)-IF(AND(CG4&lt;&gt;"",CH4=""),0,0))</f>
        <v>0</v>
      </c>
      <c r="CH9" s="470">
        <f ca="1">IF(CH4&gt;=Inservice,0,SUM(Inputs!$E$32:CJ32)-IF(AND(CH4&lt;&gt;"",CI4=""),0,0))</f>
        <v>0</v>
      </c>
      <c r="CI9" s="470">
        <f ca="1">IF(CI4&gt;=Inservice,0,SUM(Inputs!$E$32:CK32)-IF(AND(CI4&lt;&gt;"",CJ4=""),0,0))</f>
        <v>0</v>
      </c>
      <c r="CJ9" s="470">
        <f ca="1">IF(CJ4&gt;=Inservice,0,SUM(Inputs!$E$32:CL32)-IF(AND(CJ4&lt;&gt;"",CK4=""),0,0))</f>
        <v>0</v>
      </c>
      <c r="CK9" s="470">
        <f ca="1">IF(CK4&gt;=Inservice,0,SUM(Inputs!$E$32:CM32)-IF(AND(CK4&lt;&gt;"",CL4=""),0,0))</f>
        <v>0</v>
      </c>
      <c r="CL9" s="470">
        <f ca="1">IF(CL4&gt;=Inservice,0,SUM(Inputs!$E$32:CN32)-IF(AND(CL4&lt;&gt;"",CM4=""),0,0))</f>
        <v>0</v>
      </c>
      <c r="CM9" s="470">
        <f ca="1">IF(CM4&gt;=Inservice,0,SUM(Inputs!$E$32:CO32)-IF(AND(CM4&lt;&gt;"",CN4=""),0,0))</f>
        <v>0</v>
      </c>
      <c r="CN9" s="470">
        <f ca="1">IF(CN4&gt;=Inservice,0,SUM(Inputs!$E$32:CP32)-IF(AND(CN4&lt;&gt;"",CO4=""),0,0))</f>
        <v>0</v>
      </c>
      <c r="CO9" s="470">
        <f ca="1">IF(CO4&gt;=Inservice,0,SUM(Inputs!$E$32:CQ32)-IF(AND(CO4&lt;&gt;"",CP4=""),0,0))</f>
        <v>0</v>
      </c>
      <c r="CP9" s="470">
        <f ca="1">IF(CP4&gt;=Inservice,0,SUM(Inputs!$E$32:CR32)-IF(AND(CP4&lt;&gt;"",CQ4=""),0,0))</f>
        <v>0</v>
      </c>
      <c r="CQ9" s="470">
        <f ca="1">IF(CQ4&gt;=Inservice,0,SUM(Inputs!$E$32:CS32)-IF(AND(CQ4&lt;&gt;"",CR4=""),0,0))</f>
        <v>0</v>
      </c>
    </row>
    <row r="10" spans="1:96" x14ac:dyDescent="0.25">
      <c r="A10" s="39" t="s">
        <v>104</v>
      </c>
      <c r="C10" s="470">
        <f ca="1">'Fed Depr-Recomm'!D53</f>
        <v>-35.798187499999997</v>
      </c>
      <c r="D10" s="470">
        <f ca="1">'Fed Depr-Recomm'!E53+C10</f>
        <v>-219.4333125</v>
      </c>
      <c r="E10" s="470">
        <f ca="1">'Fed Depr-Recomm'!F53+D10</f>
        <v>-622.71131250000008</v>
      </c>
      <c r="F10" s="470">
        <f ca="1">'Fed Depr-Recomm'!G53+E10</f>
        <v>-1230.8553625</v>
      </c>
      <c r="G10" s="470">
        <f ca="1">'Fed Depr-Recomm'!H53+F10</f>
        <v>-2079.0238374999999</v>
      </c>
      <c r="H10" s="470">
        <f ca="1">'Fed Depr-Recomm'!I53+G10</f>
        <v>-3187.7173124999999</v>
      </c>
      <c r="I10" s="470">
        <f ca="1">'Fed Depr-Recomm'!J53+H10</f>
        <v>-4414.1732874999998</v>
      </c>
      <c r="J10" s="470">
        <f ca="1">'Fed Depr-Recomm'!K53+I10</f>
        <v>-5640.6292624999996</v>
      </c>
      <c r="K10" s="470">
        <f ca="1">'Fed Depr-Recomm'!L53+J10</f>
        <v>-6867.0852374999995</v>
      </c>
      <c r="L10" s="470">
        <f ca="1">'Fed Depr-Recomm'!M53+K10</f>
        <v>-8093.5412124999993</v>
      </c>
      <c r="M10" s="470">
        <f ca="1">'Fed Depr-Recomm'!N53+L10</f>
        <v>-9319.9971874999992</v>
      </c>
      <c r="N10" s="470">
        <f ca="1">'Fed Depr-Recomm'!O53+M10</f>
        <v>-10546.453162499998</v>
      </c>
      <c r="O10" s="470">
        <f ca="1">'Fed Depr-Recomm'!P53+N10</f>
        <v>-11772.909137499999</v>
      </c>
      <c r="P10" s="470">
        <f ca="1">'Fed Depr-Recomm'!Q53+O10</f>
        <v>-12999.3651125</v>
      </c>
      <c r="Q10" s="470">
        <f ca="1">'Fed Depr-Recomm'!R53+P10</f>
        <v>-14225.8210875</v>
      </c>
      <c r="R10" s="470">
        <f ca="1">'Fed Depr-Recomm'!S53+Q10</f>
        <v>-15452.277062500001</v>
      </c>
      <c r="S10" s="470">
        <f ca="1">'Fed Depr-Recomm'!T53+R10</f>
        <v>-16678.733037500002</v>
      </c>
      <c r="T10" s="470">
        <f ca="1">'Fed Depr-Recomm'!U53+S10</f>
        <v>-17905.189012500003</v>
      </c>
      <c r="U10" s="470">
        <f ca="1">'Fed Depr-Recomm'!V53+T10</f>
        <v>-19131.644987500003</v>
      </c>
      <c r="V10" s="470">
        <f ca="1">'Fed Depr-Recomm'!W53+U10</f>
        <v>-20358.100962500004</v>
      </c>
      <c r="W10" s="470">
        <f ca="1">'Fed Depr-Recomm'!X53+V10</f>
        <v>-21584.556937500005</v>
      </c>
      <c r="X10" s="470">
        <f ca="1">'Fed Depr-Recomm'!Y53+W10</f>
        <v>-22811.012912500006</v>
      </c>
      <c r="Y10" s="470">
        <f ca="1">'Fed Depr-Recomm'!Z53+X10</f>
        <v>-24037.468887500007</v>
      </c>
      <c r="Z10" s="470">
        <f ca="1">'Fed Depr-Recomm'!AA53+Y10</f>
        <v>-25263.924862500007</v>
      </c>
      <c r="AA10" s="470">
        <f ca="1">'Fed Depr-Recomm'!AB53+Z10</f>
        <v>-26490.380837500008</v>
      </c>
      <c r="AB10" s="470">
        <f ca="1">'Fed Depr-Recomm'!AC53+AA10</f>
        <v>-27716.836812500009</v>
      </c>
      <c r="AC10" s="470">
        <f ca="1">'Fed Depr-Recomm'!AD53+AB10</f>
        <v>-28943.29278750001</v>
      </c>
      <c r="AD10" s="470">
        <f ca="1">'Fed Depr-Recomm'!AE53+AC10</f>
        <v>-30169.74876250001</v>
      </c>
      <c r="AE10" s="470">
        <f ca="1">'Fed Depr-Recomm'!AF53+AD10</f>
        <v>-31396.204737500011</v>
      </c>
      <c r="AF10" s="470">
        <f ca="1">'Fed Depr-Recomm'!AG53+AE10</f>
        <v>-32622.660712500012</v>
      </c>
      <c r="AG10" s="470">
        <f ca="1">'Fed Depr-Recomm'!AH53+AF10</f>
        <v>-33849.116687500013</v>
      </c>
      <c r="AH10" s="470">
        <f ca="1">'Fed Depr-Recomm'!AI53+AG10</f>
        <v>-35075.57266250001</v>
      </c>
      <c r="AI10" s="470">
        <f ca="1">'Fed Depr-Recomm'!AJ53+AH10</f>
        <v>-36302.028637500007</v>
      </c>
      <c r="AJ10" s="470">
        <f ca="1">'Fed Depr-Recomm'!AK53+AI10</f>
        <v>-37528.484612500004</v>
      </c>
      <c r="AK10" s="470">
        <f ca="1">'Fed Depr-Recomm'!AL53+AJ10</f>
        <v>-38754.940587500001</v>
      </c>
      <c r="AL10" s="470">
        <f ca="1">'Fed Depr-Recomm'!AM53+AK10</f>
        <v>-39981.396562499998</v>
      </c>
      <c r="AM10" s="470">
        <f ca="1">'Fed Depr-Recomm'!AN53+AL10</f>
        <v>-41207.852537499995</v>
      </c>
      <c r="AN10" s="470">
        <f ca="1">'Fed Depr-Recomm'!AO53+AM10</f>
        <v>-42434.308512499993</v>
      </c>
      <c r="AO10" s="470">
        <f ca="1">'Fed Depr-Recomm'!AP53+AN10</f>
        <v>-43660.76448749999</v>
      </c>
      <c r="AP10" s="470">
        <f ca="1">'Fed Depr-Recomm'!AQ53+AO10</f>
        <v>-44887.220462499987</v>
      </c>
      <c r="AQ10" s="470">
        <f ca="1">'Fed Depr-Recomm'!AR53+AP10</f>
        <v>-46077.878249999987</v>
      </c>
      <c r="AR10" s="470">
        <f ca="1">'Fed Depr-Recomm'!AS53+AQ10</f>
        <v>-47120.699099999983</v>
      </c>
      <c r="AS10" s="470">
        <f ca="1">'Fed Depr-Recomm'!AT53+AR10</f>
        <v>-47943.877074999982</v>
      </c>
      <c r="AT10" s="470">
        <f ca="1">'Fed Depr-Recomm'!AU53+AS10</f>
        <v>-48562.188999999984</v>
      </c>
      <c r="AU10" s="470">
        <f ca="1">'Fed Depr-Recomm'!AV53+AT10</f>
        <v>-48940.476499999982</v>
      </c>
      <c r="AV10" s="470">
        <f ca="1">'Fed Depr-Recomm'!AW53+AU10</f>
        <v>-49058.23899999998</v>
      </c>
      <c r="AW10" s="470">
        <f ca="1">'Fed Depr-Recomm'!AX53+AV10</f>
        <v>-49058.23899999998</v>
      </c>
      <c r="AX10" s="470">
        <f ca="1">'Fed Depr-Recomm'!AY53+AW10</f>
        <v>-49058.23899999998</v>
      </c>
      <c r="AY10" s="470">
        <f ca="1">'Fed Depr-Recomm'!AZ53+AX10</f>
        <v>-49058.23899999998</v>
      </c>
      <c r="AZ10" s="470">
        <f ca="1">'Fed Depr-Recomm'!BA53+AY10</f>
        <v>-49058.23899999998</v>
      </c>
      <c r="BA10" s="470">
        <f ca="1">'Fed Depr-Recomm'!BB53+AZ10</f>
        <v>-49058.23899999998</v>
      </c>
      <c r="BB10" s="470">
        <f ca="1">'Fed Depr-Recomm'!BC53+BA10</f>
        <v>-49058.23899999998</v>
      </c>
      <c r="BC10" s="470">
        <f ca="1">'Fed Depr-Recomm'!BD53+BB10</f>
        <v>-49058.23899999998</v>
      </c>
      <c r="BD10" s="470">
        <f ca="1">'Fed Depr-Recomm'!BE53+BC10</f>
        <v>-49058.23899999998</v>
      </c>
      <c r="BE10" s="470">
        <f ca="1">'Fed Depr-Recomm'!BF53+BD10</f>
        <v>-49058.23899999998</v>
      </c>
      <c r="BF10" s="470">
        <f ca="1">'Fed Depr-Recomm'!BG53+BE10</f>
        <v>-49058.23899999998</v>
      </c>
      <c r="BG10" s="470">
        <f ca="1">'Fed Depr-Recomm'!BH53+BF10</f>
        <v>-49058.23899999998</v>
      </c>
      <c r="BH10" s="470">
        <f ca="1">'Fed Depr-Recomm'!BI53+BG10</f>
        <v>-49058.23899999998</v>
      </c>
      <c r="BI10" s="470">
        <f ca="1">'Fed Depr-Recomm'!BJ53+BH10</f>
        <v>-49058.23899999998</v>
      </c>
      <c r="BJ10" s="470">
        <f ca="1">'Fed Depr-Recomm'!BK53+BI10</f>
        <v>-49058.23899999998</v>
      </c>
      <c r="BK10" s="470">
        <f ca="1">'Fed Depr-Recomm'!BL53+BJ10</f>
        <v>-49058.23899999998</v>
      </c>
      <c r="BL10" s="470">
        <f ca="1">'Fed Depr-Recomm'!BM53+BK10</f>
        <v>-49058.23899999998</v>
      </c>
      <c r="BM10" s="470">
        <f ca="1">'Fed Depr-Recomm'!BN53+BL10</f>
        <v>-49058.23899999998</v>
      </c>
      <c r="BN10" s="470">
        <f ca="1">'Fed Depr-Recomm'!BO53+BM10</f>
        <v>-49058.23899999998</v>
      </c>
      <c r="BO10" s="470">
        <f ca="1">'Fed Depr-Recomm'!BP53+BN10</f>
        <v>-49058.23899999998</v>
      </c>
      <c r="BP10" s="470">
        <f ca="1">'Fed Depr-Recomm'!BQ53+BO10</f>
        <v>-49058.23899999998</v>
      </c>
      <c r="BQ10" s="470">
        <f ca="1">'Fed Depr-Recomm'!BR53+BP10</f>
        <v>-49058.23899999998</v>
      </c>
      <c r="BR10" s="470">
        <f ca="1">'Fed Depr-Recomm'!BS53+BQ10</f>
        <v>-49058.23899999998</v>
      </c>
      <c r="BS10" s="470">
        <f ca="1">'Fed Depr-Recomm'!BT53+BR10</f>
        <v>-49058.23899999998</v>
      </c>
      <c r="BT10" s="470">
        <f ca="1">'Fed Depr-Recomm'!BU53+BS10</f>
        <v>-49058.23899999998</v>
      </c>
      <c r="BU10" s="470">
        <f ca="1">'Fed Depr-Recomm'!BV53+BT10</f>
        <v>-49058.23899999998</v>
      </c>
      <c r="BV10" s="470">
        <f ca="1">'Fed Depr-Recomm'!BW53+BU10</f>
        <v>-49058.23899999998</v>
      </c>
      <c r="BW10" s="470">
        <f ca="1">'Fed Depr-Recomm'!BX53+BV10</f>
        <v>-49058.23899999998</v>
      </c>
      <c r="BX10" s="470">
        <f ca="1">'Fed Depr-Recomm'!BY53+BW10</f>
        <v>-49058.23899999998</v>
      </c>
      <c r="BY10" s="470">
        <f ca="1">'Fed Depr-Recomm'!BZ53+BX10</f>
        <v>-49058.23899999998</v>
      </c>
      <c r="BZ10" s="470">
        <f ca="1">'Fed Depr-Recomm'!CA53+BY10</f>
        <v>-49058.23899999998</v>
      </c>
      <c r="CA10" s="470">
        <f ca="1">'Fed Depr-Recomm'!CB53+BZ10</f>
        <v>-49058.23899999998</v>
      </c>
      <c r="CB10" s="470">
        <f ca="1">'Fed Depr-Recomm'!CC53+CA10</f>
        <v>-49058.23899999998</v>
      </c>
      <c r="CC10" s="470">
        <f ca="1">'Fed Depr-Recomm'!CD53+CB10</f>
        <v>-49058.23899999998</v>
      </c>
      <c r="CD10" s="470">
        <f ca="1">'Fed Depr-Recomm'!CE53+CC10</f>
        <v>-49058.23899999998</v>
      </c>
      <c r="CE10" s="470">
        <f ca="1">'Fed Depr-Recomm'!CF53+CD10</f>
        <v>-49058.23899999998</v>
      </c>
      <c r="CF10" s="470">
        <f ca="1">'Fed Depr-Recomm'!CG53+CE10</f>
        <v>-49058.23899999998</v>
      </c>
      <c r="CG10" s="470">
        <f ca="1">'Fed Depr-Recomm'!CH53+CF10</f>
        <v>-49058.23899999998</v>
      </c>
      <c r="CH10" s="470">
        <f ca="1">'Fed Depr-Recomm'!CI53+CG10</f>
        <v>-49058.23899999998</v>
      </c>
      <c r="CI10" s="470">
        <f ca="1">'Fed Depr-Recomm'!CJ53+CH10</f>
        <v>-49058.23899999998</v>
      </c>
      <c r="CJ10" s="470">
        <f ca="1">'Fed Depr-Recomm'!CK53+CI10</f>
        <v>-49058.23899999998</v>
      </c>
      <c r="CK10" s="470">
        <f ca="1">'Fed Depr-Recomm'!CL53+CJ10</f>
        <v>-49058.23899999998</v>
      </c>
      <c r="CL10" s="470">
        <f ca="1">'Fed Depr-Recomm'!CM53+CK10</f>
        <v>-49058.23899999998</v>
      </c>
      <c r="CM10" s="470">
        <f ca="1">'Fed Depr-Recomm'!CN53+CL10</f>
        <v>-49058.23899999998</v>
      </c>
      <c r="CN10" s="470">
        <f ca="1">'Fed Depr-Recomm'!CO53+CM10</f>
        <v>-49058.23899999998</v>
      </c>
      <c r="CO10" s="470">
        <f ca="1">'Fed Depr-Recomm'!CP53+CN10</f>
        <v>-49058.23899999998</v>
      </c>
      <c r="CP10" s="470">
        <f ca="1">'Fed Depr-Recomm'!CQ53+CO10</f>
        <v>-49058.23899999998</v>
      </c>
      <c r="CQ10" s="470">
        <f ca="1">'Fed Depr-Recomm'!CR53+CP10</f>
        <v>-49058.23899999998</v>
      </c>
    </row>
    <row r="11" spans="1:96" s="22" customFormat="1" x14ac:dyDescent="0.25">
      <c r="A11" s="39" t="s">
        <v>149</v>
      </c>
      <c r="C11" s="386">
        <f ca="1">('Fed Depr-Recomm'!D$98-'Fed Depr-Recomm'!D$53)*FederalIncomeTax+('State Depr-Recomm'!D$98-'State Depr-Recomm'!D$53)*StateIncomeTax</f>
        <v>-481.28873184374999</v>
      </c>
      <c r="D11" s="386">
        <f ca="1">('Fed Depr-Recomm'!E$98-'Fed Depr-Recomm'!E$53)*FederalIncomeTax+('State Depr-Recomm'!E$98-'State Depr-Recomm'!E$53)*StateIncomeTax+C11</f>
        <v>-1722.3284609237751</v>
      </c>
      <c r="E11" s="386">
        <f ca="1">('Fed Depr-Recomm'!F$98-'Fed Depr-Recomm'!F$53)*FederalIncomeTax+('State Depr-Recomm'!F$98-'State Depr-Recomm'!F$53)*StateIncomeTax+D11</f>
        <v>-2718.2864112644502</v>
      </c>
      <c r="F11" s="386">
        <f ca="1">('Fed Depr-Recomm'!G$98-'Fed Depr-Recomm'!G$53)*FederalIncomeTax+('State Depr-Recomm'!G$98-'State Depr-Recomm'!G$53)*StateIncomeTax+E11</f>
        <v>-2969.3850414011349</v>
      </c>
      <c r="G11" s="386">
        <f ca="1">('Fed Depr-Recomm'!H$98-'Fed Depr-Recomm'!H$53)*FederalIncomeTax+('State Depr-Recomm'!H$98-'State Depr-Recomm'!H$53)*StateIncomeTax+F11</f>
        <v>-3370.6540907649801</v>
      </c>
      <c r="H11" s="386">
        <f ca="1">('Fed Depr-Recomm'!I$98-'Fed Depr-Recomm'!I$53)*FederalIncomeTax+('State Depr-Recomm'!I$98-'State Depr-Recomm'!I$53)*StateIncomeTax+G11</f>
        <v>-3919.7704937324052</v>
      </c>
      <c r="I11" s="386">
        <f ca="1">('Fed Depr-Recomm'!J$98-'Fed Depr-Recomm'!J$53)*FederalIncomeTax+('State Depr-Recomm'!J$98-'State Depr-Recomm'!J$53)*StateIncomeTax+H11</f>
        <v>-4486.972155626695</v>
      </c>
      <c r="J11" s="386">
        <f ca="1">('Fed Depr-Recomm'!K$98-'Fed Depr-Recomm'!K$53)*FederalIncomeTax+('State Depr-Recomm'!K$98-'State Depr-Recomm'!K$53)*StateIncomeTax+I11</f>
        <v>-4975.8445630777751</v>
      </c>
      <c r="K11" s="386">
        <f ca="1">('Fed Depr-Recomm'!L$98-'Fed Depr-Recomm'!L$53)*FederalIncomeTax+('State Depr-Recomm'!L$98-'State Depr-Recomm'!L$53)*StateIncomeTax+J11</f>
        <v>-5394.0732342162455</v>
      </c>
      <c r="L11" s="386">
        <f ca="1">('Fed Depr-Recomm'!M$98-'Fed Depr-Recomm'!M$53)*FederalIncomeTax+('State Depr-Recomm'!M$98-'State Depr-Recomm'!M$53)*StateIncomeTax+K11</f>
        <v>-5753.7289412570808</v>
      </c>
      <c r="M11" s="386">
        <f ca="1">('Fed Depr-Recomm'!N$98-'Fed Depr-Recomm'!N$53)*FederalIncomeTax+('State Depr-Recomm'!N$98-'State Depr-Recomm'!N$53)*StateIncomeTax+L11</f>
        <v>-6067.4675480156311</v>
      </c>
      <c r="N11" s="386">
        <f ca="1">('Fed Depr-Recomm'!O$98-'Fed Depr-Recomm'!O$53)*FederalIncomeTax+('State Depr-Recomm'!O$98-'State Depr-Recomm'!O$53)*StateIncomeTax+M11</f>
        <v>-6348.5720643235163</v>
      </c>
      <c r="O11" s="386">
        <f ca="1">('Fed Depr-Recomm'!P$98-'Fed Depr-Recomm'!P$53)*FederalIncomeTax+('State Depr-Recomm'!P$98-'State Depr-Recomm'!P$53)*StateIncomeTax+N11</f>
        <v>-6613.5759450974065</v>
      </c>
      <c r="P11" s="386">
        <f ca="1">('Fed Depr-Recomm'!Q$98-'Fed Depr-Recomm'!Q$53)*FederalIncomeTax+('State Depr-Recomm'!Q$98-'State Depr-Recomm'!Q$53)*StateIncomeTax+O11</f>
        <v>-6876.3584563752911</v>
      </c>
      <c r="Q11" s="386">
        <f ca="1">('Fed Depr-Recomm'!R$98-'Fed Depr-Recomm'!R$53)*FederalIncomeTax+('State Depr-Recomm'!R$98-'State Depr-Recomm'!R$53)*StateIncomeTax+P11</f>
        <v>-7139.1268280591812</v>
      </c>
      <c r="R11" s="386">
        <f ca="1">('Fed Depr-Recomm'!S$98-'Fed Depr-Recomm'!S$53)*FederalIncomeTax+('State Depr-Recomm'!S$98-'State Depr-Recomm'!S$53)*StateIncomeTax+Q11</f>
        <v>-7401.9093393370658</v>
      </c>
      <c r="S11" s="386">
        <f ca="1">('Fed Depr-Recomm'!T$98-'Fed Depr-Recomm'!T$53)*FederalIncomeTax+('State Depr-Recomm'!T$98-'State Depr-Recomm'!T$53)*StateIncomeTax+R11</f>
        <v>-7664.6777110209559</v>
      </c>
      <c r="T11" s="386">
        <f ca="1">('Fed Depr-Recomm'!U$98-'Fed Depr-Recomm'!U$53)*FederalIncomeTax+('State Depr-Recomm'!U$98-'State Depr-Recomm'!U$53)*StateIncomeTax+S11</f>
        <v>-7927.4602222988406</v>
      </c>
      <c r="U11" s="386">
        <f ca="1">('Fed Depr-Recomm'!V$98-'Fed Depr-Recomm'!V$53)*FederalIncomeTax+('State Depr-Recomm'!V$98-'State Depr-Recomm'!V$53)*StateIncomeTax+T11</f>
        <v>-8190.2285939827307</v>
      </c>
      <c r="V11" s="386">
        <f ca="1">('Fed Depr-Recomm'!W$98-'Fed Depr-Recomm'!W$53)*FederalIncomeTax+('State Depr-Recomm'!W$98-'State Depr-Recomm'!W$53)*StateIncomeTax+U11</f>
        <v>-8453.0111052606153</v>
      </c>
      <c r="W11" s="386">
        <f ca="1">('Fed Depr-Recomm'!X$98-'Fed Depr-Recomm'!X$53)*FederalIncomeTax+('State Depr-Recomm'!X$98-'State Depr-Recomm'!X$53)*StateIncomeTax+V11</f>
        <v>-8701.43558711078</v>
      </c>
      <c r="X11" s="386">
        <f ca="1">('Fed Depr-Recomm'!Y$98-'Fed Depr-Recomm'!Y$53)*FederalIncomeTax+('State Depr-Recomm'!Y$98-'State Depr-Recomm'!Y$53)*StateIncomeTax+W11</f>
        <v>-8884.0653037942902</v>
      </c>
      <c r="Y11" s="386">
        <f ca="1">('Fed Depr-Recomm'!Z$98-'Fed Depr-Recomm'!Z$53)*FederalIncomeTax+('State Depr-Recomm'!Z$98-'State Depr-Recomm'!Z$53)*StateIncomeTax+X11</f>
        <v>-8959.4734284476399</v>
      </c>
      <c r="Z11" s="386">
        <f ca="1">('Fed Depr-Recomm'!AA$98-'Fed Depr-Recomm'!AA$53)*FederalIncomeTax+('State Depr-Recomm'!AA$98-'State Depr-Recomm'!AA$53)*StateIncomeTax+Y11</f>
        <v>-8911.6236816175006</v>
      </c>
      <c r="AA11" s="386">
        <f ca="1">('Fed Depr-Recomm'!AB$98-'Fed Depr-Recomm'!AB$53)*FederalIncomeTax+('State Depr-Recomm'!AB$98-'State Depr-Recomm'!AB$53)*StateIncomeTax+Z11</f>
        <v>-8697.1358288225001</v>
      </c>
      <c r="AB11" s="386">
        <f ca="1">('Fed Depr-Recomm'!AC$98-'Fed Depr-Recomm'!AC$53)*FederalIncomeTax+('State Depr-Recomm'!AC$98-'State Depr-Recomm'!AC$53)*StateIncomeTax+AA11</f>
        <v>-8301.8054509374997</v>
      </c>
      <c r="AC11" s="386">
        <f ca="1">('Fed Depr-Recomm'!AD$98-'Fed Depr-Recomm'!AD$53)*FederalIncomeTax+('State Depr-Recomm'!AD$98-'State Depr-Recomm'!AD$53)*StateIncomeTax+AB11</f>
        <v>-7824.7140766624998</v>
      </c>
      <c r="AD11" s="386">
        <f ca="1">('Fed Depr-Recomm'!AE$98-'Fed Depr-Recomm'!AE$53)*FederalIncomeTax+('State Depr-Recomm'!AE$98-'State Depr-Recomm'!AE$53)*StateIncomeTax+AC11</f>
        <v>-7347.6227023874999</v>
      </c>
      <c r="AE11" s="386">
        <f ca="1">('Fed Depr-Recomm'!AF$98-'Fed Depr-Recomm'!AF$53)*FederalIncomeTax+('State Depr-Recomm'!AF$98-'State Depr-Recomm'!AF$53)*StateIncomeTax+AD11</f>
        <v>-6870.5313281125</v>
      </c>
      <c r="AF11" s="386">
        <f ca="1">('Fed Depr-Recomm'!AG$98-'Fed Depr-Recomm'!AG$53)*FederalIncomeTax+('State Depr-Recomm'!AG$98-'State Depr-Recomm'!AG$53)*StateIncomeTax+AE11</f>
        <v>-6393.4399538375001</v>
      </c>
      <c r="AG11" s="386">
        <f ca="1">('Fed Depr-Recomm'!AH$98-'Fed Depr-Recomm'!AH$53)*FederalIncomeTax+('State Depr-Recomm'!AH$98-'State Depr-Recomm'!AH$53)*StateIncomeTax+AF11</f>
        <v>-5916.3485795625002</v>
      </c>
      <c r="AH11" s="386">
        <f ca="1">('Fed Depr-Recomm'!AI$98-'Fed Depr-Recomm'!AI$53)*FederalIncomeTax+('State Depr-Recomm'!AI$98-'State Depr-Recomm'!AI$53)*StateIncomeTax+AG11</f>
        <v>-5439.2572052875003</v>
      </c>
      <c r="AI11" s="386">
        <f ca="1">('Fed Depr-Recomm'!AJ$98-'Fed Depr-Recomm'!AJ$53)*FederalIncomeTax+('State Depr-Recomm'!AJ$98-'State Depr-Recomm'!AJ$53)*StateIncomeTax+AH11</f>
        <v>-4962.1658310125003</v>
      </c>
      <c r="AJ11" s="386">
        <f ca="1">('Fed Depr-Recomm'!AK$98-'Fed Depr-Recomm'!AK$53)*FederalIncomeTax+('State Depr-Recomm'!AK$98-'State Depr-Recomm'!AK$53)*StateIncomeTax+AI11</f>
        <v>-4485.0744567375004</v>
      </c>
      <c r="AK11" s="386">
        <f ca="1">('Fed Depr-Recomm'!AL$98-'Fed Depr-Recomm'!AL$53)*FederalIncomeTax+('State Depr-Recomm'!AL$98-'State Depr-Recomm'!AL$53)*StateIncomeTax+AJ11</f>
        <v>-4007.9830824625005</v>
      </c>
      <c r="AL11" s="386">
        <f ca="1">('Fed Depr-Recomm'!AM$98-'Fed Depr-Recomm'!AM$53)*FederalIncomeTax+('State Depr-Recomm'!AM$98-'State Depr-Recomm'!AM$53)*StateIncomeTax+AK11</f>
        <v>-3530.8917081875006</v>
      </c>
      <c r="AM11" s="386">
        <f ca="1">('Fed Depr-Recomm'!AN$98-'Fed Depr-Recomm'!AN$53)*FederalIncomeTax+('State Depr-Recomm'!AN$98-'State Depr-Recomm'!AN$53)*StateIncomeTax+AL11</f>
        <v>-3053.8003339125007</v>
      </c>
      <c r="AN11" s="386">
        <f ca="1">('Fed Depr-Recomm'!AO$98-'Fed Depr-Recomm'!AO$53)*FederalIncomeTax+('State Depr-Recomm'!AO$98-'State Depr-Recomm'!AO$53)*StateIncomeTax+AM11</f>
        <v>-2576.7089596375008</v>
      </c>
      <c r="AO11" s="386">
        <f ca="1">('Fed Depr-Recomm'!AP$98-'Fed Depr-Recomm'!AP$53)*FederalIncomeTax+('State Depr-Recomm'!AP$98-'State Depr-Recomm'!AP$53)*StateIncomeTax+AN11</f>
        <v>-2099.6175853625009</v>
      </c>
      <c r="AP11" s="386">
        <f ca="1">('Fed Depr-Recomm'!AQ$98-'Fed Depr-Recomm'!AQ$53)*FederalIncomeTax+('State Depr-Recomm'!AQ$98-'State Depr-Recomm'!AQ$53)*StateIncomeTax+AO11</f>
        <v>-1622.526211087501</v>
      </c>
      <c r="AQ11" s="386">
        <f ca="1">('Fed Depr-Recomm'!AR$98-'Fed Depr-Recomm'!AR$53)*FederalIncomeTax+('State Depr-Recomm'!AR$98-'State Depr-Recomm'!AR$53)*StateIncomeTax+AP11</f>
        <v>-1159.360331750001</v>
      </c>
      <c r="AR11" s="386">
        <f ca="1">('Fed Depr-Recomm'!AS$98-'Fed Depr-Recomm'!AS$53)*FederalIncomeTax+('State Depr-Recomm'!AS$98-'State Depr-Recomm'!AS$53)*StateIncomeTax+AQ11</f>
        <v>-753.70302110000102</v>
      </c>
      <c r="AS11" s="386">
        <f ca="1">('Fed Depr-Recomm'!AT$98-'Fed Depr-Recomm'!AT$53)*FederalIncomeTax+('State Depr-Recomm'!AT$98-'State Depr-Recomm'!AT$53)*StateIncomeTax+AR11</f>
        <v>-433.48678882500104</v>
      </c>
      <c r="AT11" s="386">
        <f ca="1">('Fed Depr-Recomm'!AU$98-'Fed Depr-Recomm'!AU$53)*FederalIncomeTax+('State Depr-Recomm'!AU$98-'State Depr-Recomm'!AU$53)*StateIncomeTax+AS11</f>
        <v>-192.96345000000105</v>
      </c>
      <c r="AU11" s="386">
        <f ca="1">('Fed Depr-Recomm'!AV$98-'Fed Depr-Recomm'!AV$53)*FederalIncomeTax+('State Depr-Recomm'!AV$98-'State Depr-Recomm'!AV$53)*StateIncomeTax+AT11</f>
        <v>-45.809612500001037</v>
      </c>
      <c r="AV11" s="386">
        <f ca="1">('Fed Depr-Recomm'!AW$98-'Fed Depr-Recomm'!AW$53)*FederalIncomeTax+('State Depr-Recomm'!AW$98-'State Depr-Recomm'!AW$53)*StateIncomeTax+AU11</f>
        <v>-1.0302869668521453E-12</v>
      </c>
      <c r="AW11" s="386">
        <f ca="1">('Fed Depr-Recomm'!AX$98-'Fed Depr-Recomm'!AX$53)*FederalIncomeTax+('State Depr-Recomm'!AX$98-'State Depr-Recomm'!AX$53)*StateIncomeTax+AV11</f>
        <v>-1.0302869668521453E-12</v>
      </c>
      <c r="AX11" s="386">
        <f ca="1">('Fed Depr-Recomm'!AY$98-'Fed Depr-Recomm'!AY$53)*FederalIncomeTax+('State Depr-Recomm'!AY$98-'State Depr-Recomm'!AY$53)*StateIncomeTax+AW11</f>
        <v>-1.0302869668521453E-12</v>
      </c>
      <c r="AY11" s="386">
        <f ca="1">('Fed Depr-Recomm'!AZ$98-'Fed Depr-Recomm'!AZ$53)*FederalIncomeTax+('State Depr-Recomm'!AZ$98-'State Depr-Recomm'!AZ$53)*StateIncomeTax+AX11</f>
        <v>-1.0302869668521453E-12</v>
      </c>
      <c r="AZ11" s="386">
        <f ca="1">('Fed Depr-Recomm'!BA$98-'Fed Depr-Recomm'!BA$53)*FederalIncomeTax+('State Depr-Recomm'!BA$98-'State Depr-Recomm'!BA$53)*StateIncomeTax+AY11</f>
        <v>-1.0302869668521453E-12</v>
      </c>
      <c r="BA11" s="386">
        <f ca="1">('Fed Depr-Recomm'!BB$98-'Fed Depr-Recomm'!BB$53)*FederalIncomeTax+('State Depr-Recomm'!BB$98-'State Depr-Recomm'!BB$53)*StateIncomeTax+AZ11</f>
        <v>-1.0302869668521453E-12</v>
      </c>
      <c r="BB11" s="386">
        <f ca="1">('Fed Depr-Recomm'!BC$98-'Fed Depr-Recomm'!BC$53)*FederalIncomeTax+('State Depr-Recomm'!BC$98-'State Depr-Recomm'!BC$53)*StateIncomeTax+BA11</f>
        <v>-1.0302869668521453E-12</v>
      </c>
      <c r="BC11" s="386">
        <f ca="1">('Fed Depr-Recomm'!BD$98-'Fed Depr-Recomm'!BD$53)*FederalIncomeTax+('State Depr-Recomm'!BD$98-'State Depr-Recomm'!BD$53)*StateIncomeTax+BB11</f>
        <v>-1.0302869668521453E-12</v>
      </c>
      <c r="BD11" s="386">
        <f ca="1">('Fed Depr-Recomm'!BE$98-'Fed Depr-Recomm'!BE$53)*FederalIncomeTax+('State Depr-Recomm'!BE$98-'State Depr-Recomm'!BE$53)*StateIncomeTax+BC11</f>
        <v>-1.0302869668521453E-12</v>
      </c>
      <c r="BE11" s="386">
        <f ca="1">('Fed Depr-Recomm'!BF$98-'Fed Depr-Recomm'!BF$53)*FederalIncomeTax+('State Depr-Recomm'!BF$98-'State Depr-Recomm'!BF$53)*StateIncomeTax+BD11</f>
        <v>-1.0302869668521453E-12</v>
      </c>
      <c r="BF11" s="386">
        <f ca="1">('Fed Depr-Recomm'!BG$98-'Fed Depr-Recomm'!BG$53)*FederalIncomeTax+('State Depr-Recomm'!BG$98-'State Depr-Recomm'!BG$53)*StateIncomeTax+BE11</f>
        <v>-1.0302869668521453E-12</v>
      </c>
      <c r="BG11" s="386">
        <f ca="1">('Fed Depr-Recomm'!BH$98-'Fed Depr-Recomm'!BH$53)*FederalIncomeTax+('State Depr-Recomm'!BH$98-'State Depr-Recomm'!BH$53)*StateIncomeTax+BF11</f>
        <v>-1.0302869668521453E-12</v>
      </c>
      <c r="BH11" s="386">
        <f ca="1">('Fed Depr-Recomm'!BI$98-'Fed Depr-Recomm'!BI$53)*FederalIncomeTax+('State Depr-Recomm'!BI$98-'State Depr-Recomm'!BI$53)*StateIncomeTax+BG11</f>
        <v>-1.0302869668521453E-12</v>
      </c>
      <c r="BI11" s="386">
        <f ca="1">('Fed Depr-Recomm'!BJ$98-'Fed Depr-Recomm'!BJ$53)*FederalIncomeTax+('State Depr-Recomm'!BJ$98-'State Depr-Recomm'!BJ$53)*StateIncomeTax+BH11</f>
        <v>-1.0302869668521453E-12</v>
      </c>
      <c r="BJ11" s="386">
        <f ca="1">('Fed Depr-Recomm'!BK$98-'Fed Depr-Recomm'!BK$53)*FederalIncomeTax+('State Depr-Recomm'!BK$98-'State Depr-Recomm'!BK$53)*StateIncomeTax+BI11</f>
        <v>-1.0302869668521453E-12</v>
      </c>
      <c r="BK11" s="386">
        <f ca="1">('Fed Depr-Recomm'!BL$98-'Fed Depr-Recomm'!BL$53)*FederalIncomeTax+('State Depr-Recomm'!BL$98-'State Depr-Recomm'!BL$53)*StateIncomeTax+BJ11</f>
        <v>-1.0302869668521453E-12</v>
      </c>
      <c r="BL11" s="386">
        <f ca="1">('Fed Depr-Recomm'!BM$98-'Fed Depr-Recomm'!BM$53)*FederalIncomeTax+('State Depr-Recomm'!BM$98-'State Depr-Recomm'!BM$53)*StateIncomeTax+BK11</f>
        <v>-1.0302869668521453E-12</v>
      </c>
      <c r="BM11" s="386">
        <f ca="1">('Fed Depr-Recomm'!BN$98-'Fed Depr-Recomm'!BN$53)*FederalIncomeTax+('State Depr-Recomm'!BN$98-'State Depr-Recomm'!BN$53)*StateIncomeTax+BL11</f>
        <v>-1.0302869668521453E-12</v>
      </c>
      <c r="BN11" s="386">
        <f ca="1">('Fed Depr-Recomm'!BO$98-'Fed Depr-Recomm'!BO$53)*FederalIncomeTax+('State Depr-Recomm'!BO$98-'State Depr-Recomm'!BO$53)*StateIncomeTax+BM11</f>
        <v>-1.0302869668521453E-12</v>
      </c>
      <c r="BO11" s="386">
        <f ca="1">('Fed Depr-Recomm'!BP$98-'Fed Depr-Recomm'!BP$53)*FederalIncomeTax+('State Depr-Recomm'!BP$98-'State Depr-Recomm'!BP$53)*StateIncomeTax+BN11</f>
        <v>-1.0302869668521453E-12</v>
      </c>
      <c r="BP11" s="386">
        <f ca="1">('Fed Depr-Recomm'!BQ$98-'Fed Depr-Recomm'!BQ$53)*FederalIncomeTax+('State Depr-Recomm'!BQ$98-'State Depr-Recomm'!BQ$53)*StateIncomeTax+BO11</f>
        <v>-1.0302869668521453E-12</v>
      </c>
      <c r="BQ11" s="386">
        <f ca="1">('Fed Depr-Recomm'!BR$98-'Fed Depr-Recomm'!BR$53)*FederalIncomeTax+('State Depr-Recomm'!BR$98-'State Depr-Recomm'!BR$53)*StateIncomeTax+BP11</f>
        <v>-1.0302869668521453E-12</v>
      </c>
      <c r="BR11" s="386">
        <f ca="1">('Fed Depr-Recomm'!BS$98-'Fed Depr-Recomm'!BS$53)*FederalIncomeTax+('State Depr-Recomm'!BS$98-'State Depr-Recomm'!BS$53)*StateIncomeTax+BQ11</f>
        <v>-1.0302869668521453E-12</v>
      </c>
      <c r="BS11" s="386">
        <f ca="1">('Fed Depr-Recomm'!BT$98-'Fed Depr-Recomm'!BT$53)*FederalIncomeTax+('State Depr-Recomm'!BT$98-'State Depr-Recomm'!BT$53)*StateIncomeTax+BR11</f>
        <v>-1.0302869668521453E-12</v>
      </c>
      <c r="BT11" s="386">
        <f ca="1">('Fed Depr-Recomm'!BU$98-'Fed Depr-Recomm'!BU$53)*FederalIncomeTax+('State Depr-Recomm'!BU$98-'State Depr-Recomm'!BU$53)*StateIncomeTax+BS11</f>
        <v>-1.0302869668521453E-12</v>
      </c>
      <c r="BU11" s="386">
        <f ca="1">('Fed Depr-Recomm'!BV$98-'Fed Depr-Recomm'!BV$53)*FederalIncomeTax+('State Depr-Recomm'!BV$98-'State Depr-Recomm'!BV$53)*StateIncomeTax+BT11</f>
        <v>-1.0302869668521453E-12</v>
      </c>
      <c r="BV11" s="386">
        <f ca="1">('Fed Depr-Recomm'!BW$98-'Fed Depr-Recomm'!BW$53)*FederalIncomeTax+('State Depr-Recomm'!BW$98-'State Depr-Recomm'!BW$53)*StateIncomeTax+BU11</f>
        <v>-1.0302869668521453E-12</v>
      </c>
      <c r="BW11" s="386">
        <f ca="1">('Fed Depr-Recomm'!BX$98-'Fed Depr-Recomm'!BX$53)*FederalIncomeTax+('State Depr-Recomm'!BX$98-'State Depr-Recomm'!BX$53)*StateIncomeTax+BV11</f>
        <v>-1.0302869668521453E-12</v>
      </c>
      <c r="BX11" s="386">
        <f ca="1">('Fed Depr-Recomm'!BY$98-'Fed Depr-Recomm'!BY$53)*FederalIncomeTax+('State Depr-Recomm'!BY$98-'State Depr-Recomm'!BY$53)*StateIncomeTax+BW11</f>
        <v>-1.0302869668521453E-12</v>
      </c>
      <c r="BY11" s="386">
        <f ca="1">('Fed Depr-Recomm'!BZ$98-'Fed Depr-Recomm'!BZ$53)*FederalIncomeTax+('State Depr-Recomm'!BZ$98-'State Depr-Recomm'!BZ$53)*StateIncomeTax+BX11</f>
        <v>-1.0302869668521453E-12</v>
      </c>
      <c r="BZ11" s="386">
        <f ca="1">('Fed Depr-Recomm'!CA$98-'Fed Depr-Recomm'!CA$53)*FederalIncomeTax+('State Depr-Recomm'!CA$98-'State Depr-Recomm'!CA$53)*StateIncomeTax+BY11</f>
        <v>-1.0302869668521453E-12</v>
      </c>
      <c r="CA11" s="386">
        <f ca="1">('Fed Depr-Recomm'!CB$98-'Fed Depr-Recomm'!CB$53)*FederalIncomeTax+('State Depr-Recomm'!CB$98-'State Depr-Recomm'!CB$53)*StateIncomeTax+BZ11</f>
        <v>-1.0302869668521453E-12</v>
      </c>
      <c r="CB11" s="386">
        <f ca="1">('Fed Depr-Recomm'!CC$98-'Fed Depr-Recomm'!CC$53)*FederalIncomeTax+('State Depr-Recomm'!CC$98-'State Depr-Recomm'!CC$53)*StateIncomeTax+CA11</f>
        <v>-1.0302869668521453E-12</v>
      </c>
      <c r="CC11" s="386">
        <f ca="1">('Fed Depr-Recomm'!CD$98-'Fed Depr-Recomm'!CD$53)*FederalIncomeTax+('State Depr-Recomm'!CD$98-'State Depr-Recomm'!CD$53)*StateIncomeTax+CB11</f>
        <v>-1.0302869668521453E-12</v>
      </c>
      <c r="CD11" s="386">
        <f ca="1">('Fed Depr-Recomm'!CE$98-'Fed Depr-Recomm'!CE$53)*FederalIncomeTax+('State Depr-Recomm'!CE$98-'State Depr-Recomm'!CE$53)*StateIncomeTax+CC11</f>
        <v>-1.0302869668521453E-12</v>
      </c>
      <c r="CE11" s="386">
        <f ca="1">('Fed Depr-Recomm'!CF$98-'Fed Depr-Recomm'!CF$53)*FederalIncomeTax+('State Depr-Recomm'!CF$98-'State Depr-Recomm'!CF$53)*StateIncomeTax+CD11</f>
        <v>-1.0302869668521453E-12</v>
      </c>
      <c r="CF11" s="386">
        <f ca="1">('Fed Depr-Recomm'!CG$98-'Fed Depr-Recomm'!CG$53)*FederalIncomeTax+('State Depr-Recomm'!CG$98-'State Depr-Recomm'!CG$53)*StateIncomeTax+CE11</f>
        <v>-1.0302869668521453E-12</v>
      </c>
      <c r="CG11" s="386">
        <f ca="1">('Fed Depr-Recomm'!CH$98-'Fed Depr-Recomm'!CH$53)*FederalIncomeTax+('State Depr-Recomm'!CH$98-'State Depr-Recomm'!CH$53)*StateIncomeTax+CF11</f>
        <v>-1.0302869668521453E-12</v>
      </c>
      <c r="CH11" s="386">
        <f ca="1">('Fed Depr-Recomm'!CI$98-'Fed Depr-Recomm'!CI$53)*FederalIncomeTax+('State Depr-Recomm'!CI$98-'State Depr-Recomm'!CI$53)*StateIncomeTax+CG11</f>
        <v>-1.0302869668521453E-12</v>
      </c>
      <c r="CI11" s="386">
        <f ca="1">('Fed Depr-Recomm'!CJ$98-'Fed Depr-Recomm'!CJ$53)*FederalIncomeTax+('State Depr-Recomm'!CJ$98-'State Depr-Recomm'!CJ$53)*StateIncomeTax+CH11</f>
        <v>-1.0302869668521453E-12</v>
      </c>
      <c r="CJ11" s="386">
        <f ca="1">('Fed Depr-Recomm'!CK$98-'Fed Depr-Recomm'!CK$53)*FederalIncomeTax+('State Depr-Recomm'!CK$98-'State Depr-Recomm'!CK$53)*StateIncomeTax+CI11</f>
        <v>-1.0302869668521453E-12</v>
      </c>
      <c r="CK11" s="386">
        <f ca="1">('Fed Depr-Recomm'!CL$98-'Fed Depr-Recomm'!CL$53)*FederalIncomeTax+('State Depr-Recomm'!CL$98-'State Depr-Recomm'!CL$53)*StateIncomeTax+CJ11</f>
        <v>-1.0302869668521453E-12</v>
      </c>
      <c r="CL11" s="386">
        <f ca="1">('Fed Depr-Recomm'!CM$98-'Fed Depr-Recomm'!CM$53)*FederalIncomeTax+('State Depr-Recomm'!CM$98-'State Depr-Recomm'!CM$53)*StateIncomeTax+CK11</f>
        <v>-1.0302869668521453E-12</v>
      </c>
      <c r="CM11" s="386">
        <f ca="1">('Fed Depr-Recomm'!CN$98-'Fed Depr-Recomm'!CN$53)*FederalIncomeTax+('State Depr-Recomm'!CN$98-'State Depr-Recomm'!CN$53)*StateIncomeTax+CL11</f>
        <v>-1.0302869668521453E-12</v>
      </c>
      <c r="CN11" s="386">
        <f ca="1">('Fed Depr-Recomm'!CO$98-'Fed Depr-Recomm'!CO$53)*FederalIncomeTax+('State Depr-Recomm'!CO$98-'State Depr-Recomm'!CO$53)*StateIncomeTax+CM11</f>
        <v>-1.0302869668521453E-12</v>
      </c>
      <c r="CO11" s="386">
        <f ca="1">('Fed Depr-Recomm'!CP$98-'Fed Depr-Recomm'!CP$53)*FederalIncomeTax+('State Depr-Recomm'!CP$98-'State Depr-Recomm'!CP$53)*StateIncomeTax+CN11</f>
        <v>-1.0302869668521453E-12</v>
      </c>
      <c r="CP11" s="386">
        <f ca="1">('Fed Depr-Recomm'!CQ$98-'Fed Depr-Recomm'!CQ$53)*FederalIncomeTax+('State Depr-Recomm'!CQ$98-'State Depr-Recomm'!CQ$53)*StateIncomeTax+CO11</f>
        <v>-1.0302869668521453E-12</v>
      </c>
      <c r="CQ11" s="386">
        <f ca="1">('Fed Depr-Recomm'!CR$98-'Fed Depr-Recomm'!CR$53)*FederalIncomeTax+('State Depr-Recomm'!CR$98-'State Depr-Recomm'!CR$53)*StateIncomeTax+CP11</f>
        <v>-1.0302869668521453E-12</v>
      </c>
    </row>
    <row r="12" spans="1:96" s="26" customFormat="1" x14ac:dyDescent="0.25">
      <c r="A12" s="41" t="s">
        <v>150</v>
      </c>
      <c r="C12" s="470">
        <f t="shared" ref="C12:L12" ca="1" si="0">SUM(C8:C11)</f>
        <v>2346.7680806562498</v>
      </c>
      <c r="D12" s="470">
        <f t="shared" ca="1" si="0"/>
        <v>9885.1932265762262</v>
      </c>
      <c r="E12" s="470">
        <f t="shared" ca="1" si="0"/>
        <v>17094.287276235551</v>
      </c>
      <c r="F12" s="470">
        <f t="shared" ca="1" si="0"/>
        <v>24015.998596098867</v>
      </c>
      <c r="G12" s="470">
        <f t="shared" ca="1" si="0"/>
        <v>34187.561071735021</v>
      </c>
      <c r="H12" s="470">
        <f t="shared" ca="1" si="0"/>
        <v>41950.751193767603</v>
      </c>
      <c r="I12" s="470">
        <f t="shared" ca="1" si="0"/>
        <v>40157.093556873304</v>
      </c>
      <c r="J12" s="470">
        <f t="shared" ca="1" si="0"/>
        <v>38441.765174422224</v>
      </c>
      <c r="K12" s="470">
        <f t="shared" ca="1" si="0"/>
        <v>36797.080528283761</v>
      </c>
      <c r="L12" s="470">
        <f t="shared" ca="1" si="0"/>
        <v>35210.968846242919</v>
      </c>
      <c r="M12" s="470">
        <f t="shared" ref="M12:BN12" ca="1" si="1">SUM(M8:M11)</f>
        <v>33670.774264484375</v>
      </c>
      <c r="N12" s="470">
        <f t="shared" ca="1" si="1"/>
        <v>32163.213773176489</v>
      </c>
      <c r="O12" s="470">
        <f t="shared" ca="1" si="1"/>
        <v>30671.753917402595</v>
      </c>
      <c r="P12" s="470">
        <f t="shared" ca="1" si="1"/>
        <v>29182.515431124706</v>
      </c>
      <c r="Q12" s="470">
        <f t="shared" ca="1" si="1"/>
        <v>27693.291084440818</v>
      </c>
      <c r="R12" s="470">
        <f t="shared" ca="1" si="1"/>
        <v>26204.05259816294</v>
      </c>
      <c r="S12" s="470">
        <f t="shared" ca="1" si="1"/>
        <v>24714.828251479044</v>
      </c>
      <c r="T12" s="470">
        <f t="shared" ca="1" si="1"/>
        <v>23225.589765201159</v>
      </c>
      <c r="U12" s="470">
        <f t="shared" ca="1" si="1"/>
        <v>21736.365418517267</v>
      </c>
      <c r="V12" s="470">
        <f t="shared" ca="1" si="1"/>
        <v>20247.126932239382</v>
      </c>
      <c r="W12" s="470">
        <f t="shared" ca="1" si="1"/>
        <v>18772.246475389216</v>
      </c>
      <c r="X12" s="470">
        <f t="shared" ca="1" si="1"/>
        <v>17363.160783705705</v>
      </c>
      <c r="Y12" s="470">
        <f t="shared" ca="1" si="1"/>
        <v>16061.296684052355</v>
      </c>
      <c r="Z12" s="470">
        <f t="shared" ca="1" si="1"/>
        <v>14882.690455882494</v>
      </c>
      <c r="AA12" s="470">
        <f t="shared" ca="1" si="1"/>
        <v>13870.722333677493</v>
      </c>
      <c r="AB12" s="470">
        <f t="shared" ca="1" si="1"/>
        <v>13039.596736562493</v>
      </c>
      <c r="AC12" s="470">
        <f t="shared" ca="1" si="1"/>
        <v>12290.232135837492</v>
      </c>
      <c r="AD12" s="470">
        <f t="shared" ca="1" si="1"/>
        <v>11540.867535112491</v>
      </c>
      <c r="AE12" s="470">
        <f t="shared" ca="1" si="1"/>
        <v>10791.50293438749</v>
      </c>
      <c r="AF12" s="470">
        <f t="shared" ca="1" si="1"/>
        <v>10042.138333662489</v>
      </c>
      <c r="AG12" s="470">
        <f t="shared" ca="1" si="1"/>
        <v>9292.7737329374886</v>
      </c>
      <c r="AH12" s="470">
        <f t="shared" ca="1" si="1"/>
        <v>8543.4091322124914</v>
      </c>
      <c r="AI12" s="470">
        <f t="shared" ca="1" si="1"/>
        <v>7794.0445314874942</v>
      </c>
      <c r="AJ12" s="470">
        <f t="shared" ca="1" si="1"/>
        <v>7044.679930762497</v>
      </c>
      <c r="AK12" s="470">
        <f t="shared" ca="1" si="1"/>
        <v>6295.3153300374997</v>
      </c>
      <c r="AL12" s="470">
        <f t="shared" ca="1" si="1"/>
        <v>5545.9507293125025</v>
      </c>
      <c r="AM12" s="470">
        <f t="shared" ca="1" si="1"/>
        <v>4796.5861285875053</v>
      </c>
      <c r="AN12" s="470">
        <f t="shared" ca="1" si="1"/>
        <v>4047.2215278625081</v>
      </c>
      <c r="AO12" s="470">
        <f t="shared" ca="1" si="1"/>
        <v>3297.8569271375109</v>
      </c>
      <c r="AP12" s="470">
        <f t="shared" ca="1" si="1"/>
        <v>2548.4923264125136</v>
      </c>
      <c r="AQ12" s="470">
        <f t="shared" ca="1" si="1"/>
        <v>1821.0004182500134</v>
      </c>
      <c r="AR12" s="470">
        <f t="shared" ca="1" si="1"/>
        <v>1183.8368789000169</v>
      </c>
      <c r="AS12" s="470">
        <f t="shared" ca="1" si="1"/>
        <v>680.87513617501827</v>
      </c>
      <c r="AT12" s="470">
        <f t="shared" ca="1" si="1"/>
        <v>303.08655000001642</v>
      </c>
      <c r="AU12" s="470">
        <f t="shared" ca="1" si="1"/>
        <v>71.95288750001788</v>
      </c>
      <c r="AV12" s="470">
        <f t="shared" ca="1" si="1"/>
        <v>2.0797585875698132E-11</v>
      </c>
      <c r="AW12" s="470">
        <f t="shared" ca="1" si="1"/>
        <v>2.0797585875698132E-11</v>
      </c>
      <c r="AX12" s="470">
        <f t="shared" ca="1" si="1"/>
        <v>2.0797585875698132E-11</v>
      </c>
      <c r="AY12" s="470">
        <f t="shared" ca="1" si="1"/>
        <v>2.0797585875698132E-11</v>
      </c>
      <c r="AZ12" s="470">
        <f t="shared" ca="1" si="1"/>
        <v>2.0797585875698132E-11</v>
      </c>
      <c r="BA12" s="470">
        <f t="shared" ca="1" si="1"/>
        <v>2.0797585875698132E-11</v>
      </c>
      <c r="BB12" s="470">
        <f t="shared" ca="1" si="1"/>
        <v>2.0797585875698132E-11</v>
      </c>
      <c r="BC12" s="470">
        <f t="shared" ca="1" si="1"/>
        <v>2.0797585875698132E-11</v>
      </c>
      <c r="BD12" s="470">
        <f t="shared" ca="1" si="1"/>
        <v>2.0797585875698132E-11</v>
      </c>
      <c r="BE12" s="470">
        <f t="shared" ca="1" si="1"/>
        <v>2.0797585875698132E-11</v>
      </c>
      <c r="BF12" s="470">
        <f t="shared" ca="1" si="1"/>
        <v>2.0797585875698132E-11</v>
      </c>
      <c r="BG12" s="470">
        <f t="shared" ca="1" si="1"/>
        <v>2.0797585875698132E-11</v>
      </c>
      <c r="BH12" s="470">
        <f t="shared" ca="1" si="1"/>
        <v>2.0797585875698132E-11</v>
      </c>
      <c r="BI12" s="470">
        <f t="shared" ca="1" si="1"/>
        <v>2.0797585875698132E-11</v>
      </c>
      <c r="BJ12" s="470">
        <f t="shared" ca="1" si="1"/>
        <v>2.0797585875698132E-11</v>
      </c>
      <c r="BK12" s="470">
        <f t="shared" ca="1" si="1"/>
        <v>2.0797585875698132E-11</v>
      </c>
      <c r="BL12" s="470">
        <f t="shared" ca="1" si="1"/>
        <v>2.0797585875698132E-11</v>
      </c>
      <c r="BM12" s="470">
        <f t="shared" ca="1" si="1"/>
        <v>2.0797585875698132E-11</v>
      </c>
      <c r="BN12" s="470">
        <f t="shared" ca="1" si="1"/>
        <v>2.0797585875698132E-11</v>
      </c>
      <c r="BO12" s="470">
        <f t="shared" ref="BO12:CQ12" ca="1" si="2">SUM(BO8:BO11)</f>
        <v>2.0797585875698132E-11</v>
      </c>
      <c r="BP12" s="470">
        <f t="shared" ca="1" si="2"/>
        <v>2.0797585875698132E-11</v>
      </c>
      <c r="BQ12" s="470">
        <f t="shared" ca="1" si="2"/>
        <v>2.0797585875698132E-11</v>
      </c>
      <c r="BR12" s="470">
        <f t="shared" ca="1" si="2"/>
        <v>2.0797585875698132E-11</v>
      </c>
      <c r="BS12" s="470">
        <f t="shared" ca="1" si="2"/>
        <v>2.0797585875698132E-11</v>
      </c>
      <c r="BT12" s="470">
        <f t="shared" ca="1" si="2"/>
        <v>2.0797585875698132E-11</v>
      </c>
      <c r="BU12" s="470">
        <f t="shared" ca="1" si="2"/>
        <v>2.0797585875698132E-11</v>
      </c>
      <c r="BV12" s="470">
        <f t="shared" ca="1" si="2"/>
        <v>2.0797585875698132E-11</v>
      </c>
      <c r="BW12" s="470">
        <f t="shared" ca="1" si="2"/>
        <v>2.0797585875698132E-11</v>
      </c>
      <c r="BX12" s="470">
        <f t="shared" ca="1" si="2"/>
        <v>2.0797585875698132E-11</v>
      </c>
      <c r="BY12" s="470">
        <f t="shared" ca="1" si="2"/>
        <v>2.0797585875698132E-11</v>
      </c>
      <c r="BZ12" s="470">
        <f t="shared" ca="1" si="2"/>
        <v>2.0797585875698132E-11</v>
      </c>
      <c r="CA12" s="470">
        <f t="shared" ca="1" si="2"/>
        <v>2.0797585875698132E-11</v>
      </c>
      <c r="CB12" s="470">
        <f t="shared" ca="1" si="2"/>
        <v>2.0797585875698132E-11</v>
      </c>
      <c r="CC12" s="470">
        <f t="shared" ca="1" si="2"/>
        <v>2.0797585875698132E-11</v>
      </c>
      <c r="CD12" s="470">
        <f t="shared" ca="1" si="2"/>
        <v>2.0797585875698132E-11</v>
      </c>
      <c r="CE12" s="470">
        <f t="shared" ca="1" si="2"/>
        <v>2.0797585875698132E-11</v>
      </c>
      <c r="CF12" s="470">
        <f t="shared" ca="1" si="2"/>
        <v>2.0797585875698132E-11</v>
      </c>
      <c r="CG12" s="470">
        <f t="shared" ca="1" si="2"/>
        <v>2.0797585875698132E-11</v>
      </c>
      <c r="CH12" s="470">
        <f t="shared" ca="1" si="2"/>
        <v>2.0797585875698132E-11</v>
      </c>
      <c r="CI12" s="470">
        <f t="shared" ca="1" si="2"/>
        <v>2.0797585875698132E-11</v>
      </c>
      <c r="CJ12" s="470">
        <f t="shared" ca="1" si="2"/>
        <v>2.0797585875698132E-11</v>
      </c>
      <c r="CK12" s="470">
        <f t="shared" ca="1" si="2"/>
        <v>2.0797585875698132E-11</v>
      </c>
      <c r="CL12" s="470">
        <f t="shared" ca="1" si="2"/>
        <v>2.0797585875698132E-11</v>
      </c>
      <c r="CM12" s="470">
        <f t="shared" ca="1" si="2"/>
        <v>2.0797585875698132E-11</v>
      </c>
      <c r="CN12" s="470">
        <f t="shared" ca="1" si="2"/>
        <v>2.0797585875698132E-11</v>
      </c>
      <c r="CO12" s="470">
        <f t="shared" ca="1" si="2"/>
        <v>2.0797585875698132E-11</v>
      </c>
      <c r="CP12" s="470">
        <f t="shared" ca="1" si="2"/>
        <v>2.0797585875698132E-11</v>
      </c>
      <c r="CQ12" s="470">
        <f t="shared" ca="1" si="2"/>
        <v>2.0797585875698132E-11</v>
      </c>
    </row>
    <row r="13" spans="1:96"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row>
    <row r="14" spans="1:96"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row>
    <row r="15" spans="1:96" s="6" customFormat="1" x14ac:dyDescent="0.25">
      <c r="A15" s="29" t="s">
        <v>161</v>
      </c>
      <c r="B15" s="42"/>
      <c r="C15" s="35">
        <f t="shared" ref="C15:BN15" ca="1" si="3">C12*$B$13*$B$14</f>
        <v>120.64734702653782</v>
      </c>
      <c r="D15" s="35">
        <f t="shared" ca="1" si="3"/>
        <v>508.19778377828385</v>
      </c>
      <c r="E15" s="35">
        <f t="shared" ca="1" si="3"/>
        <v>878.8173088712698</v>
      </c>
      <c r="F15" s="35">
        <f t="shared" ca="1" si="3"/>
        <v>1234.6624878254429</v>
      </c>
      <c r="G15" s="35">
        <f t="shared" ca="1" si="3"/>
        <v>1757.5825146978975</v>
      </c>
      <c r="H15" s="35">
        <f t="shared" ca="1" si="3"/>
        <v>2156.6881188715929</v>
      </c>
      <c r="I15" s="35">
        <f t="shared" ca="1" si="3"/>
        <v>2064.4761797588567</v>
      </c>
      <c r="J15" s="35">
        <f t="shared" ca="1" si="3"/>
        <v>1976.2911476170466</v>
      </c>
      <c r="K15" s="35">
        <f t="shared" ca="1" si="3"/>
        <v>1891.7379099590682</v>
      </c>
      <c r="L15" s="35">
        <f t="shared" ca="1" si="3"/>
        <v>1810.1959083853487</v>
      </c>
      <c r="M15" s="35">
        <f t="shared" ca="1" si="3"/>
        <v>1731.0145049371417</v>
      </c>
      <c r="N15" s="35">
        <f t="shared" ca="1" si="3"/>
        <v>1653.5108200790035</v>
      </c>
      <c r="O15" s="35">
        <f t="shared" ca="1" si="3"/>
        <v>1576.8348688936676</v>
      </c>
      <c r="P15" s="35">
        <f t="shared" ca="1" si="3"/>
        <v>1500.2731183141213</v>
      </c>
      <c r="Q15" s="35">
        <f t="shared" ca="1" si="3"/>
        <v>1423.7120946511025</v>
      </c>
      <c r="R15" s="35">
        <f t="shared" ca="1" si="3"/>
        <v>1347.1503440715569</v>
      </c>
      <c r="S15" s="35">
        <f t="shared" ca="1" si="3"/>
        <v>1270.5893204085378</v>
      </c>
      <c r="T15" s="35">
        <f t="shared" ca="1" si="3"/>
        <v>1194.0275698289915</v>
      </c>
      <c r="U15" s="35">
        <f t="shared" ca="1" si="3"/>
        <v>1117.4665461659727</v>
      </c>
      <c r="V15" s="35">
        <f t="shared" ca="1" si="3"/>
        <v>1040.9047955864266</v>
      </c>
      <c r="W15" s="35">
        <f t="shared" ca="1" si="3"/>
        <v>965.08119129975967</v>
      </c>
      <c r="X15" s="35">
        <f t="shared" ca="1" si="3"/>
        <v>892.64009589031036</v>
      </c>
      <c r="Y15" s="35">
        <f t="shared" ca="1" si="3"/>
        <v>825.71126252713157</v>
      </c>
      <c r="Z15" s="35">
        <f t="shared" ca="1" si="3"/>
        <v>765.11911633691898</v>
      </c>
      <c r="AA15" s="35">
        <f t="shared" ca="1" si="3"/>
        <v>713.09383517435992</v>
      </c>
      <c r="AB15" s="35">
        <f t="shared" ca="1" si="3"/>
        <v>670.36566822667783</v>
      </c>
      <c r="AC15" s="35">
        <f t="shared" ca="1" si="3"/>
        <v>631.84083410340554</v>
      </c>
      <c r="AD15" s="35">
        <f t="shared" ca="1" si="3"/>
        <v>593.31599998013326</v>
      </c>
      <c r="AE15" s="35">
        <f t="shared" ca="1" si="3"/>
        <v>554.79116585686086</v>
      </c>
      <c r="AF15" s="35">
        <f t="shared" ca="1" si="3"/>
        <v>516.26633173358869</v>
      </c>
      <c r="AG15" s="35">
        <f t="shared" ca="1" si="3"/>
        <v>477.74149761031634</v>
      </c>
      <c r="AH15" s="35">
        <f t="shared" ca="1" si="3"/>
        <v>439.21666348704417</v>
      </c>
      <c r="AI15" s="35">
        <f t="shared" ca="1" si="3"/>
        <v>400.69182936377211</v>
      </c>
      <c r="AJ15" s="35">
        <f t="shared" ca="1" si="3"/>
        <v>362.1669952405</v>
      </c>
      <c r="AK15" s="35">
        <f t="shared" ca="1" si="3"/>
        <v>323.64216111722789</v>
      </c>
      <c r="AL15" s="35">
        <f t="shared" ca="1" si="3"/>
        <v>285.11732699395577</v>
      </c>
      <c r="AM15" s="35">
        <f t="shared" ca="1" si="3"/>
        <v>246.59249287068366</v>
      </c>
      <c r="AN15" s="35">
        <f t="shared" ca="1" si="3"/>
        <v>208.06765874741157</v>
      </c>
      <c r="AO15" s="35">
        <f t="shared" ca="1" si="3"/>
        <v>169.54282462413946</v>
      </c>
      <c r="AP15" s="35">
        <f t="shared" ca="1" si="3"/>
        <v>131.01799050086731</v>
      </c>
      <c r="AQ15" s="35">
        <f t="shared" ca="1" si="3"/>
        <v>93.617631502233195</v>
      </c>
      <c r="AR15" s="35">
        <f t="shared" ca="1" si="3"/>
        <v>60.861053944249868</v>
      </c>
      <c r="AS15" s="35">
        <f t="shared" ca="1" si="3"/>
        <v>35.003790750757688</v>
      </c>
      <c r="AT15" s="35">
        <f t="shared" ca="1" si="3"/>
        <v>15.581679535500845</v>
      </c>
      <c r="AU15" s="35">
        <f t="shared" ca="1" si="3"/>
        <v>3.6990979463759195</v>
      </c>
      <c r="AV15" s="35">
        <f t="shared" ca="1" si="3"/>
        <v>1.0692038898696412E-12</v>
      </c>
      <c r="AW15" s="35">
        <f t="shared" ca="1" si="3"/>
        <v>1.0692038898696412E-12</v>
      </c>
      <c r="AX15" s="35">
        <f t="shared" ca="1" si="3"/>
        <v>1.0692038898696412E-12</v>
      </c>
      <c r="AY15" s="35">
        <f t="shared" ca="1" si="3"/>
        <v>1.0692038898696412E-12</v>
      </c>
      <c r="AZ15" s="35">
        <f t="shared" ca="1" si="3"/>
        <v>1.0692038898696412E-12</v>
      </c>
      <c r="BA15" s="35">
        <f t="shared" ca="1" si="3"/>
        <v>1.0692038898696412E-12</v>
      </c>
      <c r="BB15" s="35">
        <f t="shared" ca="1" si="3"/>
        <v>1.0692038898696412E-12</v>
      </c>
      <c r="BC15" s="35">
        <f t="shared" ca="1" si="3"/>
        <v>1.0692038898696412E-12</v>
      </c>
      <c r="BD15" s="35">
        <f t="shared" ca="1" si="3"/>
        <v>1.0692038898696412E-12</v>
      </c>
      <c r="BE15" s="35">
        <f t="shared" ca="1" si="3"/>
        <v>1.0692038898696412E-12</v>
      </c>
      <c r="BF15" s="35">
        <f t="shared" ca="1" si="3"/>
        <v>1.0692038898696412E-12</v>
      </c>
      <c r="BG15" s="35">
        <f t="shared" ca="1" si="3"/>
        <v>1.0692038898696412E-12</v>
      </c>
      <c r="BH15" s="35">
        <f t="shared" ca="1" si="3"/>
        <v>1.0692038898696412E-12</v>
      </c>
      <c r="BI15" s="35">
        <f t="shared" ca="1" si="3"/>
        <v>1.0692038898696412E-12</v>
      </c>
      <c r="BJ15" s="35">
        <f t="shared" ca="1" si="3"/>
        <v>1.0692038898696412E-12</v>
      </c>
      <c r="BK15" s="35">
        <f t="shared" ca="1" si="3"/>
        <v>1.0692038898696412E-12</v>
      </c>
      <c r="BL15" s="35">
        <f t="shared" ca="1" si="3"/>
        <v>1.0692038898696412E-12</v>
      </c>
      <c r="BM15" s="35">
        <f t="shared" ca="1" si="3"/>
        <v>1.0692038898696412E-12</v>
      </c>
      <c r="BN15" s="35">
        <f t="shared" ca="1" si="3"/>
        <v>1.0692038898696412E-12</v>
      </c>
      <c r="BO15" s="35">
        <f t="shared" ref="BO15:CQ15" ca="1" si="4">BO12*$B$13*$B$14</f>
        <v>1.0692038898696412E-12</v>
      </c>
      <c r="BP15" s="35">
        <f t="shared" ca="1" si="4"/>
        <v>1.0692038898696412E-12</v>
      </c>
      <c r="BQ15" s="35">
        <f t="shared" ca="1" si="4"/>
        <v>1.0692038898696412E-12</v>
      </c>
      <c r="BR15" s="35">
        <f t="shared" ca="1" si="4"/>
        <v>1.0692038898696412E-12</v>
      </c>
      <c r="BS15" s="35">
        <f t="shared" ca="1" si="4"/>
        <v>1.0692038898696412E-12</v>
      </c>
      <c r="BT15" s="35">
        <f t="shared" ca="1" si="4"/>
        <v>1.0692038898696412E-12</v>
      </c>
      <c r="BU15" s="35">
        <f t="shared" ca="1" si="4"/>
        <v>1.0692038898696412E-12</v>
      </c>
      <c r="BV15" s="35">
        <f t="shared" ca="1" si="4"/>
        <v>1.0692038898696412E-12</v>
      </c>
      <c r="BW15" s="35">
        <f t="shared" ca="1" si="4"/>
        <v>1.0692038898696412E-12</v>
      </c>
      <c r="BX15" s="35">
        <f t="shared" ca="1" si="4"/>
        <v>1.0692038898696412E-12</v>
      </c>
      <c r="BY15" s="35">
        <f t="shared" ca="1" si="4"/>
        <v>1.0692038898696412E-12</v>
      </c>
      <c r="BZ15" s="35">
        <f t="shared" ca="1" si="4"/>
        <v>1.0692038898696412E-12</v>
      </c>
      <c r="CA15" s="35">
        <f t="shared" ca="1" si="4"/>
        <v>1.0692038898696412E-12</v>
      </c>
      <c r="CB15" s="35">
        <f t="shared" ca="1" si="4"/>
        <v>1.0692038898696412E-12</v>
      </c>
      <c r="CC15" s="35">
        <f t="shared" ca="1" si="4"/>
        <v>1.0692038898696412E-12</v>
      </c>
      <c r="CD15" s="35">
        <f t="shared" ca="1" si="4"/>
        <v>1.0692038898696412E-12</v>
      </c>
      <c r="CE15" s="35">
        <f t="shared" ca="1" si="4"/>
        <v>1.0692038898696412E-12</v>
      </c>
      <c r="CF15" s="35">
        <f t="shared" ca="1" si="4"/>
        <v>1.0692038898696412E-12</v>
      </c>
      <c r="CG15" s="35">
        <f t="shared" ca="1" si="4"/>
        <v>1.0692038898696412E-12</v>
      </c>
      <c r="CH15" s="35">
        <f t="shared" ca="1" si="4"/>
        <v>1.0692038898696412E-12</v>
      </c>
      <c r="CI15" s="35">
        <f t="shared" ca="1" si="4"/>
        <v>1.0692038898696412E-12</v>
      </c>
      <c r="CJ15" s="35">
        <f t="shared" ca="1" si="4"/>
        <v>1.0692038898696412E-12</v>
      </c>
      <c r="CK15" s="35">
        <f t="shared" ca="1" si="4"/>
        <v>1.0692038898696412E-12</v>
      </c>
      <c r="CL15" s="35">
        <f t="shared" ca="1" si="4"/>
        <v>1.0692038898696412E-12</v>
      </c>
      <c r="CM15" s="35">
        <f t="shared" ca="1" si="4"/>
        <v>1.0692038898696412E-12</v>
      </c>
      <c r="CN15" s="35">
        <f t="shared" ca="1" si="4"/>
        <v>1.0692038898696412E-12</v>
      </c>
      <c r="CO15" s="35">
        <f t="shared" ca="1" si="4"/>
        <v>1.0692038898696412E-12</v>
      </c>
      <c r="CP15" s="35">
        <f t="shared" ca="1" si="4"/>
        <v>1.0692038898696412E-12</v>
      </c>
      <c r="CQ15" s="35">
        <f t="shared" ca="1" si="4"/>
        <v>1.0692038898696412E-12</v>
      </c>
    </row>
    <row r="16" spans="1:96"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row>
    <row r="17" spans="1:95"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row>
    <row r="18" spans="1:95" s="471" customFormat="1" x14ac:dyDescent="0.25">
      <c r="A18" s="32" t="s">
        <v>154</v>
      </c>
      <c r="C18" s="470">
        <f ca="1">Inputs!E46+IF(C4='LookUp Ranges'!$B$149,RetireValue,0)</f>
        <v>0</v>
      </c>
      <c r="D18" s="470">
        <f ca="1">Inputs!F46+IF(D4='LookUp Ranges'!$B$149,RetireValue,0)</f>
        <v>-4</v>
      </c>
      <c r="E18" s="470">
        <f ca="1">Inputs!G46+IF(E4='LookUp Ranges'!$B$149,RetireValue,0)</f>
        <v>12</v>
      </c>
      <c r="F18" s="470">
        <f ca="1">Inputs!H46+IF(F4='LookUp Ranges'!$B$149,RetireValue,0)</f>
        <v>29</v>
      </c>
      <c r="G18" s="470">
        <f ca="1">Inputs!I46+IF(G4='LookUp Ranges'!$B$149,RetireValue,0)</f>
        <v>46</v>
      </c>
      <c r="H18" s="470">
        <f ca="1">Inputs!J46+IF(H4='LookUp Ranges'!$B$149,RetireValue,0)</f>
        <v>55</v>
      </c>
      <c r="I18" s="470">
        <f ca="1">Inputs!K46+IF(I4='LookUp Ranges'!$B$149,RetireValue,0)</f>
        <v>56</v>
      </c>
      <c r="J18" s="470">
        <f ca="1">Inputs!L46+IF(J4='LookUp Ranges'!$B$149,RetireValue,0)</f>
        <v>57.120000000000005</v>
      </c>
      <c r="K18" s="470">
        <f ca="1">Inputs!M46+IF(K4='LookUp Ranges'!$B$149,RetireValue,0)</f>
        <v>58.262400000000007</v>
      </c>
      <c r="L18" s="470">
        <f ca="1">Inputs!N46+IF(L4='LookUp Ranges'!$B$149,RetireValue,0)</f>
        <v>59.427648000000005</v>
      </c>
      <c r="M18" s="470">
        <f ca="1">Inputs!O46+IF(M4='LookUp Ranges'!$B$149,RetireValue,0)</f>
        <v>60.616200960000008</v>
      </c>
      <c r="N18" s="470">
        <f ca="1">Inputs!P46+IF(N4='LookUp Ranges'!$B$149,RetireValue,0)</f>
        <v>61.828524979200012</v>
      </c>
      <c r="O18" s="470">
        <f ca="1">Inputs!Q46+IF(O4='LookUp Ranges'!$B$149,RetireValue,0)</f>
        <v>63.065095478784016</v>
      </c>
      <c r="P18" s="470">
        <f ca="1">Inputs!R46+IF(P4='LookUp Ranges'!$B$149,RetireValue,0)</f>
        <v>64.326397388359695</v>
      </c>
      <c r="Q18" s="470">
        <f ca="1">Inputs!S46+IF(Q4='LookUp Ranges'!$B$149,RetireValue,0)</f>
        <v>65.612925336126892</v>
      </c>
      <c r="R18" s="470">
        <f ca="1">Inputs!T46+IF(R4='LookUp Ranges'!$B$149,RetireValue,0)</f>
        <v>66.925183842849435</v>
      </c>
      <c r="S18" s="470">
        <f ca="1">Inputs!U46+IF(S4='LookUp Ranges'!$B$149,RetireValue,0)</f>
        <v>68.263687519706423</v>
      </c>
      <c r="T18" s="470">
        <f ca="1">Inputs!V46+IF(T4='LookUp Ranges'!$B$149,RetireValue,0)</f>
        <v>69.628961270100547</v>
      </c>
      <c r="U18" s="470">
        <f ca="1">Inputs!W46+IF(U4='LookUp Ranges'!$B$149,RetireValue,0)</f>
        <v>71.021540495502563</v>
      </c>
      <c r="V18" s="470">
        <f ca="1">Inputs!X46+IF(V4='LookUp Ranges'!$B$149,RetireValue,0)</f>
        <v>72.441971305412622</v>
      </c>
      <c r="W18" s="470">
        <f ca="1">Inputs!Y46+IF(W4='LookUp Ranges'!$B$149,RetireValue,0)</f>
        <v>73.890810731520872</v>
      </c>
      <c r="X18" s="470">
        <f ca="1">Inputs!Z46+IF(X4='LookUp Ranges'!$B$149,RetireValue,0)</f>
        <v>75.368626946151295</v>
      </c>
      <c r="Y18" s="470">
        <f ca="1">Inputs!AA46+IF(Y4='LookUp Ranges'!$B$149,RetireValue,0)</f>
        <v>76.875999485074317</v>
      </c>
      <c r="Z18" s="470">
        <f ca="1">Inputs!AB46+IF(Z4='LookUp Ranges'!$B$149,RetireValue,0)</f>
        <v>78.413519474775811</v>
      </c>
      <c r="AA18" s="470">
        <f ca="1">Inputs!AC46+IF(AA4='LookUp Ranges'!$B$149,RetireValue,0)</f>
        <v>79.981789864271335</v>
      </c>
      <c r="AB18" s="470">
        <f ca="1">Inputs!AD46+IF(AB4='LookUp Ranges'!$B$149,RetireValue,0)</f>
        <v>81.581425661556764</v>
      </c>
      <c r="AC18" s="470">
        <f ca="1">Inputs!AE46+IF(AC4='LookUp Ranges'!$B$149,RetireValue,0)</f>
        <v>83.213054174787899</v>
      </c>
      <c r="AD18" s="470">
        <f ca="1">Inputs!AF46+IF(AD4='LookUp Ranges'!$B$149,RetireValue,0)</f>
        <v>84.877315258283659</v>
      </c>
      <c r="AE18" s="470">
        <f ca="1">Inputs!AG46+IF(AE4='LookUp Ranges'!$B$149,RetireValue,0)</f>
        <v>86.574861563449332</v>
      </c>
      <c r="AF18" s="470">
        <f ca="1">Inputs!AH46+IF(AF4='LookUp Ranges'!$B$149,RetireValue,0)</f>
        <v>88.306358794718321</v>
      </c>
      <c r="AG18" s="470">
        <f ca="1">Inputs!AI46+IF(AG4='LookUp Ranges'!$B$149,RetireValue,0)</f>
        <v>90.072485970612689</v>
      </c>
      <c r="AH18" s="470">
        <f ca="1">Inputs!AJ46+IF(AH4='LookUp Ranges'!$B$149,RetireValue,0)</f>
        <v>91.87393569002495</v>
      </c>
      <c r="AI18" s="470">
        <f ca="1">Inputs!AK46+IF(AI4='LookUp Ranges'!$B$149,RetireValue,0)</f>
        <v>93.711414403825458</v>
      </c>
      <c r="AJ18" s="470">
        <f ca="1">Inputs!AL46+IF(AJ4='LookUp Ranges'!$B$149,RetireValue,0)</f>
        <v>95.585642691901967</v>
      </c>
      <c r="AK18" s="470">
        <f ca="1">Inputs!AM46+IF(AK4='LookUp Ranges'!$B$149,RetireValue,0)</f>
        <v>97.497355545740007</v>
      </c>
      <c r="AL18" s="470">
        <f ca="1">Inputs!AN46+IF(AL4='LookUp Ranges'!$B$149,RetireValue,0)</f>
        <v>99.447302656654813</v>
      </c>
      <c r="AM18" s="470">
        <f ca="1">Inputs!AO46+IF(AM4='LookUp Ranges'!$B$149,RetireValue,0)</f>
        <v>101.4362487097879</v>
      </c>
      <c r="AN18" s="470">
        <f ca="1">Inputs!AP46+IF(AN4='LookUp Ranges'!$B$149,RetireValue,0)</f>
        <v>103.46497368398366</v>
      </c>
      <c r="AO18" s="470">
        <f ca="1">Inputs!AQ46+IF(AO4='LookUp Ranges'!$B$149,RetireValue,0)</f>
        <v>105.53427315766334</v>
      </c>
      <c r="AP18" s="470">
        <f ca="1">Inputs!AR46+IF(AP4='LookUp Ranges'!$B$149,RetireValue,0)</f>
        <v>107.64495862081661</v>
      </c>
      <c r="AQ18" s="470">
        <f ca="1">Inputs!AS46+IF(AQ4='LookUp Ranges'!$B$149,RetireValue,0)</f>
        <v>0</v>
      </c>
      <c r="AR18" s="470">
        <f ca="1">Inputs!AT46+IF(AR4='LookUp Ranges'!$B$149,RetireValue,0)</f>
        <v>0</v>
      </c>
      <c r="AS18" s="470">
        <f ca="1">Inputs!AU46+IF(AS4='LookUp Ranges'!$B$149,RetireValue,0)</f>
        <v>0</v>
      </c>
      <c r="AT18" s="470">
        <f ca="1">Inputs!AV46+IF(AT4='LookUp Ranges'!$B$149,RetireValue,0)</f>
        <v>0</v>
      </c>
      <c r="AU18" s="470">
        <f ca="1">Inputs!AW46+IF(AU4='LookUp Ranges'!$B$149,RetireValue,0)</f>
        <v>0</v>
      </c>
      <c r="AV18" s="470">
        <f ca="1">Inputs!AX46+IF(AV4='LookUp Ranges'!$B$149,RetireValue,0)</f>
        <v>0</v>
      </c>
      <c r="AW18" s="470">
        <f ca="1">Inputs!AY46+IF(AW4='LookUp Ranges'!$B$149,RetireValue,0)</f>
        <v>0</v>
      </c>
      <c r="AX18" s="470">
        <f ca="1">Inputs!AZ46+IF(AX4='LookUp Ranges'!$B$149,RetireValue,0)</f>
        <v>0</v>
      </c>
      <c r="AY18" s="470">
        <f ca="1">Inputs!BA46+IF(AY4='LookUp Ranges'!$B$149,RetireValue,0)</f>
        <v>0</v>
      </c>
      <c r="AZ18" s="470">
        <f ca="1">Inputs!BB46+IF(AZ4='LookUp Ranges'!$B$149,RetireValue,0)</f>
        <v>0</v>
      </c>
      <c r="BA18" s="470">
        <f ca="1">Inputs!BC46+IF(BA4='LookUp Ranges'!$B$149,RetireValue,0)</f>
        <v>0</v>
      </c>
      <c r="BB18" s="470">
        <f ca="1">Inputs!BD46+IF(BB4='LookUp Ranges'!$B$149,RetireValue,0)</f>
        <v>0</v>
      </c>
      <c r="BC18" s="470">
        <f ca="1">Inputs!BE46+IF(BC4='LookUp Ranges'!$B$149,RetireValue,0)</f>
        <v>0</v>
      </c>
      <c r="BD18" s="470">
        <f ca="1">Inputs!BF46+IF(BD4='LookUp Ranges'!$B$149,RetireValue,0)</f>
        <v>0</v>
      </c>
      <c r="BE18" s="470">
        <f ca="1">Inputs!BG46+IF(BE4='LookUp Ranges'!$B$149,RetireValue,0)</f>
        <v>0</v>
      </c>
      <c r="BF18" s="470">
        <f ca="1">Inputs!BH46+IF(BF4='LookUp Ranges'!$B$149,RetireValue,0)</f>
        <v>0</v>
      </c>
      <c r="BG18" s="470">
        <f ca="1">Inputs!BI46+IF(BG4='LookUp Ranges'!$B$149,RetireValue,0)</f>
        <v>0</v>
      </c>
      <c r="BH18" s="470">
        <f ca="1">Inputs!BJ46+IF(BH4='LookUp Ranges'!$B$149,RetireValue,0)</f>
        <v>0</v>
      </c>
      <c r="BI18" s="470">
        <f ca="1">Inputs!BK46+IF(BI4='LookUp Ranges'!$B$149,RetireValue,0)</f>
        <v>0</v>
      </c>
      <c r="BJ18" s="470">
        <f ca="1">Inputs!BL46+IF(BJ4='LookUp Ranges'!$B$149,RetireValue,0)</f>
        <v>0</v>
      </c>
      <c r="BK18" s="470">
        <f ca="1">Inputs!BM46+IF(BK4='LookUp Ranges'!$B$149,RetireValue,0)</f>
        <v>0</v>
      </c>
      <c r="BL18" s="470">
        <f ca="1">Inputs!BN46+IF(BL4='LookUp Ranges'!$B$149,RetireValue,0)</f>
        <v>0</v>
      </c>
      <c r="BM18" s="470">
        <f ca="1">Inputs!BO46+IF(BM4='LookUp Ranges'!$B$149,RetireValue,0)</f>
        <v>0</v>
      </c>
      <c r="BN18" s="470">
        <f ca="1">Inputs!BP46+IF(BN4='LookUp Ranges'!$B$149,RetireValue,0)</f>
        <v>0</v>
      </c>
      <c r="BO18" s="470">
        <f ca="1">Inputs!BQ46+IF(BO4='LookUp Ranges'!$B$149,RetireValue,0)</f>
        <v>0</v>
      </c>
      <c r="BP18" s="470">
        <f ca="1">Inputs!BR46+IF(BP4='LookUp Ranges'!$B$149,RetireValue,0)</f>
        <v>0</v>
      </c>
      <c r="BQ18" s="470">
        <f ca="1">Inputs!BS46+IF(BQ4='LookUp Ranges'!$B$149,RetireValue,0)</f>
        <v>0</v>
      </c>
      <c r="BR18" s="470">
        <f ca="1">Inputs!BT46+IF(BR4='LookUp Ranges'!$B$149,RetireValue,0)</f>
        <v>0</v>
      </c>
      <c r="BS18" s="470">
        <f ca="1">Inputs!BU46+IF(BS4='LookUp Ranges'!$B$149,RetireValue,0)</f>
        <v>0</v>
      </c>
      <c r="BT18" s="470">
        <f ca="1">Inputs!BV46+IF(BT4='LookUp Ranges'!$B$149,RetireValue,0)</f>
        <v>0</v>
      </c>
      <c r="BU18" s="470">
        <f ca="1">Inputs!BW46+IF(BU4='LookUp Ranges'!$B$149,RetireValue,0)</f>
        <v>0</v>
      </c>
      <c r="BV18" s="470">
        <f ca="1">Inputs!BX46+IF(BV4='LookUp Ranges'!$B$149,RetireValue,0)</f>
        <v>0</v>
      </c>
      <c r="BW18" s="470">
        <f ca="1">Inputs!BY46+IF(BW4='LookUp Ranges'!$B$149,RetireValue,0)</f>
        <v>0</v>
      </c>
      <c r="BX18" s="470">
        <f ca="1">Inputs!BZ46+IF(BX4='LookUp Ranges'!$B$149,RetireValue,0)</f>
        <v>0</v>
      </c>
      <c r="BY18" s="470">
        <f ca="1">Inputs!CA46+IF(BY4='LookUp Ranges'!$B$149,RetireValue,0)</f>
        <v>0</v>
      </c>
      <c r="BZ18" s="470">
        <f ca="1">Inputs!CB46+IF(BZ4='LookUp Ranges'!$B$149,RetireValue,0)</f>
        <v>0</v>
      </c>
      <c r="CA18" s="470">
        <f ca="1">Inputs!CC46+IF(CA4='LookUp Ranges'!$B$149,RetireValue,0)</f>
        <v>0</v>
      </c>
      <c r="CB18" s="470">
        <f ca="1">Inputs!CD46+IF(CB4='LookUp Ranges'!$B$149,RetireValue,0)</f>
        <v>0</v>
      </c>
      <c r="CC18" s="470">
        <f ca="1">Inputs!CE46+IF(CC4='LookUp Ranges'!$B$149,RetireValue,0)</f>
        <v>0</v>
      </c>
      <c r="CD18" s="470">
        <f ca="1">Inputs!CF46+IF(CD4='LookUp Ranges'!$B$149,RetireValue,0)</f>
        <v>0</v>
      </c>
      <c r="CE18" s="470">
        <f ca="1">Inputs!CG46+IF(CE4='LookUp Ranges'!$B$149,RetireValue,0)</f>
        <v>0</v>
      </c>
      <c r="CF18" s="470">
        <f ca="1">Inputs!CH46+IF(CF4='LookUp Ranges'!$B$149,RetireValue,0)</f>
        <v>0</v>
      </c>
      <c r="CG18" s="470">
        <f ca="1">Inputs!CI46+IF(CG4='LookUp Ranges'!$B$149,RetireValue,0)</f>
        <v>0</v>
      </c>
      <c r="CH18" s="470">
        <f ca="1">Inputs!CJ46+IF(CH4='LookUp Ranges'!$B$149,RetireValue,0)</f>
        <v>0</v>
      </c>
      <c r="CI18" s="470">
        <f ca="1">Inputs!CK46+IF(CI4='LookUp Ranges'!$B$149,RetireValue,0)</f>
        <v>0</v>
      </c>
      <c r="CJ18" s="470">
        <f ca="1">Inputs!CL46+IF(CJ4='LookUp Ranges'!$B$149,RetireValue,0)</f>
        <v>0</v>
      </c>
      <c r="CK18" s="470">
        <f ca="1">Inputs!CM46+IF(CK4='LookUp Ranges'!$B$149,RetireValue,0)</f>
        <v>0</v>
      </c>
      <c r="CL18" s="470">
        <f ca="1">Inputs!CN46+IF(CL4='LookUp Ranges'!$B$149,RetireValue,0)</f>
        <v>0</v>
      </c>
      <c r="CM18" s="470">
        <f ca="1">Inputs!CO46+IF(CM4='LookUp Ranges'!$B$149,RetireValue,0)</f>
        <v>0</v>
      </c>
      <c r="CN18" s="470">
        <f ca="1">Inputs!CP46+IF(CN4='LookUp Ranges'!$B$149,RetireValue,0)</f>
        <v>0</v>
      </c>
      <c r="CO18" s="470">
        <f ca="1">Inputs!CQ46+IF(CO4='LookUp Ranges'!$B$149,RetireValue,0)</f>
        <v>0</v>
      </c>
      <c r="CP18" s="470">
        <f ca="1">Inputs!CR46+IF(CP4='LookUp Ranges'!$B$149,RetireValue,0)</f>
        <v>0</v>
      </c>
      <c r="CQ18" s="470">
        <f ca="1">Inputs!CS46+IF(CQ4='LookUp Ranges'!$B$149,RetireValue,0)</f>
        <v>0</v>
      </c>
    </row>
    <row r="19" spans="1:95" s="471" customFormat="1" x14ac:dyDescent="0.25">
      <c r="A19" s="32" t="s">
        <v>147</v>
      </c>
      <c r="C19" s="470">
        <f ca="1">-(SUM(Inputs!$E$32:'Inputs'!E32)+C10)*PropertyTaxRate</f>
        <v>-31.174603502935625</v>
      </c>
      <c r="D19" s="470">
        <f ca="1">-(SUM(Inputs!$E$32:'Inputs'!F32)+D10)*PropertyTaxRate</f>
        <v>-127.95354204346938</v>
      </c>
      <c r="E19" s="470">
        <f ca="1">-(SUM(Inputs!$E$32:'Inputs'!G32)+E10)*PropertyTaxRate</f>
        <v>-218.40053790662938</v>
      </c>
      <c r="F19" s="470">
        <f ca="1">-(SUM(Inputs!$E$32:'Inputs'!H32)+F10)*PropertyTaxRate</f>
        <v>-297.4687890127629</v>
      </c>
      <c r="G19" s="470">
        <f ca="1">-(SUM(Inputs!$E$32:'Inputs'!I32)+G10)*PropertyTaxRate</f>
        <v>-414.01659994724116</v>
      </c>
      <c r="H19" s="470">
        <f ca="1">-(SUM(Inputs!$E$32:'Inputs'!J32)+H10)*PropertyTaxRate</f>
        <v>-505.64589783346941</v>
      </c>
      <c r="I19" s="470">
        <f ca="1">-(SUM(Inputs!$E$32:'Inputs'!K32)+I10)*PropertyTaxRate</f>
        <v>-492.12626889057259</v>
      </c>
      <c r="J19" s="470">
        <f ca="1">-(SUM(Inputs!$E$32:'Inputs'!L32)+J10)*PropertyTaxRate</f>
        <v>-478.60663994767589</v>
      </c>
      <c r="K19" s="470">
        <f ca="1">-(SUM(Inputs!$E$32:'Inputs'!M32)+K10)*PropertyTaxRate</f>
        <v>-465.08701100477919</v>
      </c>
      <c r="L19" s="470">
        <f ca="1">-(SUM(Inputs!$E$32:'Inputs'!N32)+L10)*PropertyTaxRate</f>
        <v>-451.56738206188237</v>
      </c>
      <c r="M19" s="470">
        <f ca="1">-(SUM(Inputs!$E$32:'Inputs'!O32)+M10)*PropertyTaxRate</f>
        <v>-438.04775311898567</v>
      </c>
      <c r="N19" s="470">
        <f ca="1">-(SUM(Inputs!$E$32:'Inputs'!P32)+N10)*PropertyTaxRate</f>
        <v>-424.52812417608891</v>
      </c>
      <c r="O19" s="470">
        <f ca="1">-(SUM(Inputs!$E$32:'Inputs'!Q32)+O10)*PropertyTaxRate</f>
        <v>-411.00849523319215</v>
      </c>
      <c r="P19" s="470">
        <f ca="1">-(SUM(Inputs!$E$32:'Inputs'!R32)+P10)*PropertyTaxRate</f>
        <v>-397.48886629029533</v>
      </c>
      <c r="Q19" s="470">
        <f ca="1">-(SUM(Inputs!$E$32:'Inputs'!S32)+Q10)*PropertyTaxRate</f>
        <v>-383.96923734739863</v>
      </c>
      <c r="R19" s="470">
        <f ca="1">-(SUM(Inputs!$E$32:'Inputs'!T32)+R10)*PropertyTaxRate</f>
        <v>-370.44960840450193</v>
      </c>
      <c r="S19" s="470">
        <f ca="1">-(SUM(Inputs!$E$32:'Inputs'!U32)+S10)*PropertyTaxRate</f>
        <v>-356.92997946160511</v>
      </c>
      <c r="T19" s="470">
        <f ca="1">-(SUM(Inputs!$E$32:'Inputs'!V32)+T10)*PropertyTaxRate</f>
        <v>-343.41035051870836</v>
      </c>
      <c r="U19" s="470">
        <f ca="1">-(SUM(Inputs!$E$32:'Inputs'!W32)+U10)*PropertyTaxRate</f>
        <v>-329.8907215758116</v>
      </c>
      <c r="V19" s="470">
        <f ca="1">-(SUM(Inputs!$E$32:'Inputs'!X32)+V10)*PropertyTaxRate</f>
        <v>-316.37109263291484</v>
      </c>
      <c r="W19" s="470">
        <f ca="1">-(SUM(Inputs!$E$32:'Inputs'!Y32)+W10)*PropertyTaxRate</f>
        <v>-302.85146369001808</v>
      </c>
      <c r="X19" s="470">
        <f ca="1">-(SUM(Inputs!$E$32:'Inputs'!Z32)+X10)*PropertyTaxRate</f>
        <v>-289.33183474712132</v>
      </c>
      <c r="Y19" s="470">
        <f ca="1">-(SUM(Inputs!$E$32:'Inputs'!AA32)+Y10)*PropertyTaxRate</f>
        <v>-275.81220580422456</v>
      </c>
      <c r="Z19" s="470">
        <f ca="1">-(SUM(Inputs!$E$32:'Inputs'!AB32)+Z10)*PropertyTaxRate</f>
        <v>-262.2925768613278</v>
      </c>
      <c r="AA19" s="470">
        <f ca="1">-(SUM(Inputs!$E$32:'Inputs'!AC32)+AA10)*PropertyTaxRate</f>
        <v>-248.77294791843104</v>
      </c>
      <c r="AB19" s="470">
        <f ca="1">-(SUM(Inputs!$E$32:'Inputs'!AD32)+AB10)*PropertyTaxRate</f>
        <v>-235.25331897553428</v>
      </c>
      <c r="AC19" s="470">
        <f ca="1">-(SUM(Inputs!$E$32:'Inputs'!AE32)+AC10)*PropertyTaxRate</f>
        <v>-221.73369003263753</v>
      </c>
      <c r="AD19" s="470">
        <f ca="1">-(SUM(Inputs!$E$32:'Inputs'!AF32)+AD10)*PropertyTaxRate</f>
        <v>-208.21406108974077</v>
      </c>
      <c r="AE19" s="470">
        <f ca="1">-(SUM(Inputs!$E$32:'Inputs'!AG32)+AE10)*PropertyTaxRate</f>
        <v>-194.69443214684401</v>
      </c>
      <c r="AF19" s="470">
        <f ca="1">-(SUM(Inputs!$E$32:'Inputs'!AH32)+AF10)*PropertyTaxRate</f>
        <v>-181.17480320394725</v>
      </c>
      <c r="AG19" s="470">
        <f ca="1">-(SUM(Inputs!$E$32:'Inputs'!AI32)+AG10)*PropertyTaxRate</f>
        <v>-167.65517426105049</v>
      </c>
      <c r="AH19" s="470">
        <f ca="1">-(SUM(Inputs!$E$32:'Inputs'!AJ32)+AH10)*PropertyTaxRate</f>
        <v>-154.13554531815379</v>
      </c>
      <c r="AI19" s="470">
        <f ca="1">-(SUM(Inputs!$E$32:'Inputs'!AK32)+AI10)*PropertyTaxRate</f>
        <v>-140.61591637525706</v>
      </c>
      <c r="AJ19" s="470">
        <f ca="1">-(SUM(Inputs!$E$32:'Inputs'!AL32)+AJ10)*PropertyTaxRate</f>
        <v>-127.09628743236034</v>
      </c>
      <c r="AK19" s="470">
        <f ca="1">-(SUM(Inputs!$E$32:'Inputs'!AM32)+AK10)*PropertyTaxRate</f>
        <v>-113.57665848946363</v>
      </c>
      <c r="AL19" s="470">
        <f ca="1">-(SUM(Inputs!$E$32:'Inputs'!AN32)+AL10)*PropertyTaxRate</f>
        <v>-100.05702954656691</v>
      </c>
      <c r="AM19" s="470">
        <f ca="1">-(SUM(Inputs!$E$32:'Inputs'!AO32)+AM10)*PropertyTaxRate</f>
        <v>-86.537400603670193</v>
      </c>
      <c r="AN19" s="470">
        <f ca="1">-(SUM(Inputs!$E$32:'Inputs'!AP32)+AN10)*PropertyTaxRate</f>
        <v>-73.017771660773477</v>
      </c>
      <c r="AO19" s="470">
        <f ca="1">-(SUM(Inputs!$E$32:'Inputs'!AQ32)+AO10)*PropertyTaxRate</f>
        <v>-59.498142717876753</v>
      </c>
      <c r="AP19" s="470">
        <f ca="1">-(SUM(Inputs!$E$32:'Inputs'!AR32)+AP10)*PropertyTaxRate</f>
        <v>-45.978513774980037</v>
      </c>
      <c r="AQ19" s="470">
        <f ca="1">-(SUM(Inputs!$E$32:'Inputs'!AS32)+AQ10)*PropertyTaxRate</f>
        <v>-32.853500066297656</v>
      </c>
      <c r="AR19" s="470">
        <f ca="1">-(SUM(Inputs!$E$32:'Inputs'!AT32)+AR10)*PropertyTaxRate</f>
        <v>-21.358141705867197</v>
      </c>
      <c r="AS19" s="470">
        <f ca="1">-(SUM(Inputs!$E$32:'Inputs'!AU32)+AS10)*PropertyTaxRate</f>
        <v>-12.283979238710462</v>
      </c>
      <c r="AT19" s="470">
        <f ca="1">-(SUM(Inputs!$E$32:'Inputs'!AV32)+AT10)*PropertyTaxRate</f>
        <v>-5.4681228465001919</v>
      </c>
      <c r="AU19" s="470">
        <f ca="1">-(SUM(Inputs!$E$32:'Inputs'!AW32)+AU10)*PropertyTaxRate</f>
        <v>-1.2981348991252084</v>
      </c>
      <c r="AV19" s="470">
        <f ca="1">-(SUM(Inputs!$E$32:'Inputs'!AX32)+AV10)*PropertyTaxRate</f>
        <v>-2.4061584554146976E-13</v>
      </c>
      <c r="AW19" s="470">
        <f ca="1">-(SUM(Inputs!$E$32:'Inputs'!AY32)+AW10)*PropertyTaxRate</f>
        <v>-2.4061584554146976E-13</v>
      </c>
      <c r="AX19" s="470">
        <f ca="1">-(SUM(Inputs!$E$32:'Inputs'!AZ32)+AX10)*PropertyTaxRate</f>
        <v>-2.4061584554146976E-13</v>
      </c>
      <c r="AY19" s="470">
        <f ca="1">-(SUM(Inputs!$E$32:'Inputs'!BA32)+AY10)*PropertyTaxRate</f>
        <v>-2.4061584554146976E-13</v>
      </c>
      <c r="AZ19" s="470">
        <f ca="1">-(SUM(Inputs!$E$32:'Inputs'!BB32)+AZ10)*PropertyTaxRate</f>
        <v>-2.4061584554146976E-13</v>
      </c>
      <c r="BA19" s="470">
        <f ca="1">-(SUM(Inputs!$E$32:'Inputs'!BC32)+BA10)*PropertyTaxRate</f>
        <v>-2.4061584554146976E-13</v>
      </c>
      <c r="BB19" s="470">
        <f ca="1">-(SUM(Inputs!$E$32:'Inputs'!BD32)+BB10)*PropertyTaxRate</f>
        <v>-2.4061584554146976E-13</v>
      </c>
      <c r="BC19" s="470">
        <f ca="1">-(SUM(Inputs!$E$32:'Inputs'!BE32)+BC10)*PropertyTaxRate</f>
        <v>-2.4061584554146976E-13</v>
      </c>
      <c r="BD19" s="470">
        <f ca="1">-(SUM(Inputs!$E$32:'Inputs'!BF32)+BD10)*PropertyTaxRate</f>
        <v>-2.4061584554146976E-13</v>
      </c>
      <c r="BE19" s="470">
        <f ca="1">-(SUM(Inputs!$E$32:'Inputs'!BG32)+BE10)*PropertyTaxRate</f>
        <v>-2.4061584554146976E-13</v>
      </c>
      <c r="BF19" s="470">
        <f ca="1">-(SUM(Inputs!$E$32:'Inputs'!BH32)+BF10)*PropertyTaxRate</f>
        <v>-2.4061584554146976E-13</v>
      </c>
      <c r="BG19" s="470">
        <f ca="1">-(SUM(Inputs!$E$32:'Inputs'!BI32)+BG10)*PropertyTaxRate</f>
        <v>-2.4061584554146976E-13</v>
      </c>
      <c r="BH19" s="470">
        <f ca="1">-(SUM(Inputs!$E$32:'Inputs'!BJ32)+BH10)*PropertyTaxRate</f>
        <v>-2.4061584554146976E-13</v>
      </c>
      <c r="BI19" s="470">
        <f ca="1">-(SUM(Inputs!$E$32:'Inputs'!BK32)+BI10)*PropertyTaxRate</f>
        <v>-2.4061584554146976E-13</v>
      </c>
      <c r="BJ19" s="470">
        <f ca="1">-(SUM(Inputs!$E$32:'Inputs'!BL32)+BJ10)*PropertyTaxRate</f>
        <v>-2.4061584554146976E-13</v>
      </c>
      <c r="BK19" s="470">
        <f ca="1">-(SUM(Inputs!$E$32:'Inputs'!BM32)+BK10)*PropertyTaxRate</f>
        <v>-2.4061584554146976E-13</v>
      </c>
      <c r="BL19" s="470">
        <f ca="1">-(SUM(Inputs!$E$32:'Inputs'!BN32)+BL10)*PropertyTaxRate</f>
        <v>-2.4061584554146976E-13</v>
      </c>
      <c r="BM19" s="470">
        <f ca="1">-(SUM(Inputs!$E$32:'Inputs'!BO32)+BM10)*PropertyTaxRate</f>
        <v>-2.4061584554146976E-13</v>
      </c>
      <c r="BN19" s="470">
        <f ca="1">-(SUM(Inputs!$E$32:'Inputs'!BP32)+BN10)*PropertyTaxRate</f>
        <v>-2.4061584554146976E-13</v>
      </c>
      <c r="BO19" s="470">
        <f ca="1">-(SUM(Inputs!$E$32:'Inputs'!BQ32)+BO10)*PropertyTaxRate</f>
        <v>-2.4061584554146976E-13</v>
      </c>
      <c r="BP19" s="470">
        <f ca="1">-(SUM(Inputs!$E$32:'Inputs'!BR32)+BP10)*PropertyTaxRate</f>
        <v>-2.4061584554146976E-13</v>
      </c>
      <c r="BQ19" s="470">
        <f ca="1">-(SUM(Inputs!$E$32:'Inputs'!BS32)+BQ10)*PropertyTaxRate</f>
        <v>-2.4061584554146976E-13</v>
      </c>
      <c r="BR19" s="470">
        <f ca="1">-(SUM(Inputs!$E$32:'Inputs'!BT32)+BR10)*PropertyTaxRate</f>
        <v>-2.4061584554146976E-13</v>
      </c>
      <c r="BS19" s="470">
        <f ca="1">-(SUM(Inputs!$E$32:'Inputs'!BU32)+BS10)*PropertyTaxRate</f>
        <v>-2.4061584554146976E-13</v>
      </c>
      <c r="BT19" s="470">
        <f ca="1">-(SUM(Inputs!$E$32:'Inputs'!BV32)+BT10)*PropertyTaxRate</f>
        <v>-2.4061584554146976E-13</v>
      </c>
      <c r="BU19" s="470">
        <f ca="1">-(SUM(Inputs!$E$32:'Inputs'!BW32)+BU10)*PropertyTaxRate</f>
        <v>-2.4061584554146976E-13</v>
      </c>
      <c r="BV19" s="470">
        <f ca="1">-(SUM(Inputs!$E$32:'Inputs'!BX32)+BV10)*PropertyTaxRate</f>
        <v>-2.4061584554146976E-13</v>
      </c>
      <c r="BW19" s="470">
        <f ca="1">-(SUM(Inputs!$E$32:'Inputs'!BY32)+BW10)*PropertyTaxRate</f>
        <v>-2.4061584554146976E-13</v>
      </c>
      <c r="BX19" s="470">
        <f ca="1">-(SUM(Inputs!$E$32:'Inputs'!BZ32)+BX10)*PropertyTaxRate</f>
        <v>-2.4061584554146976E-13</v>
      </c>
      <c r="BY19" s="470">
        <f ca="1">-(SUM(Inputs!$E$32:'Inputs'!CA32)+BY10)*PropertyTaxRate</f>
        <v>-2.4061584554146976E-13</v>
      </c>
      <c r="BZ19" s="470">
        <f ca="1">-(SUM(Inputs!$E$32:'Inputs'!CB32)+BZ10)*PropertyTaxRate</f>
        <v>-2.4061584554146976E-13</v>
      </c>
      <c r="CA19" s="470">
        <f ca="1">-(SUM(Inputs!$E$32:'Inputs'!CC32)+CA10)*PropertyTaxRate</f>
        <v>-2.4061584554146976E-13</v>
      </c>
      <c r="CB19" s="470">
        <f ca="1">-(SUM(Inputs!$E$32:'Inputs'!CD32)+CB10)*PropertyTaxRate</f>
        <v>-2.4061584554146976E-13</v>
      </c>
      <c r="CC19" s="470">
        <f ca="1">-(SUM(Inputs!$E$32:'Inputs'!CE32)+CC10)*PropertyTaxRate</f>
        <v>-2.4061584554146976E-13</v>
      </c>
      <c r="CD19" s="470">
        <f ca="1">-(SUM(Inputs!$E$32:'Inputs'!CF32)+CD10)*PropertyTaxRate</f>
        <v>-2.4061584554146976E-13</v>
      </c>
      <c r="CE19" s="470">
        <f ca="1">-(SUM(Inputs!$E$32:'Inputs'!CG32)+CE10)*PropertyTaxRate</f>
        <v>-2.4061584554146976E-13</v>
      </c>
      <c r="CF19" s="470">
        <f ca="1">-(SUM(Inputs!$E$32:'Inputs'!CH32)+CF10)*PropertyTaxRate</f>
        <v>-2.4061584554146976E-13</v>
      </c>
      <c r="CG19" s="470">
        <f ca="1">-(SUM(Inputs!$E$32:'Inputs'!CI32)+CG10)*PropertyTaxRate</f>
        <v>-2.4061584554146976E-13</v>
      </c>
      <c r="CH19" s="470">
        <f ca="1">-(SUM(Inputs!$E$32:'Inputs'!CJ32)+CH10)*PropertyTaxRate</f>
        <v>-2.4061584554146976E-13</v>
      </c>
      <c r="CI19" s="470">
        <f ca="1">-(SUM(Inputs!$E$32:'Inputs'!CK32)+CI10)*PropertyTaxRate</f>
        <v>-2.4061584554146976E-13</v>
      </c>
      <c r="CJ19" s="470">
        <f ca="1">-(SUM(Inputs!$E$32:'Inputs'!CL32)+CJ10)*PropertyTaxRate</f>
        <v>-2.4061584554146976E-13</v>
      </c>
      <c r="CK19" s="470">
        <f ca="1">-(SUM(Inputs!$E$32:'Inputs'!CM32)+CK10)*PropertyTaxRate</f>
        <v>-2.4061584554146976E-13</v>
      </c>
      <c r="CL19" s="470">
        <f ca="1">-(SUM(Inputs!$E$32:'Inputs'!CN32)+CL10)*PropertyTaxRate</f>
        <v>-2.4061584554146976E-13</v>
      </c>
      <c r="CM19" s="470">
        <f ca="1">-(SUM(Inputs!$E$32:'Inputs'!CO32)+CM10)*PropertyTaxRate</f>
        <v>-2.4061584554146976E-13</v>
      </c>
      <c r="CN19" s="470">
        <f ca="1">-(SUM(Inputs!$E$32:'Inputs'!CP32)+CN10)*PropertyTaxRate</f>
        <v>-2.4061584554146976E-13</v>
      </c>
      <c r="CO19" s="470">
        <f ca="1">-(SUM(Inputs!$E$32:'Inputs'!CQ32)+CO10)*PropertyTaxRate</f>
        <v>-2.4061584554146976E-13</v>
      </c>
      <c r="CP19" s="470">
        <f ca="1">-(SUM(Inputs!$E$32:'Inputs'!CR32)+CP10)*PropertyTaxRate</f>
        <v>-2.4061584554146976E-13</v>
      </c>
      <c r="CQ19" s="470">
        <f ca="1">-(SUM(Inputs!$E$32:'Inputs'!CS32)+CQ10)*PropertyTaxRate</f>
        <v>-2.4061584554146976E-13</v>
      </c>
    </row>
    <row r="20" spans="1:95" s="10" customFormat="1" x14ac:dyDescent="0.25">
      <c r="A20" s="32" t="s">
        <v>84</v>
      </c>
      <c r="C20" s="386">
        <f ca="1">'Fed Depr-Recomm'!D53</f>
        <v>-35.798187499999997</v>
      </c>
      <c r="D20" s="386">
        <f ca="1">'Fed Depr-Recomm'!E53</f>
        <v>-183.63512500000002</v>
      </c>
      <c r="E20" s="386">
        <f ca="1">'Fed Depr-Recomm'!F53</f>
        <v>-403.27800000000002</v>
      </c>
      <c r="F20" s="386">
        <f ca="1">'Fed Depr-Recomm'!G53</f>
        <v>-608.14404999999999</v>
      </c>
      <c r="G20" s="386">
        <f ca="1">'Fed Depr-Recomm'!H53</f>
        <v>-848.16847499999994</v>
      </c>
      <c r="H20" s="386">
        <f ca="1">'Fed Depr-Recomm'!I53</f>
        <v>-1108.6934749999998</v>
      </c>
      <c r="I20" s="386">
        <f ca="1">'Fed Depr-Recomm'!J53</f>
        <v>-1226.4559749999999</v>
      </c>
      <c r="J20" s="386">
        <f ca="1">'Fed Depr-Recomm'!K53</f>
        <v>-1226.4559749999999</v>
      </c>
      <c r="K20" s="386">
        <f ca="1">'Fed Depr-Recomm'!L53</f>
        <v>-1226.4559749999999</v>
      </c>
      <c r="L20" s="386">
        <f ca="1">'Fed Depr-Recomm'!M53</f>
        <v>-1226.4559749999999</v>
      </c>
      <c r="M20" s="386">
        <f ca="1">'Fed Depr-Recomm'!N53</f>
        <v>-1226.4559749999999</v>
      </c>
      <c r="N20" s="386">
        <f ca="1">'Fed Depr-Recomm'!O53</f>
        <v>-1226.4559749999999</v>
      </c>
      <c r="O20" s="386">
        <f ca="1">'Fed Depr-Recomm'!P53</f>
        <v>-1226.4559749999999</v>
      </c>
      <c r="P20" s="386">
        <f ca="1">'Fed Depr-Recomm'!Q53</f>
        <v>-1226.4559749999999</v>
      </c>
      <c r="Q20" s="386">
        <f ca="1">'Fed Depr-Recomm'!R53</f>
        <v>-1226.4559749999999</v>
      </c>
      <c r="R20" s="386">
        <f ca="1">'Fed Depr-Recomm'!S53</f>
        <v>-1226.4559749999999</v>
      </c>
      <c r="S20" s="386">
        <f ca="1">'Fed Depr-Recomm'!T53</f>
        <v>-1226.4559749999999</v>
      </c>
      <c r="T20" s="386">
        <f ca="1">'Fed Depr-Recomm'!U53</f>
        <v>-1226.4559749999999</v>
      </c>
      <c r="U20" s="386">
        <f ca="1">'Fed Depr-Recomm'!V53</f>
        <v>-1226.4559749999999</v>
      </c>
      <c r="V20" s="386">
        <f ca="1">'Fed Depr-Recomm'!W53</f>
        <v>-1226.4559749999999</v>
      </c>
      <c r="W20" s="386">
        <f ca="1">'Fed Depr-Recomm'!X53</f>
        <v>-1226.4559749999999</v>
      </c>
      <c r="X20" s="386">
        <f ca="1">'Fed Depr-Recomm'!Y53</f>
        <v>-1226.4559749999999</v>
      </c>
      <c r="Y20" s="386">
        <f ca="1">'Fed Depr-Recomm'!Z53</f>
        <v>-1226.4559749999999</v>
      </c>
      <c r="Z20" s="386">
        <f ca="1">'Fed Depr-Recomm'!AA53</f>
        <v>-1226.4559749999999</v>
      </c>
      <c r="AA20" s="386">
        <f ca="1">'Fed Depr-Recomm'!AB53</f>
        <v>-1226.4559749999999</v>
      </c>
      <c r="AB20" s="386">
        <f ca="1">'Fed Depr-Recomm'!AC53</f>
        <v>-1226.4559749999999</v>
      </c>
      <c r="AC20" s="386">
        <f ca="1">'Fed Depr-Recomm'!AD53</f>
        <v>-1226.4559749999999</v>
      </c>
      <c r="AD20" s="386">
        <f ca="1">'Fed Depr-Recomm'!AE53</f>
        <v>-1226.4559749999999</v>
      </c>
      <c r="AE20" s="386">
        <f ca="1">'Fed Depr-Recomm'!AF53</f>
        <v>-1226.4559749999999</v>
      </c>
      <c r="AF20" s="386">
        <f ca="1">'Fed Depr-Recomm'!AG53</f>
        <v>-1226.4559749999999</v>
      </c>
      <c r="AG20" s="386">
        <f ca="1">'Fed Depr-Recomm'!AH53</f>
        <v>-1226.4559749999999</v>
      </c>
      <c r="AH20" s="386">
        <f ca="1">'Fed Depr-Recomm'!AI53</f>
        <v>-1226.4559749999999</v>
      </c>
      <c r="AI20" s="386">
        <f ca="1">'Fed Depr-Recomm'!AJ53</f>
        <v>-1226.4559749999999</v>
      </c>
      <c r="AJ20" s="386">
        <f ca="1">'Fed Depr-Recomm'!AK53</f>
        <v>-1226.4559749999999</v>
      </c>
      <c r="AK20" s="386">
        <f ca="1">'Fed Depr-Recomm'!AL53</f>
        <v>-1226.4559749999999</v>
      </c>
      <c r="AL20" s="386">
        <f ca="1">'Fed Depr-Recomm'!AM53</f>
        <v>-1226.4559749999999</v>
      </c>
      <c r="AM20" s="386">
        <f ca="1">'Fed Depr-Recomm'!AN53</f>
        <v>-1226.4559749999999</v>
      </c>
      <c r="AN20" s="386">
        <f ca="1">'Fed Depr-Recomm'!AO53</f>
        <v>-1226.4559749999999</v>
      </c>
      <c r="AO20" s="386">
        <f ca="1">'Fed Depr-Recomm'!AP53</f>
        <v>-1226.4559749999999</v>
      </c>
      <c r="AP20" s="386">
        <f ca="1">'Fed Depr-Recomm'!AQ53</f>
        <v>-1226.4559749999999</v>
      </c>
      <c r="AQ20" s="386">
        <f ca="1">'Fed Depr-Recomm'!AR53</f>
        <v>-1190.6577875</v>
      </c>
      <c r="AR20" s="386">
        <f ca="1">'Fed Depr-Recomm'!AS53</f>
        <v>-1042.8208500000001</v>
      </c>
      <c r="AS20" s="386">
        <f ca="1">'Fed Depr-Recomm'!AT53</f>
        <v>-823.17797499999995</v>
      </c>
      <c r="AT20" s="386">
        <f ca="1">'Fed Depr-Recomm'!AU53</f>
        <v>-618.31192499999997</v>
      </c>
      <c r="AU20" s="386">
        <f ca="1">'Fed Depr-Recomm'!AV53</f>
        <v>-378.28750000000002</v>
      </c>
      <c r="AV20" s="386">
        <f ca="1">'Fed Depr-Recomm'!AW53</f>
        <v>-117.7625</v>
      </c>
      <c r="AW20" s="386">
        <f ca="1">'Fed Depr-Recomm'!AX53</f>
        <v>0</v>
      </c>
      <c r="AX20" s="386">
        <f ca="1">'Fed Depr-Recomm'!AY53</f>
        <v>0</v>
      </c>
      <c r="AY20" s="386">
        <f ca="1">'Fed Depr-Recomm'!AZ53</f>
        <v>0</v>
      </c>
      <c r="AZ20" s="386">
        <f ca="1">'Fed Depr-Recomm'!BA53</f>
        <v>0</v>
      </c>
      <c r="BA20" s="386">
        <f ca="1">'Fed Depr-Recomm'!BB53</f>
        <v>0</v>
      </c>
      <c r="BB20" s="386">
        <f ca="1">'Fed Depr-Recomm'!BC53</f>
        <v>0</v>
      </c>
      <c r="BC20" s="386">
        <f ca="1">'Fed Depr-Recomm'!BD53</f>
        <v>0</v>
      </c>
      <c r="BD20" s="386">
        <f ca="1">'Fed Depr-Recomm'!BE53</f>
        <v>0</v>
      </c>
      <c r="BE20" s="386">
        <f ca="1">'Fed Depr-Recomm'!BF53</f>
        <v>0</v>
      </c>
      <c r="BF20" s="386">
        <f ca="1">'Fed Depr-Recomm'!BG53</f>
        <v>0</v>
      </c>
      <c r="BG20" s="386">
        <f ca="1">'Fed Depr-Recomm'!BH53</f>
        <v>0</v>
      </c>
      <c r="BH20" s="386">
        <f ca="1">'Fed Depr-Recomm'!BI53</f>
        <v>0</v>
      </c>
      <c r="BI20" s="386">
        <f ca="1">'Fed Depr-Recomm'!BJ53</f>
        <v>0</v>
      </c>
      <c r="BJ20" s="386">
        <f ca="1">'Fed Depr-Recomm'!BK53</f>
        <v>0</v>
      </c>
      <c r="BK20" s="386">
        <f ca="1">'Fed Depr-Recomm'!BL53</f>
        <v>0</v>
      </c>
      <c r="BL20" s="386">
        <f ca="1">'Fed Depr-Recomm'!BM53</f>
        <v>0</v>
      </c>
      <c r="BM20" s="386">
        <f ca="1">'Fed Depr-Recomm'!BN53</f>
        <v>0</v>
      </c>
      <c r="BN20" s="386">
        <f ca="1">'Fed Depr-Recomm'!BO53</f>
        <v>0</v>
      </c>
      <c r="BO20" s="386">
        <f ca="1">'Fed Depr-Recomm'!BP53</f>
        <v>0</v>
      </c>
      <c r="BP20" s="386">
        <f ca="1">'Fed Depr-Recomm'!BQ53</f>
        <v>0</v>
      </c>
      <c r="BQ20" s="386">
        <f ca="1">'Fed Depr-Recomm'!BR53</f>
        <v>0</v>
      </c>
      <c r="BR20" s="386">
        <f ca="1">'Fed Depr-Recomm'!BS53</f>
        <v>0</v>
      </c>
      <c r="BS20" s="386">
        <f ca="1">'Fed Depr-Recomm'!BT53</f>
        <v>0</v>
      </c>
      <c r="BT20" s="386">
        <f ca="1">'Fed Depr-Recomm'!BU53</f>
        <v>0</v>
      </c>
      <c r="BU20" s="386">
        <f ca="1">'Fed Depr-Recomm'!BV53</f>
        <v>0</v>
      </c>
      <c r="BV20" s="386">
        <f ca="1">'Fed Depr-Recomm'!BW53</f>
        <v>0</v>
      </c>
      <c r="BW20" s="386">
        <f ca="1">'Fed Depr-Recomm'!BX53</f>
        <v>0</v>
      </c>
      <c r="BX20" s="386">
        <f ca="1">'Fed Depr-Recomm'!BY53</f>
        <v>0</v>
      </c>
      <c r="BY20" s="386">
        <f ca="1">'Fed Depr-Recomm'!BZ53</f>
        <v>0</v>
      </c>
      <c r="BZ20" s="386">
        <f ca="1">'Fed Depr-Recomm'!CA53</f>
        <v>0</v>
      </c>
      <c r="CA20" s="386">
        <f ca="1">'Fed Depr-Recomm'!CB53</f>
        <v>0</v>
      </c>
      <c r="CB20" s="386">
        <f ca="1">'Fed Depr-Recomm'!CC53</f>
        <v>0</v>
      </c>
      <c r="CC20" s="386">
        <f ca="1">'Fed Depr-Recomm'!CD53</f>
        <v>0</v>
      </c>
      <c r="CD20" s="386">
        <f ca="1">'Fed Depr-Recomm'!CE53</f>
        <v>0</v>
      </c>
      <c r="CE20" s="386">
        <f ca="1">'Fed Depr-Recomm'!CF53</f>
        <v>0</v>
      </c>
      <c r="CF20" s="386">
        <f ca="1">'Fed Depr-Recomm'!CG53</f>
        <v>0</v>
      </c>
      <c r="CG20" s="386">
        <f ca="1">'Fed Depr-Recomm'!CH53</f>
        <v>0</v>
      </c>
      <c r="CH20" s="386">
        <f ca="1">'Fed Depr-Recomm'!CI53</f>
        <v>0</v>
      </c>
      <c r="CI20" s="386">
        <f ca="1">'Fed Depr-Recomm'!CJ53</f>
        <v>0</v>
      </c>
      <c r="CJ20" s="386">
        <f ca="1">'Fed Depr-Recomm'!CK53</f>
        <v>0</v>
      </c>
      <c r="CK20" s="386">
        <f ca="1">'Fed Depr-Recomm'!CL53</f>
        <v>0</v>
      </c>
      <c r="CL20" s="386">
        <f ca="1">'Fed Depr-Recomm'!CM53</f>
        <v>0</v>
      </c>
      <c r="CM20" s="386">
        <f ca="1">'Fed Depr-Recomm'!CN53</f>
        <v>0</v>
      </c>
      <c r="CN20" s="386">
        <f ca="1">'Fed Depr-Recomm'!CO53</f>
        <v>0</v>
      </c>
      <c r="CO20" s="386">
        <f ca="1">'Fed Depr-Recomm'!CP53</f>
        <v>0</v>
      </c>
      <c r="CP20" s="386">
        <f ca="1">'Fed Depr-Recomm'!CQ53</f>
        <v>0</v>
      </c>
      <c r="CQ20" s="386">
        <f ca="1">'Fed Depr-Recomm'!CR53</f>
        <v>0</v>
      </c>
    </row>
    <row r="21" spans="1:95" s="10" customFormat="1" x14ac:dyDescent="0.25">
      <c r="A21" s="41" t="s">
        <v>153</v>
      </c>
      <c r="C21" s="470">
        <f t="shared" ref="C21:AH21" ca="1" si="5">SUM(C18:C20)</f>
        <v>-66.972791002935622</v>
      </c>
      <c r="D21" s="470">
        <f t="shared" ca="1" si="5"/>
        <v>-315.5886670434694</v>
      </c>
      <c r="E21" s="470">
        <f t="shared" ca="1" si="5"/>
        <v>-609.67853790662934</v>
      </c>
      <c r="F21" s="470">
        <f t="shared" ca="1" si="5"/>
        <v>-876.61283901276283</v>
      </c>
      <c r="G21" s="470">
        <f t="shared" ca="1" si="5"/>
        <v>-1216.185074947241</v>
      </c>
      <c r="H21" s="470">
        <f t="shared" ca="1" si="5"/>
        <v>-1559.3393728334693</v>
      </c>
      <c r="I21" s="470">
        <f t="shared" ca="1" si="5"/>
        <v>-1662.5822438905725</v>
      </c>
      <c r="J21" s="470">
        <f t="shared" ca="1" si="5"/>
        <v>-1647.9426149476758</v>
      </c>
      <c r="K21" s="470">
        <f t="shared" ca="1" si="5"/>
        <v>-1633.280586004779</v>
      </c>
      <c r="L21" s="470">
        <f t="shared" ca="1" si="5"/>
        <v>-1618.5957090618822</v>
      </c>
      <c r="M21" s="470">
        <f t="shared" ca="1" si="5"/>
        <v>-1603.8875271589854</v>
      </c>
      <c r="N21" s="470">
        <f t="shared" ca="1" si="5"/>
        <v>-1589.1555741968887</v>
      </c>
      <c r="O21" s="470">
        <f t="shared" ca="1" si="5"/>
        <v>-1574.399374754408</v>
      </c>
      <c r="P21" s="470">
        <f t="shared" ca="1" si="5"/>
        <v>-1559.6184439019355</v>
      </c>
      <c r="Q21" s="470">
        <f t="shared" ca="1" si="5"/>
        <v>-1544.8122870112716</v>
      </c>
      <c r="R21" s="470">
        <f t="shared" ca="1" si="5"/>
        <v>-1529.9803995616523</v>
      </c>
      <c r="S21" s="470">
        <f t="shared" ca="1" si="5"/>
        <v>-1515.1222669418985</v>
      </c>
      <c r="T21" s="470">
        <f t="shared" ca="1" si="5"/>
        <v>-1500.2373642486077</v>
      </c>
      <c r="U21" s="470">
        <f t="shared" ca="1" si="5"/>
        <v>-1485.3251560803089</v>
      </c>
      <c r="V21" s="470">
        <f t="shared" ca="1" si="5"/>
        <v>-1470.3850963275022</v>
      </c>
      <c r="W21" s="470">
        <f t="shared" ca="1" si="5"/>
        <v>-1455.416627958497</v>
      </c>
      <c r="X21" s="470">
        <f t="shared" ca="1" si="5"/>
        <v>-1440.4191828009698</v>
      </c>
      <c r="Y21" s="470">
        <f t="shared" ca="1" si="5"/>
        <v>-1425.39218131915</v>
      </c>
      <c r="Z21" s="470">
        <f t="shared" ca="1" si="5"/>
        <v>-1410.3350323865518</v>
      </c>
      <c r="AA21" s="470">
        <f t="shared" ca="1" si="5"/>
        <v>-1395.2471330541596</v>
      </c>
      <c r="AB21" s="470">
        <f t="shared" ca="1" si="5"/>
        <v>-1380.1278683139774</v>
      </c>
      <c r="AC21" s="470">
        <f t="shared" ca="1" si="5"/>
        <v>-1364.9766108578494</v>
      </c>
      <c r="AD21" s="470">
        <f t="shared" ca="1" si="5"/>
        <v>-1349.792720831457</v>
      </c>
      <c r="AE21" s="470">
        <f t="shared" ca="1" si="5"/>
        <v>-1334.5755455833946</v>
      </c>
      <c r="AF21" s="470">
        <f t="shared" ca="1" si="5"/>
        <v>-1319.3244194092288</v>
      </c>
      <c r="AG21" s="470">
        <f t="shared" ca="1" si="5"/>
        <v>-1304.0386632904376</v>
      </c>
      <c r="AH21" s="470">
        <f t="shared" ca="1" si="5"/>
        <v>-1288.7175846281286</v>
      </c>
      <c r="AI21" s="470">
        <f t="shared" ref="AI21:BN21" ca="1" si="6">SUM(AI18:AI20)</f>
        <v>-1273.3604769714314</v>
      </c>
      <c r="AJ21" s="470">
        <f t="shared" ca="1" si="6"/>
        <v>-1257.9666197404583</v>
      </c>
      <c r="AK21" s="470">
        <f t="shared" ca="1" si="6"/>
        <v>-1242.5352779437235</v>
      </c>
      <c r="AL21" s="470">
        <f t="shared" ca="1" si="6"/>
        <v>-1227.0657018899119</v>
      </c>
      <c r="AM21" s="470">
        <f t="shared" ca="1" si="6"/>
        <v>-1211.5571268938822</v>
      </c>
      <c r="AN21" s="470">
        <f t="shared" ca="1" si="6"/>
        <v>-1196.0087729767897</v>
      </c>
      <c r="AO21" s="470">
        <f t="shared" ca="1" si="6"/>
        <v>-1180.4198445602133</v>
      </c>
      <c r="AP21" s="470">
        <f t="shared" ca="1" si="6"/>
        <v>-1164.7895301541632</v>
      </c>
      <c r="AQ21" s="470">
        <f t="shared" ca="1" si="6"/>
        <v>-1223.5112875662976</v>
      </c>
      <c r="AR21" s="470">
        <f t="shared" ca="1" si="6"/>
        <v>-1064.1789917058672</v>
      </c>
      <c r="AS21" s="470">
        <f t="shared" ca="1" si="6"/>
        <v>-835.4619542387104</v>
      </c>
      <c r="AT21" s="470">
        <f t="shared" ca="1" si="6"/>
        <v>-623.78004784650011</v>
      </c>
      <c r="AU21" s="470">
        <f t="shared" ca="1" si="6"/>
        <v>-379.58563489912524</v>
      </c>
      <c r="AV21" s="470">
        <f t="shared" ca="1" si="6"/>
        <v>-117.76250000000024</v>
      </c>
      <c r="AW21" s="470">
        <f t="shared" ca="1" si="6"/>
        <v>-2.4061584554146976E-13</v>
      </c>
      <c r="AX21" s="470">
        <f t="shared" ca="1" si="6"/>
        <v>-2.4061584554146976E-13</v>
      </c>
      <c r="AY21" s="470">
        <f t="shared" ca="1" si="6"/>
        <v>-2.4061584554146976E-13</v>
      </c>
      <c r="AZ21" s="470">
        <f t="shared" ca="1" si="6"/>
        <v>-2.4061584554146976E-13</v>
      </c>
      <c r="BA21" s="470">
        <f t="shared" ca="1" si="6"/>
        <v>-2.4061584554146976E-13</v>
      </c>
      <c r="BB21" s="470">
        <f t="shared" ca="1" si="6"/>
        <v>-2.4061584554146976E-13</v>
      </c>
      <c r="BC21" s="470">
        <f t="shared" ca="1" si="6"/>
        <v>-2.4061584554146976E-13</v>
      </c>
      <c r="BD21" s="470">
        <f t="shared" ca="1" si="6"/>
        <v>-2.4061584554146976E-13</v>
      </c>
      <c r="BE21" s="470">
        <f t="shared" ca="1" si="6"/>
        <v>-2.4061584554146976E-13</v>
      </c>
      <c r="BF21" s="470">
        <f t="shared" ca="1" si="6"/>
        <v>-2.4061584554146976E-13</v>
      </c>
      <c r="BG21" s="470">
        <f t="shared" ca="1" si="6"/>
        <v>-2.4061584554146976E-13</v>
      </c>
      <c r="BH21" s="470">
        <f t="shared" ca="1" si="6"/>
        <v>-2.4061584554146976E-13</v>
      </c>
      <c r="BI21" s="470">
        <f t="shared" ca="1" si="6"/>
        <v>-2.4061584554146976E-13</v>
      </c>
      <c r="BJ21" s="470">
        <f t="shared" ca="1" si="6"/>
        <v>-2.4061584554146976E-13</v>
      </c>
      <c r="BK21" s="470">
        <f t="shared" ca="1" si="6"/>
        <v>-2.4061584554146976E-13</v>
      </c>
      <c r="BL21" s="470">
        <f t="shared" ca="1" si="6"/>
        <v>-2.4061584554146976E-13</v>
      </c>
      <c r="BM21" s="470">
        <f t="shared" ca="1" si="6"/>
        <v>-2.4061584554146976E-13</v>
      </c>
      <c r="BN21" s="470">
        <f t="shared" ca="1" si="6"/>
        <v>-2.4061584554146976E-13</v>
      </c>
      <c r="BO21" s="470">
        <f t="shared" ref="BO21:CQ21" ca="1" si="7">SUM(BO18:BO20)</f>
        <v>-2.4061584554146976E-13</v>
      </c>
      <c r="BP21" s="470">
        <f t="shared" ca="1" si="7"/>
        <v>-2.4061584554146976E-13</v>
      </c>
      <c r="BQ21" s="470">
        <f t="shared" ca="1" si="7"/>
        <v>-2.4061584554146976E-13</v>
      </c>
      <c r="BR21" s="470">
        <f t="shared" ca="1" si="7"/>
        <v>-2.4061584554146976E-13</v>
      </c>
      <c r="BS21" s="470">
        <f t="shared" ca="1" si="7"/>
        <v>-2.4061584554146976E-13</v>
      </c>
      <c r="BT21" s="470">
        <f t="shared" ca="1" si="7"/>
        <v>-2.4061584554146976E-13</v>
      </c>
      <c r="BU21" s="470">
        <f t="shared" ca="1" si="7"/>
        <v>-2.4061584554146976E-13</v>
      </c>
      <c r="BV21" s="470">
        <f t="shared" ca="1" si="7"/>
        <v>-2.4061584554146976E-13</v>
      </c>
      <c r="BW21" s="470">
        <f t="shared" ca="1" si="7"/>
        <v>-2.4061584554146976E-13</v>
      </c>
      <c r="BX21" s="470">
        <f t="shared" ca="1" si="7"/>
        <v>-2.4061584554146976E-13</v>
      </c>
      <c r="BY21" s="470">
        <f t="shared" ca="1" si="7"/>
        <v>-2.4061584554146976E-13</v>
      </c>
      <c r="BZ21" s="470">
        <f t="shared" ca="1" si="7"/>
        <v>-2.4061584554146976E-13</v>
      </c>
      <c r="CA21" s="470">
        <f t="shared" ca="1" si="7"/>
        <v>-2.4061584554146976E-13</v>
      </c>
      <c r="CB21" s="470">
        <f t="shared" ca="1" si="7"/>
        <v>-2.4061584554146976E-13</v>
      </c>
      <c r="CC21" s="470">
        <f t="shared" ca="1" si="7"/>
        <v>-2.4061584554146976E-13</v>
      </c>
      <c r="CD21" s="470">
        <f t="shared" ca="1" si="7"/>
        <v>-2.4061584554146976E-13</v>
      </c>
      <c r="CE21" s="470">
        <f t="shared" ca="1" si="7"/>
        <v>-2.4061584554146976E-13</v>
      </c>
      <c r="CF21" s="470">
        <f t="shared" ca="1" si="7"/>
        <v>-2.4061584554146976E-13</v>
      </c>
      <c r="CG21" s="470">
        <f t="shared" ca="1" si="7"/>
        <v>-2.4061584554146976E-13</v>
      </c>
      <c r="CH21" s="470">
        <f t="shared" ca="1" si="7"/>
        <v>-2.4061584554146976E-13</v>
      </c>
      <c r="CI21" s="470">
        <f t="shared" ca="1" si="7"/>
        <v>-2.4061584554146976E-13</v>
      </c>
      <c r="CJ21" s="470">
        <f t="shared" ca="1" si="7"/>
        <v>-2.4061584554146976E-13</v>
      </c>
      <c r="CK21" s="470">
        <f t="shared" ca="1" si="7"/>
        <v>-2.4061584554146976E-13</v>
      </c>
      <c r="CL21" s="470">
        <f t="shared" ca="1" si="7"/>
        <v>-2.4061584554146976E-13</v>
      </c>
      <c r="CM21" s="470">
        <f t="shared" ca="1" si="7"/>
        <v>-2.4061584554146976E-13</v>
      </c>
      <c r="CN21" s="470">
        <f t="shared" ca="1" si="7"/>
        <v>-2.4061584554146976E-13</v>
      </c>
      <c r="CO21" s="470">
        <f t="shared" ca="1" si="7"/>
        <v>-2.4061584554146976E-13</v>
      </c>
      <c r="CP21" s="470">
        <f t="shared" ca="1" si="7"/>
        <v>-2.4061584554146976E-13</v>
      </c>
      <c r="CQ21" s="470">
        <f t="shared" ca="1" si="7"/>
        <v>-2.4061584554146976E-13</v>
      </c>
    </row>
    <row r="22" spans="1:95"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row>
    <row r="23" spans="1:95"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row>
    <row r="24" spans="1:95"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row>
    <row r="25" spans="1:95" s="10" customFormat="1" x14ac:dyDescent="0.25">
      <c r="A25" s="41" t="s">
        <v>157</v>
      </c>
      <c r="B25" s="26"/>
      <c r="C25" s="470">
        <f t="shared" ref="C25:AH25" ca="1" si="8">-(DEBT*DEBT_INT_RATE)*C12</f>
        <v>-45.442817113827623</v>
      </c>
      <c r="D25" s="470">
        <f t="shared" ca="1" si="8"/>
        <v>-191.41688163942203</v>
      </c>
      <c r="E25" s="470">
        <f t="shared" ca="1" si="8"/>
        <v>-331.01377881702518</v>
      </c>
      <c r="F25" s="470">
        <f t="shared" ca="1" si="8"/>
        <v>-465.04579681485842</v>
      </c>
      <c r="G25" s="470">
        <f t="shared" ca="1" si="8"/>
        <v>-662.00793259307693</v>
      </c>
      <c r="H25" s="470">
        <f t="shared" ca="1" si="8"/>
        <v>-812.33434611611585</v>
      </c>
      <c r="I25" s="470">
        <f t="shared" ca="1" si="8"/>
        <v>-777.60195963529463</v>
      </c>
      <c r="J25" s="470">
        <f t="shared" ca="1" si="8"/>
        <v>-744.38634083751197</v>
      </c>
      <c r="K25" s="470">
        <f t="shared" ca="1" si="8"/>
        <v>-712.53866734968676</v>
      </c>
      <c r="L25" s="470">
        <f t="shared" ca="1" si="8"/>
        <v>-681.82520073864782</v>
      </c>
      <c r="M25" s="470">
        <f t="shared" ca="1" si="8"/>
        <v>-652.00087285747543</v>
      </c>
      <c r="N25" s="470">
        <f t="shared" ca="1" si="8"/>
        <v>-622.80847150378952</v>
      </c>
      <c r="O25" s="470">
        <f t="shared" ca="1" si="8"/>
        <v>-593.92784285658388</v>
      </c>
      <c r="P25" s="470">
        <f t="shared" ca="1" si="8"/>
        <v>-565.09022880829878</v>
      </c>
      <c r="Q25" s="470">
        <f t="shared" ca="1" si="8"/>
        <v>-536.25288855911197</v>
      </c>
      <c r="R25" s="470">
        <f t="shared" ca="1" si="8"/>
        <v>-507.41527451082715</v>
      </c>
      <c r="S25" s="470">
        <f t="shared" ca="1" si="8"/>
        <v>-478.57793426164022</v>
      </c>
      <c r="T25" s="470">
        <f t="shared" ca="1" si="8"/>
        <v>-449.74032021335523</v>
      </c>
      <c r="U25" s="470">
        <f t="shared" ca="1" si="8"/>
        <v>-420.90297996416837</v>
      </c>
      <c r="V25" s="470">
        <f t="shared" ca="1" si="8"/>
        <v>-392.06536591588338</v>
      </c>
      <c r="W25" s="470">
        <f t="shared" ca="1" si="8"/>
        <v>-363.50578074943678</v>
      </c>
      <c r="X25" s="470">
        <f t="shared" ca="1" si="8"/>
        <v>-336.22024541567725</v>
      </c>
      <c r="Y25" s="470">
        <f t="shared" ca="1" si="8"/>
        <v>-311.0109489899898</v>
      </c>
      <c r="Z25" s="470">
        <f t="shared" ca="1" si="8"/>
        <v>-288.18841798770859</v>
      </c>
      <c r="AA25" s="470">
        <f t="shared" ca="1" si="8"/>
        <v>-268.59266726933095</v>
      </c>
      <c r="AB25" s="470">
        <f t="shared" ca="1" si="8"/>
        <v>-252.4987512067961</v>
      </c>
      <c r="AC25" s="470">
        <f t="shared" ca="1" si="8"/>
        <v>-237.98805507835718</v>
      </c>
      <c r="AD25" s="470">
        <f t="shared" ca="1" si="8"/>
        <v>-223.47735894991828</v>
      </c>
      <c r="AE25" s="470">
        <f t="shared" ca="1" si="8"/>
        <v>-208.96666282147936</v>
      </c>
      <c r="AF25" s="470">
        <f t="shared" ca="1" si="8"/>
        <v>-194.45596669304044</v>
      </c>
      <c r="AG25" s="470">
        <f t="shared" ca="1" si="8"/>
        <v>-179.94527056460151</v>
      </c>
      <c r="AH25" s="470">
        <f t="shared" ca="1" si="8"/>
        <v>-165.43457443616268</v>
      </c>
      <c r="AI25" s="470">
        <f t="shared" ref="AI25:BN25" ca="1" si="9">-(DEBT*DEBT_INT_RATE)*AI12</f>
        <v>-150.92387830772384</v>
      </c>
      <c r="AJ25" s="470">
        <f t="shared" ca="1" si="9"/>
        <v>-136.41318217928497</v>
      </c>
      <c r="AK25" s="470">
        <f t="shared" ca="1" si="9"/>
        <v>-121.90248605084614</v>
      </c>
      <c r="AL25" s="470">
        <f t="shared" ca="1" si="9"/>
        <v>-107.3917899224073</v>
      </c>
      <c r="AM25" s="470">
        <f t="shared" ca="1" si="9"/>
        <v>-92.881093793968446</v>
      </c>
      <c r="AN25" s="470">
        <f t="shared" ca="1" si="9"/>
        <v>-78.370397665529609</v>
      </c>
      <c r="AO25" s="470">
        <f t="shared" ca="1" si="9"/>
        <v>-63.859701537090757</v>
      </c>
      <c r="AP25" s="470">
        <f t="shared" ca="1" si="9"/>
        <v>-49.349005408651912</v>
      </c>
      <c r="AQ25" s="470">
        <f t="shared" ca="1" si="9"/>
        <v>-35.261852098993259</v>
      </c>
      <c r="AR25" s="470">
        <f t="shared" ca="1" si="9"/>
        <v>-22.923817323019925</v>
      </c>
      <c r="AS25" s="470">
        <f t="shared" ca="1" si="9"/>
        <v>-13.184466136893054</v>
      </c>
      <c r="AT25" s="470">
        <f t="shared" ca="1" si="9"/>
        <v>-5.8689679542003175</v>
      </c>
      <c r="AU25" s="470">
        <f t="shared" ca="1" si="9"/>
        <v>-1.3932957135503461</v>
      </c>
      <c r="AV25" s="470">
        <f t="shared" ca="1" si="9"/>
        <v>-4.0272445289701861E-13</v>
      </c>
      <c r="AW25" s="470">
        <f t="shared" ca="1" si="9"/>
        <v>-4.0272445289701861E-13</v>
      </c>
      <c r="AX25" s="470">
        <f t="shared" ca="1" si="9"/>
        <v>-4.0272445289701861E-13</v>
      </c>
      <c r="AY25" s="470">
        <f t="shared" ca="1" si="9"/>
        <v>-4.0272445289701861E-13</v>
      </c>
      <c r="AZ25" s="470">
        <f t="shared" ca="1" si="9"/>
        <v>-4.0272445289701861E-13</v>
      </c>
      <c r="BA25" s="470">
        <f t="shared" ca="1" si="9"/>
        <v>-4.0272445289701861E-13</v>
      </c>
      <c r="BB25" s="470">
        <f t="shared" ca="1" si="9"/>
        <v>-4.0272445289701861E-13</v>
      </c>
      <c r="BC25" s="470">
        <f t="shared" ca="1" si="9"/>
        <v>-4.0272445289701861E-13</v>
      </c>
      <c r="BD25" s="470">
        <f t="shared" ca="1" si="9"/>
        <v>-4.0272445289701861E-13</v>
      </c>
      <c r="BE25" s="470">
        <f t="shared" ca="1" si="9"/>
        <v>-4.0272445289701861E-13</v>
      </c>
      <c r="BF25" s="470">
        <f t="shared" ca="1" si="9"/>
        <v>-4.0272445289701861E-13</v>
      </c>
      <c r="BG25" s="470">
        <f t="shared" ca="1" si="9"/>
        <v>-4.0272445289701861E-13</v>
      </c>
      <c r="BH25" s="470">
        <f t="shared" ca="1" si="9"/>
        <v>-4.0272445289701861E-13</v>
      </c>
      <c r="BI25" s="470">
        <f t="shared" ca="1" si="9"/>
        <v>-4.0272445289701861E-13</v>
      </c>
      <c r="BJ25" s="470">
        <f t="shared" ca="1" si="9"/>
        <v>-4.0272445289701861E-13</v>
      </c>
      <c r="BK25" s="470">
        <f t="shared" ca="1" si="9"/>
        <v>-4.0272445289701861E-13</v>
      </c>
      <c r="BL25" s="470">
        <f t="shared" ca="1" si="9"/>
        <v>-4.0272445289701861E-13</v>
      </c>
      <c r="BM25" s="470">
        <f t="shared" ca="1" si="9"/>
        <v>-4.0272445289701861E-13</v>
      </c>
      <c r="BN25" s="470">
        <f t="shared" ca="1" si="9"/>
        <v>-4.0272445289701861E-13</v>
      </c>
      <c r="BO25" s="470">
        <f t="shared" ref="BO25:CQ25" ca="1" si="10">-(DEBT*DEBT_INT_RATE)*BO12</f>
        <v>-4.0272445289701861E-13</v>
      </c>
      <c r="BP25" s="470">
        <f t="shared" ca="1" si="10"/>
        <v>-4.0272445289701861E-13</v>
      </c>
      <c r="BQ25" s="470">
        <f t="shared" ca="1" si="10"/>
        <v>-4.0272445289701861E-13</v>
      </c>
      <c r="BR25" s="470">
        <f t="shared" ca="1" si="10"/>
        <v>-4.0272445289701861E-13</v>
      </c>
      <c r="BS25" s="470">
        <f t="shared" ca="1" si="10"/>
        <v>-4.0272445289701861E-13</v>
      </c>
      <c r="BT25" s="470">
        <f t="shared" ca="1" si="10"/>
        <v>-4.0272445289701861E-13</v>
      </c>
      <c r="BU25" s="470">
        <f t="shared" ca="1" si="10"/>
        <v>-4.0272445289701861E-13</v>
      </c>
      <c r="BV25" s="470">
        <f t="shared" ca="1" si="10"/>
        <v>-4.0272445289701861E-13</v>
      </c>
      <c r="BW25" s="470">
        <f t="shared" ca="1" si="10"/>
        <v>-4.0272445289701861E-13</v>
      </c>
      <c r="BX25" s="470">
        <f t="shared" ca="1" si="10"/>
        <v>-4.0272445289701861E-13</v>
      </c>
      <c r="BY25" s="470">
        <f t="shared" ca="1" si="10"/>
        <v>-4.0272445289701861E-13</v>
      </c>
      <c r="BZ25" s="470">
        <f t="shared" ca="1" si="10"/>
        <v>-4.0272445289701861E-13</v>
      </c>
      <c r="CA25" s="470">
        <f t="shared" ca="1" si="10"/>
        <v>-4.0272445289701861E-13</v>
      </c>
      <c r="CB25" s="470">
        <f t="shared" ca="1" si="10"/>
        <v>-4.0272445289701861E-13</v>
      </c>
      <c r="CC25" s="470">
        <f t="shared" ca="1" si="10"/>
        <v>-4.0272445289701861E-13</v>
      </c>
      <c r="CD25" s="470">
        <f t="shared" ca="1" si="10"/>
        <v>-4.0272445289701861E-13</v>
      </c>
      <c r="CE25" s="470">
        <f t="shared" ca="1" si="10"/>
        <v>-4.0272445289701861E-13</v>
      </c>
      <c r="CF25" s="470">
        <f t="shared" ca="1" si="10"/>
        <v>-4.0272445289701861E-13</v>
      </c>
      <c r="CG25" s="470">
        <f t="shared" ca="1" si="10"/>
        <v>-4.0272445289701861E-13</v>
      </c>
      <c r="CH25" s="470">
        <f t="shared" ca="1" si="10"/>
        <v>-4.0272445289701861E-13</v>
      </c>
      <c r="CI25" s="470">
        <f t="shared" ca="1" si="10"/>
        <v>-4.0272445289701861E-13</v>
      </c>
      <c r="CJ25" s="470">
        <f t="shared" ca="1" si="10"/>
        <v>-4.0272445289701861E-13</v>
      </c>
      <c r="CK25" s="470">
        <f t="shared" ca="1" si="10"/>
        <v>-4.0272445289701861E-13</v>
      </c>
      <c r="CL25" s="470">
        <f t="shared" ca="1" si="10"/>
        <v>-4.0272445289701861E-13</v>
      </c>
      <c r="CM25" s="470">
        <f t="shared" ca="1" si="10"/>
        <v>-4.0272445289701861E-13</v>
      </c>
      <c r="CN25" s="470">
        <f t="shared" ca="1" si="10"/>
        <v>-4.0272445289701861E-13</v>
      </c>
      <c r="CO25" s="470">
        <f t="shared" ca="1" si="10"/>
        <v>-4.0272445289701861E-13</v>
      </c>
      <c r="CP25" s="470">
        <f t="shared" ca="1" si="10"/>
        <v>-4.0272445289701861E-13</v>
      </c>
      <c r="CQ25" s="470">
        <f t="shared" ca="1" si="10"/>
        <v>-4.0272445289701861E-13</v>
      </c>
    </row>
    <row r="26" spans="1:95" s="22" customFormat="1" x14ac:dyDescent="0.25">
      <c r="A26" s="40" t="s">
        <v>148</v>
      </c>
      <c r="B26" s="26"/>
      <c r="C26" s="386">
        <f t="shared" ref="C26:AH26" ca="1" si="11">-SUM(C21:C25)*(FederalIncomeTax+StateIncomeTax)</f>
        <v>43.729671557420907</v>
      </c>
      <c r="D26" s="386">
        <f t="shared" ca="1" si="11"/>
        <v>197.22515843764478</v>
      </c>
      <c r="E26" s="386">
        <f t="shared" ca="1" si="11"/>
        <v>365.92931120550162</v>
      </c>
      <c r="F26" s="386">
        <f t="shared" ca="1" si="11"/>
        <v>521.90520933694472</v>
      </c>
      <c r="G26" s="386">
        <f t="shared" ca="1" si="11"/>
        <v>730.61707993318373</v>
      </c>
      <c r="H26" s="386">
        <f t="shared" ca="1" si="11"/>
        <v>922.5810766713887</v>
      </c>
      <c r="I26" s="386">
        <f t="shared" ca="1" si="11"/>
        <v>949.23165517156224</v>
      </c>
      <c r="J26" s="386">
        <f t="shared" ca="1" si="11"/>
        <v>930.61596380043807</v>
      </c>
      <c r="K26" s="386">
        <f t="shared" ca="1" si="11"/>
        <v>912.52368955488714</v>
      </c>
      <c r="L26" s="386">
        <f t="shared" ca="1" si="11"/>
        <v>894.86373391240613</v>
      </c>
      <c r="M26" s="386">
        <f t="shared" ca="1" si="11"/>
        <v>877.54058760640328</v>
      </c>
      <c r="N26" s="386">
        <f t="shared" ca="1" si="11"/>
        <v>860.45401377756377</v>
      </c>
      <c r="O26" s="386">
        <f t="shared" ca="1" si="11"/>
        <v>843.47928765067581</v>
      </c>
      <c r="P26" s="386">
        <f t="shared" ca="1" si="11"/>
        <v>826.51167368428116</v>
      </c>
      <c r="Q26" s="386">
        <f t="shared" ca="1" si="11"/>
        <v>809.5343532968792</v>
      </c>
      <c r="R26" s="386">
        <f t="shared" ca="1" si="11"/>
        <v>792.54691721419454</v>
      </c>
      <c r="S26" s="386">
        <f t="shared" ca="1" si="11"/>
        <v>775.54937826817661</v>
      </c>
      <c r="T26" s="386">
        <f t="shared" ca="1" si="11"/>
        <v>758.54131925570368</v>
      </c>
      <c r="U26" s="386">
        <f t="shared" ca="1" si="11"/>
        <v>741.52274492130164</v>
      </c>
      <c r="V26" s="386">
        <f t="shared" ca="1" si="11"/>
        <v>724.49322981267699</v>
      </c>
      <c r="W26" s="386">
        <f t="shared" ca="1" si="11"/>
        <v>707.56081698738626</v>
      </c>
      <c r="X26" s="386">
        <f t="shared" ca="1" si="11"/>
        <v>691.11273757627578</v>
      </c>
      <c r="Y26" s="386">
        <f t="shared" ca="1" si="11"/>
        <v>675.46081769025545</v>
      </c>
      <c r="Z26" s="386">
        <f t="shared" ca="1" si="11"/>
        <v>660.72562219558733</v>
      </c>
      <c r="AA26" s="386">
        <f t="shared" ca="1" si="11"/>
        <v>647.23368232583789</v>
      </c>
      <c r="AB26" s="386">
        <f t="shared" ca="1" si="11"/>
        <v>635.09175499358093</v>
      </c>
      <c r="AC26" s="386">
        <f t="shared" ca="1" si="11"/>
        <v>623.55325504918437</v>
      </c>
      <c r="AD26" s="386">
        <f t="shared" ca="1" si="11"/>
        <v>612.00206103495498</v>
      </c>
      <c r="AE26" s="386">
        <f t="shared" ca="1" si="11"/>
        <v>600.43791906949593</v>
      </c>
      <c r="AF26" s="386">
        <f t="shared" ca="1" si="11"/>
        <v>588.86057019378268</v>
      </c>
      <c r="AG26" s="386">
        <f t="shared" ca="1" si="11"/>
        <v>577.2697502696102</v>
      </c>
      <c r="AH26" s="386">
        <f t="shared" ca="1" si="11"/>
        <v>565.66518987600932</v>
      </c>
      <c r="AI26" s="386">
        <f t="shared" ref="AI26:BN26" ca="1" si="12">-SUM(AI21:AI25)*(FederalIncomeTax+StateIncomeTax)</f>
        <v>554.04661420359139</v>
      </c>
      <c r="AJ26" s="386">
        <f t="shared" ca="1" si="12"/>
        <v>542.41374294678019</v>
      </c>
      <c r="AK26" s="386">
        <f t="shared" ca="1" si="12"/>
        <v>530.76629019388758</v>
      </c>
      <c r="AL26" s="386">
        <f t="shared" ca="1" si="12"/>
        <v>519.10396431499214</v>
      </c>
      <c r="AM26" s="386">
        <f t="shared" ca="1" si="12"/>
        <v>507.42646784757392</v>
      </c>
      <c r="AN26" s="386">
        <f t="shared" ca="1" si="12"/>
        <v>495.73349737986229</v>
      </c>
      <c r="AO26" s="386">
        <f t="shared" ca="1" si="12"/>
        <v>484.02474343185133</v>
      </c>
      <c r="AP26" s="386">
        <f t="shared" ca="1" si="12"/>
        <v>472.29989033393508</v>
      </c>
      <c r="AQ26" s="386">
        <f t="shared" ca="1" si="12"/>
        <v>489.6627513297982</v>
      </c>
      <c r="AR26" s="386">
        <f t="shared" ca="1" si="12"/>
        <v>422.88299271223713</v>
      </c>
      <c r="AS26" s="386">
        <f t="shared" ca="1" si="12"/>
        <v>330.12345752610975</v>
      </c>
      <c r="AT26" s="386">
        <f t="shared" ca="1" si="12"/>
        <v>244.93346714647248</v>
      </c>
      <c r="AU26" s="386">
        <f t="shared" ca="1" si="12"/>
        <v>148.20080400833081</v>
      </c>
      <c r="AV26" s="386">
        <f t="shared" ca="1" si="12"/>
        <v>45.809612500000249</v>
      </c>
      <c r="AW26" s="386">
        <f t="shared" ca="1" si="12"/>
        <v>2.5025937609257198E-13</v>
      </c>
      <c r="AX26" s="386">
        <f t="shared" ca="1" si="12"/>
        <v>2.5025937609257198E-13</v>
      </c>
      <c r="AY26" s="386">
        <f t="shared" ca="1" si="12"/>
        <v>2.5025937609257198E-13</v>
      </c>
      <c r="AZ26" s="386">
        <f t="shared" ca="1" si="12"/>
        <v>2.5025937609257198E-13</v>
      </c>
      <c r="BA26" s="386">
        <f t="shared" ca="1" si="12"/>
        <v>2.5025937609257198E-13</v>
      </c>
      <c r="BB26" s="386">
        <f t="shared" ca="1" si="12"/>
        <v>2.5025937609257198E-13</v>
      </c>
      <c r="BC26" s="386">
        <f t="shared" ca="1" si="12"/>
        <v>2.5025937609257198E-13</v>
      </c>
      <c r="BD26" s="386">
        <f t="shared" ca="1" si="12"/>
        <v>2.5025937609257198E-13</v>
      </c>
      <c r="BE26" s="386">
        <f t="shared" ca="1" si="12"/>
        <v>2.5025937609257198E-13</v>
      </c>
      <c r="BF26" s="386">
        <f t="shared" ca="1" si="12"/>
        <v>2.5025937609257198E-13</v>
      </c>
      <c r="BG26" s="386">
        <f t="shared" ca="1" si="12"/>
        <v>2.5025937609257198E-13</v>
      </c>
      <c r="BH26" s="386">
        <f t="shared" ca="1" si="12"/>
        <v>2.5025937609257198E-13</v>
      </c>
      <c r="BI26" s="386">
        <f t="shared" ca="1" si="12"/>
        <v>2.5025937609257198E-13</v>
      </c>
      <c r="BJ26" s="386">
        <f t="shared" ca="1" si="12"/>
        <v>2.5025937609257198E-13</v>
      </c>
      <c r="BK26" s="386">
        <f t="shared" ca="1" si="12"/>
        <v>2.5025937609257198E-13</v>
      </c>
      <c r="BL26" s="386">
        <f t="shared" ca="1" si="12"/>
        <v>2.5025937609257198E-13</v>
      </c>
      <c r="BM26" s="386">
        <f t="shared" ca="1" si="12"/>
        <v>2.5025937609257198E-13</v>
      </c>
      <c r="BN26" s="386">
        <f t="shared" ca="1" si="12"/>
        <v>2.5025937609257198E-13</v>
      </c>
      <c r="BO26" s="386">
        <f t="shared" ref="BO26:CQ26" ca="1" si="13">-SUM(BO21:BO25)*(FederalIncomeTax+StateIncomeTax)</f>
        <v>2.5025937609257198E-13</v>
      </c>
      <c r="BP26" s="386">
        <f t="shared" ca="1" si="13"/>
        <v>2.5025937609257198E-13</v>
      </c>
      <c r="BQ26" s="386">
        <f t="shared" ca="1" si="13"/>
        <v>2.5025937609257198E-13</v>
      </c>
      <c r="BR26" s="386">
        <f t="shared" ca="1" si="13"/>
        <v>2.5025937609257198E-13</v>
      </c>
      <c r="BS26" s="386">
        <f t="shared" ca="1" si="13"/>
        <v>2.5025937609257198E-13</v>
      </c>
      <c r="BT26" s="386">
        <f t="shared" ca="1" si="13"/>
        <v>2.5025937609257198E-13</v>
      </c>
      <c r="BU26" s="386">
        <f t="shared" ca="1" si="13"/>
        <v>2.5025937609257198E-13</v>
      </c>
      <c r="BV26" s="386">
        <f t="shared" ca="1" si="13"/>
        <v>2.5025937609257198E-13</v>
      </c>
      <c r="BW26" s="386">
        <f t="shared" ca="1" si="13"/>
        <v>2.5025937609257198E-13</v>
      </c>
      <c r="BX26" s="386">
        <f t="shared" ca="1" si="13"/>
        <v>2.5025937609257198E-13</v>
      </c>
      <c r="BY26" s="386">
        <f t="shared" ca="1" si="13"/>
        <v>2.5025937609257198E-13</v>
      </c>
      <c r="BZ26" s="386">
        <f t="shared" ca="1" si="13"/>
        <v>2.5025937609257198E-13</v>
      </c>
      <c r="CA26" s="386">
        <f t="shared" ca="1" si="13"/>
        <v>2.5025937609257198E-13</v>
      </c>
      <c r="CB26" s="386">
        <f t="shared" ca="1" si="13"/>
        <v>2.5025937609257198E-13</v>
      </c>
      <c r="CC26" s="386">
        <f t="shared" ca="1" si="13"/>
        <v>2.5025937609257198E-13</v>
      </c>
      <c r="CD26" s="386">
        <f t="shared" ca="1" si="13"/>
        <v>2.5025937609257198E-13</v>
      </c>
      <c r="CE26" s="386">
        <f t="shared" ca="1" si="13"/>
        <v>2.5025937609257198E-13</v>
      </c>
      <c r="CF26" s="386">
        <f t="shared" ca="1" si="13"/>
        <v>2.5025937609257198E-13</v>
      </c>
      <c r="CG26" s="386">
        <f t="shared" ca="1" si="13"/>
        <v>2.5025937609257198E-13</v>
      </c>
      <c r="CH26" s="386">
        <f t="shared" ca="1" si="13"/>
        <v>2.5025937609257198E-13</v>
      </c>
      <c r="CI26" s="386">
        <f t="shared" ca="1" si="13"/>
        <v>2.5025937609257198E-13</v>
      </c>
      <c r="CJ26" s="386">
        <f t="shared" ca="1" si="13"/>
        <v>2.5025937609257198E-13</v>
      </c>
      <c r="CK26" s="386">
        <f t="shared" ca="1" si="13"/>
        <v>2.5025937609257198E-13</v>
      </c>
      <c r="CL26" s="386">
        <f t="shared" ca="1" si="13"/>
        <v>2.5025937609257198E-13</v>
      </c>
      <c r="CM26" s="386">
        <f t="shared" ca="1" si="13"/>
        <v>2.5025937609257198E-13</v>
      </c>
      <c r="CN26" s="386">
        <f t="shared" ca="1" si="13"/>
        <v>2.5025937609257198E-13</v>
      </c>
      <c r="CO26" s="386">
        <f t="shared" ca="1" si="13"/>
        <v>2.5025937609257198E-13</v>
      </c>
      <c r="CP26" s="386">
        <f t="shared" ca="1" si="13"/>
        <v>2.5025937609257198E-13</v>
      </c>
      <c r="CQ26" s="386">
        <f t="shared" ca="1" si="13"/>
        <v>2.5025937609257198E-13</v>
      </c>
    </row>
    <row r="27" spans="1:95" x14ac:dyDescent="0.25">
      <c r="A27" s="29" t="s">
        <v>152</v>
      </c>
      <c r="B27" s="30"/>
      <c r="C27" s="19">
        <f t="shared" ref="C27:BN27" ca="1" si="14">SUM(C21:C26)</f>
        <v>-68.685936559342338</v>
      </c>
      <c r="D27" s="19">
        <f t="shared" ca="1" si="14"/>
        <v>-309.78039024524668</v>
      </c>
      <c r="E27" s="19">
        <f ca="1">SUM(E21:E26)</f>
        <v>-574.76300551815302</v>
      </c>
      <c r="F27" s="19">
        <f t="shared" ca="1" si="14"/>
        <v>-819.75342649067659</v>
      </c>
      <c r="G27" s="19">
        <f t="shared" ca="1" si="14"/>
        <v>-1147.5759276071342</v>
      </c>
      <c r="H27" s="19">
        <f t="shared" ca="1" si="14"/>
        <v>-1449.0926422781965</v>
      </c>
      <c r="I27" s="19">
        <f t="shared" ca="1" si="14"/>
        <v>-1490.9525483543048</v>
      </c>
      <c r="J27" s="19">
        <f t="shared" ca="1" si="14"/>
        <v>-1461.7129919847496</v>
      </c>
      <c r="K27" s="19">
        <f t="shared" ca="1" si="14"/>
        <v>-1433.2955637995785</v>
      </c>
      <c r="L27" s="19">
        <f t="shared" ca="1" si="14"/>
        <v>-1405.5571758881238</v>
      </c>
      <c r="M27" s="19">
        <f t="shared" ca="1" si="14"/>
        <v>-1378.3478124100575</v>
      </c>
      <c r="N27" s="19">
        <f t="shared" ca="1" si="14"/>
        <v>-1351.5100319231142</v>
      </c>
      <c r="O27" s="19">
        <f t="shared" ca="1" si="14"/>
        <v>-1324.8479299603159</v>
      </c>
      <c r="P27" s="19">
        <f t="shared" ca="1" si="14"/>
        <v>-1298.1969990259531</v>
      </c>
      <c r="Q27" s="19">
        <f t="shared" ca="1" si="14"/>
        <v>-1271.5308222735043</v>
      </c>
      <c r="R27" s="19">
        <f t="shared" ca="1" si="14"/>
        <v>-1244.848756858285</v>
      </c>
      <c r="S27" s="19">
        <f t="shared" ca="1" si="14"/>
        <v>-1218.1508229353622</v>
      </c>
      <c r="T27" s="19">
        <f t="shared" ca="1" si="14"/>
        <v>-1191.4363652062593</v>
      </c>
      <c r="U27" s="19">
        <f t="shared" ca="1" si="14"/>
        <v>-1164.7053911231756</v>
      </c>
      <c r="V27" s="19">
        <f t="shared" ca="1" si="14"/>
        <v>-1137.9572324307087</v>
      </c>
      <c r="W27" s="19">
        <f t="shared" ca="1" si="14"/>
        <v>-1111.3615917205475</v>
      </c>
      <c r="X27" s="19">
        <f t="shared" ca="1" si="14"/>
        <v>-1085.5266906403713</v>
      </c>
      <c r="Y27" s="19">
        <f t="shared" ca="1" si="14"/>
        <v>-1060.9423126188844</v>
      </c>
      <c r="Z27" s="19">
        <f t="shared" ca="1" si="14"/>
        <v>-1037.7978281786732</v>
      </c>
      <c r="AA27" s="19">
        <f t="shared" ca="1" si="14"/>
        <v>-1016.6061179976527</v>
      </c>
      <c r="AB27" s="19">
        <f t="shared" ca="1" si="14"/>
        <v>-997.53486452719267</v>
      </c>
      <c r="AC27" s="19">
        <f t="shared" ca="1" si="14"/>
        <v>-979.41141088702216</v>
      </c>
      <c r="AD27" s="19">
        <f t="shared" ca="1" si="14"/>
        <v>-961.26801874642024</v>
      </c>
      <c r="AE27" s="19">
        <f t="shared" ca="1" si="14"/>
        <v>-943.10428933537798</v>
      </c>
      <c r="AF27" s="19">
        <f t="shared" ca="1" si="14"/>
        <v>-924.9198159084865</v>
      </c>
      <c r="AG27" s="19">
        <f t="shared" ca="1" si="14"/>
        <v>-906.71418358542894</v>
      </c>
      <c r="AH27" s="19">
        <f t="shared" ca="1" si="14"/>
        <v>-888.48696918828193</v>
      </c>
      <c r="AI27" s="19">
        <f t="shared" ca="1" si="14"/>
        <v>-870.23774107556369</v>
      </c>
      <c r="AJ27" s="19">
        <f t="shared" ca="1" si="14"/>
        <v>-851.9660589729632</v>
      </c>
      <c r="AK27" s="19">
        <f t="shared" ca="1" si="14"/>
        <v>-833.67147380068207</v>
      </c>
      <c r="AL27" s="19">
        <f t="shared" ca="1" si="14"/>
        <v>-815.35352749732704</v>
      </c>
      <c r="AM27" s="19">
        <f t="shared" ca="1" si="14"/>
        <v>-797.0117528402767</v>
      </c>
      <c r="AN27" s="19">
        <f t="shared" ca="1" si="14"/>
        <v>-778.64567326245719</v>
      </c>
      <c r="AO27" s="19">
        <f t="shared" ca="1" si="14"/>
        <v>-760.25480266545276</v>
      </c>
      <c r="AP27" s="19">
        <f t="shared" ca="1" si="14"/>
        <v>-741.83864522888007</v>
      </c>
      <c r="AQ27" s="19">
        <f t="shared" ca="1" si="14"/>
        <v>-769.11038833549276</v>
      </c>
      <c r="AR27" s="19">
        <f t="shared" ca="1" si="14"/>
        <v>-664.21981631664994</v>
      </c>
      <c r="AS27" s="19">
        <f t="shared" ca="1" si="14"/>
        <v>-518.52296284949375</v>
      </c>
      <c r="AT27" s="19">
        <f t="shared" ca="1" si="14"/>
        <v>-384.71554865422797</v>
      </c>
      <c r="AU27" s="19">
        <f t="shared" ca="1" si="14"/>
        <v>-232.77812660434478</v>
      </c>
      <c r="AV27" s="19">
        <f t="shared" ca="1" si="14"/>
        <v>-71.952887500000401</v>
      </c>
      <c r="AW27" s="19">
        <f t="shared" ca="1" si="14"/>
        <v>-3.9308092234591634E-13</v>
      </c>
      <c r="AX27" s="19">
        <f t="shared" ca="1" si="14"/>
        <v>-3.9308092234591634E-13</v>
      </c>
      <c r="AY27" s="19">
        <f t="shared" ca="1" si="14"/>
        <v>-3.9308092234591634E-13</v>
      </c>
      <c r="AZ27" s="19">
        <f t="shared" ca="1" si="14"/>
        <v>-3.9308092234591634E-13</v>
      </c>
      <c r="BA27" s="19">
        <f t="shared" ca="1" si="14"/>
        <v>-3.9308092234591634E-13</v>
      </c>
      <c r="BB27" s="19">
        <f t="shared" ca="1" si="14"/>
        <v>-3.9308092234591634E-13</v>
      </c>
      <c r="BC27" s="19">
        <f t="shared" ca="1" si="14"/>
        <v>-3.9308092234591634E-13</v>
      </c>
      <c r="BD27" s="19">
        <f t="shared" ca="1" si="14"/>
        <v>-3.9308092234591634E-13</v>
      </c>
      <c r="BE27" s="19">
        <f t="shared" ca="1" si="14"/>
        <v>-3.9308092234591634E-13</v>
      </c>
      <c r="BF27" s="19">
        <f t="shared" ca="1" si="14"/>
        <v>-3.9308092234591634E-13</v>
      </c>
      <c r="BG27" s="19">
        <f t="shared" ca="1" si="14"/>
        <v>-3.9308092234591634E-13</v>
      </c>
      <c r="BH27" s="19">
        <f t="shared" ca="1" si="14"/>
        <v>-3.9308092234591634E-13</v>
      </c>
      <c r="BI27" s="19">
        <f t="shared" ca="1" si="14"/>
        <v>-3.9308092234591634E-13</v>
      </c>
      <c r="BJ27" s="19">
        <f t="shared" ca="1" si="14"/>
        <v>-3.9308092234591634E-13</v>
      </c>
      <c r="BK27" s="19">
        <f t="shared" ca="1" si="14"/>
        <v>-3.9308092234591634E-13</v>
      </c>
      <c r="BL27" s="19">
        <f t="shared" ca="1" si="14"/>
        <v>-3.9308092234591634E-13</v>
      </c>
      <c r="BM27" s="19">
        <f t="shared" ca="1" si="14"/>
        <v>-3.9308092234591634E-13</v>
      </c>
      <c r="BN27" s="19">
        <f t="shared" ca="1" si="14"/>
        <v>-3.9308092234591634E-13</v>
      </c>
      <c r="BO27" s="19">
        <f t="shared" ref="BO27:CQ27" ca="1" si="15">SUM(BO21:BO26)</f>
        <v>-3.9308092234591634E-13</v>
      </c>
      <c r="BP27" s="19">
        <f t="shared" ca="1" si="15"/>
        <v>-3.9308092234591634E-13</v>
      </c>
      <c r="BQ27" s="19">
        <f t="shared" ca="1" si="15"/>
        <v>-3.9308092234591634E-13</v>
      </c>
      <c r="BR27" s="19">
        <f t="shared" ca="1" si="15"/>
        <v>-3.9308092234591634E-13</v>
      </c>
      <c r="BS27" s="19">
        <f t="shared" ca="1" si="15"/>
        <v>-3.9308092234591634E-13</v>
      </c>
      <c r="BT27" s="19">
        <f t="shared" ca="1" si="15"/>
        <v>-3.9308092234591634E-13</v>
      </c>
      <c r="BU27" s="19">
        <f t="shared" ca="1" si="15"/>
        <v>-3.9308092234591634E-13</v>
      </c>
      <c r="BV27" s="19">
        <f t="shared" ca="1" si="15"/>
        <v>-3.9308092234591634E-13</v>
      </c>
      <c r="BW27" s="19">
        <f t="shared" ca="1" si="15"/>
        <v>-3.9308092234591634E-13</v>
      </c>
      <c r="BX27" s="19">
        <f t="shared" ca="1" si="15"/>
        <v>-3.9308092234591634E-13</v>
      </c>
      <c r="BY27" s="19">
        <f t="shared" ca="1" si="15"/>
        <v>-3.9308092234591634E-13</v>
      </c>
      <c r="BZ27" s="19">
        <f t="shared" ca="1" si="15"/>
        <v>-3.9308092234591634E-13</v>
      </c>
      <c r="CA27" s="19">
        <f t="shared" ca="1" si="15"/>
        <v>-3.9308092234591634E-13</v>
      </c>
      <c r="CB27" s="19">
        <f t="shared" ca="1" si="15"/>
        <v>-3.9308092234591634E-13</v>
      </c>
      <c r="CC27" s="19">
        <f t="shared" ca="1" si="15"/>
        <v>-3.9308092234591634E-13</v>
      </c>
      <c r="CD27" s="19">
        <f t="shared" ca="1" si="15"/>
        <v>-3.9308092234591634E-13</v>
      </c>
      <c r="CE27" s="19">
        <f t="shared" ca="1" si="15"/>
        <v>-3.9308092234591634E-13</v>
      </c>
      <c r="CF27" s="19">
        <f t="shared" ca="1" si="15"/>
        <v>-3.9308092234591634E-13</v>
      </c>
      <c r="CG27" s="19">
        <f t="shared" ca="1" si="15"/>
        <v>-3.9308092234591634E-13</v>
      </c>
      <c r="CH27" s="19">
        <f t="shared" ca="1" si="15"/>
        <v>-3.9308092234591634E-13</v>
      </c>
      <c r="CI27" s="19">
        <f t="shared" ca="1" si="15"/>
        <v>-3.9308092234591634E-13</v>
      </c>
      <c r="CJ27" s="19">
        <f t="shared" ca="1" si="15"/>
        <v>-3.9308092234591634E-13</v>
      </c>
      <c r="CK27" s="19">
        <f t="shared" ca="1" si="15"/>
        <v>-3.9308092234591634E-13</v>
      </c>
      <c r="CL27" s="19">
        <f t="shared" ca="1" si="15"/>
        <v>-3.9308092234591634E-13</v>
      </c>
      <c r="CM27" s="19">
        <f t="shared" ca="1" si="15"/>
        <v>-3.9308092234591634E-13</v>
      </c>
      <c r="CN27" s="19">
        <f t="shared" ca="1" si="15"/>
        <v>-3.9308092234591634E-13</v>
      </c>
      <c r="CO27" s="19">
        <f t="shared" ca="1" si="15"/>
        <v>-3.9308092234591634E-13</v>
      </c>
      <c r="CP27" s="19">
        <f t="shared" ca="1" si="15"/>
        <v>-3.9308092234591634E-13</v>
      </c>
      <c r="CQ27" s="19">
        <f t="shared" ca="1" si="15"/>
        <v>-3.9308092234591634E-13</v>
      </c>
    </row>
    <row r="28" spans="1:95"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row>
    <row r="29" spans="1:95"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row>
    <row r="30" spans="1:95" x14ac:dyDescent="0.25">
      <c r="A30" s="40" t="s">
        <v>162</v>
      </c>
      <c r="B30" s="26"/>
      <c r="C30" s="470">
        <f t="shared" ref="C30:AH30" ca="1" si="16">C15</f>
        <v>120.64734702653782</v>
      </c>
      <c r="D30" s="470">
        <f t="shared" ca="1" si="16"/>
        <v>508.19778377828385</v>
      </c>
      <c r="E30" s="470">
        <f t="shared" ca="1" si="16"/>
        <v>878.8173088712698</v>
      </c>
      <c r="F30" s="470">
        <f t="shared" ca="1" si="16"/>
        <v>1234.6624878254429</v>
      </c>
      <c r="G30" s="470">
        <f t="shared" ca="1" si="16"/>
        <v>1757.5825146978975</v>
      </c>
      <c r="H30" s="470">
        <f t="shared" ca="1" si="16"/>
        <v>2156.6881188715929</v>
      </c>
      <c r="I30" s="470">
        <f t="shared" ca="1" si="16"/>
        <v>2064.4761797588567</v>
      </c>
      <c r="J30" s="470">
        <f t="shared" ca="1" si="16"/>
        <v>1976.2911476170466</v>
      </c>
      <c r="K30" s="470">
        <f t="shared" ca="1" si="16"/>
        <v>1891.7379099590682</v>
      </c>
      <c r="L30" s="470">
        <f t="shared" ca="1" si="16"/>
        <v>1810.1959083853487</v>
      </c>
      <c r="M30" s="470">
        <f t="shared" ca="1" si="16"/>
        <v>1731.0145049371417</v>
      </c>
      <c r="N30" s="470">
        <f t="shared" ca="1" si="16"/>
        <v>1653.5108200790035</v>
      </c>
      <c r="O30" s="470">
        <f t="shared" ca="1" si="16"/>
        <v>1576.8348688936676</v>
      </c>
      <c r="P30" s="470">
        <f t="shared" ca="1" si="16"/>
        <v>1500.2731183141213</v>
      </c>
      <c r="Q30" s="470">
        <f t="shared" ca="1" si="16"/>
        <v>1423.7120946511025</v>
      </c>
      <c r="R30" s="470">
        <f t="shared" ca="1" si="16"/>
        <v>1347.1503440715569</v>
      </c>
      <c r="S30" s="470">
        <f t="shared" ca="1" si="16"/>
        <v>1270.5893204085378</v>
      </c>
      <c r="T30" s="470">
        <f t="shared" ca="1" si="16"/>
        <v>1194.0275698289915</v>
      </c>
      <c r="U30" s="470">
        <f t="shared" ca="1" si="16"/>
        <v>1117.4665461659727</v>
      </c>
      <c r="V30" s="470">
        <f t="shared" ca="1" si="16"/>
        <v>1040.9047955864266</v>
      </c>
      <c r="W30" s="470">
        <f t="shared" ca="1" si="16"/>
        <v>965.08119129975967</v>
      </c>
      <c r="X30" s="470">
        <f t="shared" ca="1" si="16"/>
        <v>892.64009589031036</v>
      </c>
      <c r="Y30" s="470">
        <f t="shared" ca="1" si="16"/>
        <v>825.71126252713157</v>
      </c>
      <c r="Z30" s="470">
        <f t="shared" ca="1" si="16"/>
        <v>765.11911633691898</v>
      </c>
      <c r="AA30" s="470">
        <f t="shared" ca="1" si="16"/>
        <v>713.09383517435992</v>
      </c>
      <c r="AB30" s="470">
        <f t="shared" ca="1" si="16"/>
        <v>670.36566822667783</v>
      </c>
      <c r="AC30" s="470">
        <f t="shared" ca="1" si="16"/>
        <v>631.84083410340554</v>
      </c>
      <c r="AD30" s="470">
        <f t="shared" ca="1" si="16"/>
        <v>593.31599998013326</v>
      </c>
      <c r="AE30" s="470">
        <f t="shared" ca="1" si="16"/>
        <v>554.79116585686086</v>
      </c>
      <c r="AF30" s="470">
        <f t="shared" ca="1" si="16"/>
        <v>516.26633173358869</v>
      </c>
      <c r="AG30" s="470">
        <f t="shared" ca="1" si="16"/>
        <v>477.74149761031634</v>
      </c>
      <c r="AH30" s="470">
        <f t="shared" ca="1" si="16"/>
        <v>439.21666348704417</v>
      </c>
      <c r="AI30" s="470">
        <f t="shared" ref="AI30:BN30" ca="1" si="17">AI15</f>
        <v>400.69182936377211</v>
      </c>
      <c r="AJ30" s="470">
        <f t="shared" ca="1" si="17"/>
        <v>362.1669952405</v>
      </c>
      <c r="AK30" s="470">
        <f t="shared" ca="1" si="17"/>
        <v>323.64216111722789</v>
      </c>
      <c r="AL30" s="470">
        <f t="shared" ca="1" si="17"/>
        <v>285.11732699395577</v>
      </c>
      <c r="AM30" s="470">
        <f t="shared" ca="1" si="17"/>
        <v>246.59249287068366</v>
      </c>
      <c r="AN30" s="470">
        <f t="shared" ca="1" si="17"/>
        <v>208.06765874741157</v>
      </c>
      <c r="AO30" s="470">
        <f t="shared" ca="1" si="17"/>
        <v>169.54282462413946</v>
      </c>
      <c r="AP30" s="470">
        <f t="shared" ca="1" si="17"/>
        <v>131.01799050086731</v>
      </c>
      <c r="AQ30" s="470">
        <f t="shared" ca="1" si="17"/>
        <v>93.617631502233195</v>
      </c>
      <c r="AR30" s="470">
        <f t="shared" ca="1" si="17"/>
        <v>60.861053944249868</v>
      </c>
      <c r="AS30" s="470">
        <f t="shared" ca="1" si="17"/>
        <v>35.003790750757688</v>
      </c>
      <c r="AT30" s="470">
        <f t="shared" ca="1" si="17"/>
        <v>15.581679535500845</v>
      </c>
      <c r="AU30" s="470">
        <f t="shared" ca="1" si="17"/>
        <v>3.6990979463759195</v>
      </c>
      <c r="AV30" s="470">
        <f t="shared" ca="1" si="17"/>
        <v>1.0692038898696412E-12</v>
      </c>
      <c r="AW30" s="470">
        <f t="shared" ca="1" si="17"/>
        <v>1.0692038898696412E-12</v>
      </c>
      <c r="AX30" s="470">
        <f t="shared" ca="1" si="17"/>
        <v>1.0692038898696412E-12</v>
      </c>
      <c r="AY30" s="470">
        <f t="shared" ca="1" si="17"/>
        <v>1.0692038898696412E-12</v>
      </c>
      <c r="AZ30" s="470">
        <f t="shared" ca="1" si="17"/>
        <v>1.0692038898696412E-12</v>
      </c>
      <c r="BA30" s="470">
        <f t="shared" ca="1" si="17"/>
        <v>1.0692038898696412E-12</v>
      </c>
      <c r="BB30" s="470">
        <f t="shared" ca="1" si="17"/>
        <v>1.0692038898696412E-12</v>
      </c>
      <c r="BC30" s="470">
        <f t="shared" ca="1" si="17"/>
        <v>1.0692038898696412E-12</v>
      </c>
      <c r="BD30" s="470">
        <f t="shared" ca="1" si="17"/>
        <v>1.0692038898696412E-12</v>
      </c>
      <c r="BE30" s="470">
        <f t="shared" ca="1" si="17"/>
        <v>1.0692038898696412E-12</v>
      </c>
      <c r="BF30" s="470">
        <f t="shared" ca="1" si="17"/>
        <v>1.0692038898696412E-12</v>
      </c>
      <c r="BG30" s="470">
        <f t="shared" ca="1" si="17"/>
        <v>1.0692038898696412E-12</v>
      </c>
      <c r="BH30" s="470">
        <f t="shared" ca="1" si="17"/>
        <v>1.0692038898696412E-12</v>
      </c>
      <c r="BI30" s="470">
        <f t="shared" ca="1" si="17"/>
        <v>1.0692038898696412E-12</v>
      </c>
      <c r="BJ30" s="470">
        <f t="shared" ca="1" si="17"/>
        <v>1.0692038898696412E-12</v>
      </c>
      <c r="BK30" s="470">
        <f t="shared" ca="1" si="17"/>
        <v>1.0692038898696412E-12</v>
      </c>
      <c r="BL30" s="470">
        <f t="shared" ca="1" si="17"/>
        <v>1.0692038898696412E-12</v>
      </c>
      <c r="BM30" s="470">
        <f t="shared" ca="1" si="17"/>
        <v>1.0692038898696412E-12</v>
      </c>
      <c r="BN30" s="470">
        <f t="shared" ca="1" si="17"/>
        <v>1.0692038898696412E-12</v>
      </c>
      <c r="BO30" s="470">
        <f t="shared" ref="BO30:CQ30" ca="1" si="18">BO15</f>
        <v>1.0692038898696412E-12</v>
      </c>
      <c r="BP30" s="470">
        <f t="shared" ca="1" si="18"/>
        <v>1.0692038898696412E-12</v>
      </c>
      <c r="BQ30" s="470">
        <f t="shared" ca="1" si="18"/>
        <v>1.0692038898696412E-12</v>
      </c>
      <c r="BR30" s="470">
        <f t="shared" ca="1" si="18"/>
        <v>1.0692038898696412E-12</v>
      </c>
      <c r="BS30" s="470">
        <f t="shared" ca="1" si="18"/>
        <v>1.0692038898696412E-12</v>
      </c>
      <c r="BT30" s="470">
        <f t="shared" ca="1" si="18"/>
        <v>1.0692038898696412E-12</v>
      </c>
      <c r="BU30" s="470">
        <f t="shared" ca="1" si="18"/>
        <v>1.0692038898696412E-12</v>
      </c>
      <c r="BV30" s="470">
        <f t="shared" ca="1" si="18"/>
        <v>1.0692038898696412E-12</v>
      </c>
      <c r="BW30" s="470">
        <f t="shared" ca="1" si="18"/>
        <v>1.0692038898696412E-12</v>
      </c>
      <c r="BX30" s="470">
        <f t="shared" ca="1" si="18"/>
        <v>1.0692038898696412E-12</v>
      </c>
      <c r="BY30" s="470">
        <f t="shared" ca="1" si="18"/>
        <v>1.0692038898696412E-12</v>
      </c>
      <c r="BZ30" s="470">
        <f t="shared" ca="1" si="18"/>
        <v>1.0692038898696412E-12</v>
      </c>
      <c r="CA30" s="470">
        <f t="shared" ca="1" si="18"/>
        <v>1.0692038898696412E-12</v>
      </c>
      <c r="CB30" s="470">
        <f t="shared" ca="1" si="18"/>
        <v>1.0692038898696412E-12</v>
      </c>
      <c r="CC30" s="470">
        <f t="shared" ca="1" si="18"/>
        <v>1.0692038898696412E-12</v>
      </c>
      <c r="CD30" s="470">
        <f t="shared" ca="1" si="18"/>
        <v>1.0692038898696412E-12</v>
      </c>
      <c r="CE30" s="470">
        <f t="shared" ca="1" si="18"/>
        <v>1.0692038898696412E-12</v>
      </c>
      <c r="CF30" s="470">
        <f t="shared" ca="1" si="18"/>
        <v>1.0692038898696412E-12</v>
      </c>
      <c r="CG30" s="470">
        <f t="shared" ca="1" si="18"/>
        <v>1.0692038898696412E-12</v>
      </c>
      <c r="CH30" s="470">
        <f t="shared" ca="1" si="18"/>
        <v>1.0692038898696412E-12</v>
      </c>
      <c r="CI30" s="470">
        <f t="shared" ca="1" si="18"/>
        <v>1.0692038898696412E-12</v>
      </c>
      <c r="CJ30" s="470">
        <f t="shared" ca="1" si="18"/>
        <v>1.0692038898696412E-12</v>
      </c>
      <c r="CK30" s="470">
        <f t="shared" ca="1" si="18"/>
        <v>1.0692038898696412E-12</v>
      </c>
      <c r="CL30" s="470">
        <f t="shared" ca="1" si="18"/>
        <v>1.0692038898696412E-12</v>
      </c>
      <c r="CM30" s="470">
        <f t="shared" ca="1" si="18"/>
        <v>1.0692038898696412E-12</v>
      </c>
      <c r="CN30" s="470">
        <f t="shared" ca="1" si="18"/>
        <v>1.0692038898696412E-12</v>
      </c>
      <c r="CO30" s="470">
        <f t="shared" ca="1" si="18"/>
        <v>1.0692038898696412E-12</v>
      </c>
      <c r="CP30" s="470">
        <f t="shared" ca="1" si="18"/>
        <v>1.0692038898696412E-12</v>
      </c>
      <c r="CQ30" s="470">
        <f t="shared" ca="1" si="18"/>
        <v>1.0692038898696412E-12</v>
      </c>
    </row>
    <row r="31" spans="1:95" x14ac:dyDescent="0.25">
      <c r="A31" s="40" t="s">
        <v>164</v>
      </c>
      <c r="B31" s="26"/>
      <c r="C31" s="470">
        <f t="shared" ref="C31:BN31" ca="1" si="19">-C27</f>
        <v>68.685936559342338</v>
      </c>
      <c r="D31" s="470">
        <f t="shared" ca="1" si="19"/>
        <v>309.78039024524668</v>
      </c>
      <c r="E31" s="470">
        <f t="shared" ca="1" si="19"/>
        <v>574.76300551815302</v>
      </c>
      <c r="F31" s="470">
        <f t="shared" ca="1" si="19"/>
        <v>819.75342649067659</v>
      </c>
      <c r="G31" s="470">
        <f t="shared" ca="1" si="19"/>
        <v>1147.5759276071342</v>
      </c>
      <c r="H31" s="470">
        <f t="shared" ca="1" si="19"/>
        <v>1449.0926422781965</v>
      </c>
      <c r="I31" s="470">
        <f t="shared" ca="1" si="19"/>
        <v>1490.9525483543048</v>
      </c>
      <c r="J31" s="470">
        <f t="shared" ca="1" si="19"/>
        <v>1461.7129919847496</v>
      </c>
      <c r="K31" s="470">
        <f t="shared" ca="1" si="19"/>
        <v>1433.2955637995785</v>
      </c>
      <c r="L31" s="470">
        <f t="shared" ca="1" si="19"/>
        <v>1405.5571758881238</v>
      </c>
      <c r="M31" s="470">
        <f t="shared" ca="1" si="19"/>
        <v>1378.3478124100575</v>
      </c>
      <c r="N31" s="470">
        <f t="shared" ca="1" si="19"/>
        <v>1351.5100319231142</v>
      </c>
      <c r="O31" s="470">
        <f t="shared" ca="1" si="19"/>
        <v>1324.8479299603159</v>
      </c>
      <c r="P31" s="470">
        <f t="shared" ca="1" si="19"/>
        <v>1298.1969990259531</v>
      </c>
      <c r="Q31" s="470">
        <f t="shared" ca="1" si="19"/>
        <v>1271.5308222735043</v>
      </c>
      <c r="R31" s="470">
        <f t="shared" ca="1" si="19"/>
        <v>1244.848756858285</v>
      </c>
      <c r="S31" s="470">
        <f t="shared" ca="1" si="19"/>
        <v>1218.1508229353622</v>
      </c>
      <c r="T31" s="470">
        <f t="shared" ca="1" si="19"/>
        <v>1191.4363652062593</v>
      </c>
      <c r="U31" s="470">
        <f t="shared" ca="1" si="19"/>
        <v>1164.7053911231756</v>
      </c>
      <c r="V31" s="470">
        <f t="shared" ca="1" si="19"/>
        <v>1137.9572324307087</v>
      </c>
      <c r="W31" s="470">
        <f t="shared" ca="1" si="19"/>
        <v>1111.3615917205475</v>
      </c>
      <c r="X31" s="470">
        <f t="shared" ca="1" si="19"/>
        <v>1085.5266906403713</v>
      </c>
      <c r="Y31" s="470">
        <f t="shared" ca="1" si="19"/>
        <v>1060.9423126188844</v>
      </c>
      <c r="Z31" s="470">
        <f t="shared" ca="1" si="19"/>
        <v>1037.7978281786732</v>
      </c>
      <c r="AA31" s="470">
        <f t="shared" ca="1" si="19"/>
        <v>1016.6061179976527</v>
      </c>
      <c r="AB31" s="470">
        <f t="shared" ca="1" si="19"/>
        <v>997.53486452719267</v>
      </c>
      <c r="AC31" s="470">
        <f t="shared" ca="1" si="19"/>
        <v>979.41141088702216</v>
      </c>
      <c r="AD31" s="470">
        <f t="shared" ca="1" si="19"/>
        <v>961.26801874642024</v>
      </c>
      <c r="AE31" s="470">
        <f t="shared" ca="1" si="19"/>
        <v>943.10428933537798</v>
      </c>
      <c r="AF31" s="470">
        <f t="shared" ca="1" si="19"/>
        <v>924.9198159084865</v>
      </c>
      <c r="AG31" s="470">
        <f t="shared" ca="1" si="19"/>
        <v>906.71418358542894</v>
      </c>
      <c r="AH31" s="470">
        <f t="shared" ca="1" si="19"/>
        <v>888.48696918828193</v>
      </c>
      <c r="AI31" s="470">
        <f t="shared" ca="1" si="19"/>
        <v>870.23774107556369</v>
      </c>
      <c r="AJ31" s="470">
        <f t="shared" ca="1" si="19"/>
        <v>851.9660589729632</v>
      </c>
      <c r="AK31" s="470">
        <f t="shared" ca="1" si="19"/>
        <v>833.67147380068207</v>
      </c>
      <c r="AL31" s="470">
        <f t="shared" ca="1" si="19"/>
        <v>815.35352749732704</v>
      </c>
      <c r="AM31" s="470">
        <f t="shared" ca="1" si="19"/>
        <v>797.0117528402767</v>
      </c>
      <c r="AN31" s="470">
        <f t="shared" ca="1" si="19"/>
        <v>778.64567326245719</v>
      </c>
      <c r="AO31" s="470">
        <f t="shared" ca="1" si="19"/>
        <v>760.25480266545276</v>
      </c>
      <c r="AP31" s="470">
        <f t="shared" ca="1" si="19"/>
        <v>741.83864522888007</v>
      </c>
      <c r="AQ31" s="470">
        <f t="shared" ca="1" si="19"/>
        <v>769.11038833549276</v>
      </c>
      <c r="AR31" s="470">
        <f t="shared" ca="1" si="19"/>
        <v>664.21981631664994</v>
      </c>
      <c r="AS31" s="470">
        <f t="shared" ca="1" si="19"/>
        <v>518.52296284949375</v>
      </c>
      <c r="AT31" s="470">
        <f t="shared" ca="1" si="19"/>
        <v>384.71554865422797</v>
      </c>
      <c r="AU31" s="470">
        <f t="shared" ca="1" si="19"/>
        <v>232.77812660434478</v>
      </c>
      <c r="AV31" s="470">
        <f t="shared" ca="1" si="19"/>
        <v>71.952887500000401</v>
      </c>
      <c r="AW31" s="470">
        <f t="shared" ca="1" si="19"/>
        <v>3.9308092234591634E-13</v>
      </c>
      <c r="AX31" s="470">
        <f t="shared" ca="1" si="19"/>
        <v>3.9308092234591634E-13</v>
      </c>
      <c r="AY31" s="470">
        <f t="shared" ca="1" si="19"/>
        <v>3.9308092234591634E-13</v>
      </c>
      <c r="AZ31" s="470">
        <f t="shared" ca="1" si="19"/>
        <v>3.9308092234591634E-13</v>
      </c>
      <c r="BA31" s="470">
        <f t="shared" ca="1" si="19"/>
        <v>3.9308092234591634E-13</v>
      </c>
      <c r="BB31" s="470">
        <f t="shared" ca="1" si="19"/>
        <v>3.9308092234591634E-13</v>
      </c>
      <c r="BC31" s="470">
        <f t="shared" ca="1" si="19"/>
        <v>3.9308092234591634E-13</v>
      </c>
      <c r="BD31" s="470">
        <f t="shared" ca="1" si="19"/>
        <v>3.9308092234591634E-13</v>
      </c>
      <c r="BE31" s="470">
        <f t="shared" ca="1" si="19"/>
        <v>3.9308092234591634E-13</v>
      </c>
      <c r="BF31" s="470">
        <f t="shared" ca="1" si="19"/>
        <v>3.9308092234591634E-13</v>
      </c>
      <c r="BG31" s="470">
        <f t="shared" ca="1" si="19"/>
        <v>3.9308092234591634E-13</v>
      </c>
      <c r="BH31" s="470">
        <f t="shared" ca="1" si="19"/>
        <v>3.9308092234591634E-13</v>
      </c>
      <c r="BI31" s="470">
        <f t="shared" ca="1" si="19"/>
        <v>3.9308092234591634E-13</v>
      </c>
      <c r="BJ31" s="470">
        <f t="shared" ca="1" si="19"/>
        <v>3.9308092234591634E-13</v>
      </c>
      <c r="BK31" s="470">
        <f t="shared" ca="1" si="19"/>
        <v>3.9308092234591634E-13</v>
      </c>
      <c r="BL31" s="470">
        <f t="shared" ca="1" si="19"/>
        <v>3.9308092234591634E-13</v>
      </c>
      <c r="BM31" s="470">
        <f t="shared" ca="1" si="19"/>
        <v>3.9308092234591634E-13</v>
      </c>
      <c r="BN31" s="470">
        <f t="shared" ca="1" si="19"/>
        <v>3.9308092234591634E-13</v>
      </c>
      <c r="BO31" s="470">
        <f t="shared" ref="BO31:CQ31" ca="1" si="20">-BO27</f>
        <v>3.9308092234591634E-13</v>
      </c>
      <c r="BP31" s="470">
        <f t="shared" ca="1" si="20"/>
        <v>3.9308092234591634E-13</v>
      </c>
      <c r="BQ31" s="470">
        <f t="shared" ca="1" si="20"/>
        <v>3.9308092234591634E-13</v>
      </c>
      <c r="BR31" s="470">
        <f t="shared" ca="1" si="20"/>
        <v>3.9308092234591634E-13</v>
      </c>
      <c r="BS31" s="470">
        <f t="shared" ca="1" si="20"/>
        <v>3.9308092234591634E-13</v>
      </c>
      <c r="BT31" s="470">
        <f t="shared" ca="1" si="20"/>
        <v>3.9308092234591634E-13</v>
      </c>
      <c r="BU31" s="470">
        <f t="shared" ca="1" si="20"/>
        <v>3.9308092234591634E-13</v>
      </c>
      <c r="BV31" s="470">
        <f t="shared" ca="1" si="20"/>
        <v>3.9308092234591634E-13</v>
      </c>
      <c r="BW31" s="470">
        <f t="shared" ca="1" si="20"/>
        <v>3.9308092234591634E-13</v>
      </c>
      <c r="BX31" s="470">
        <f t="shared" ca="1" si="20"/>
        <v>3.9308092234591634E-13</v>
      </c>
      <c r="BY31" s="470">
        <f t="shared" ca="1" si="20"/>
        <v>3.9308092234591634E-13</v>
      </c>
      <c r="BZ31" s="470">
        <f t="shared" ca="1" si="20"/>
        <v>3.9308092234591634E-13</v>
      </c>
      <c r="CA31" s="470">
        <f t="shared" ca="1" si="20"/>
        <v>3.9308092234591634E-13</v>
      </c>
      <c r="CB31" s="470">
        <f t="shared" ca="1" si="20"/>
        <v>3.9308092234591634E-13</v>
      </c>
      <c r="CC31" s="470">
        <f t="shared" ca="1" si="20"/>
        <v>3.9308092234591634E-13</v>
      </c>
      <c r="CD31" s="470">
        <f t="shared" ca="1" si="20"/>
        <v>3.9308092234591634E-13</v>
      </c>
      <c r="CE31" s="470">
        <f t="shared" ca="1" si="20"/>
        <v>3.9308092234591634E-13</v>
      </c>
      <c r="CF31" s="470">
        <f t="shared" ca="1" si="20"/>
        <v>3.9308092234591634E-13</v>
      </c>
      <c r="CG31" s="470">
        <f t="shared" ca="1" si="20"/>
        <v>3.9308092234591634E-13</v>
      </c>
      <c r="CH31" s="470">
        <f t="shared" ca="1" si="20"/>
        <v>3.9308092234591634E-13</v>
      </c>
      <c r="CI31" s="470">
        <f t="shared" ca="1" si="20"/>
        <v>3.9308092234591634E-13</v>
      </c>
      <c r="CJ31" s="470">
        <f t="shared" ca="1" si="20"/>
        <v>3.9308092234591634E-13</v>
      </c>
      <c r="CK31" s="470">
        <f t="shared" ca="1" si="20"/>
        <v>3.9308092234591634E-13</v>
      </c>
      <c r="CL31" s="470">
        <f t="shared" ca="1" si="20"/>
        <v>3.9308092234591634E-13</v>
      </c>
      <c r="CM31" s="470">
        <f t="shared" ca="1" si="20"/>
        <v>3.9308092234591634E-13</v>
      </c>
      <c r="CN31" s="470">
        <f t="shared" ca="1" si="20"/>
        <v>3.9308092234591634E-13</v>
      </c>
      <c r="CO31" s="470">
        <f t="shared" ca="1" si="20"/>
        <v>3.9308092234591634E-13</v>
      </c>
      <c r="CP31" s="470">
        <f t="shared" ca="1" si="20"/>
        <v>3.9308092234591634E-13</v>
      </c>
      <c r="CQ31" s="470">
        <f t="shared" ca="1" si="20"/>
        <v>3.9308092234591634E-13</v>
      </c>
    </row>
    <row r="32" spans="1:95" x14ac:dyDescent="0.25">
      <c r="A32" s="40" t="s">
        <v>163</v>
      </c>
      <c r="B32" s="26"/>
      <c r="C32" s="386">
        <f t="shared" ref="C32:AH32" ca="1" si="21">IF(C4=Inservice,-C20,0)*(1-FederalIncomeTax-StateIncomeTax)</f>
        <v>21.872692562499999</v>
      </c>
      <c r="D32" s="386">
        <f t="shared" ca="1" si="21"/>
        <v>0</v>
      </c>
      <c r="E32" s="386">
        <f t="shared" ca="1" si="21"/>
        <v>0</v>
      </c>
      <c r="F32" s="386">
        <f t="shared" ca="1" si="21"/>
        <v>0</v>
      </c>
      <c r="G32" s="386">
        <f t="shared" ca="1" si="21"/>
        <v>0</v>
      </c>
      <c r="H32" s="386">
        <f t="shared" ca="1" si="21"/>
        <v>0</v>
      </c>
      <c r="I32" s="386">
        <f t="shared" ca="1" si="21"/>
        <v>0</v>
      </c>
      <c r="J32" s="386">
        <f t="shared" ca="1" si="21"/>
        <v>0</v>
      </c>
      <c r="K32" s="386">
        <f t="shared" ca="1" si="21"/>
        <v>0</v>
      </c>
      <c r="L32" s="386">
        <f t="shared" ca="1" si="21"/>
        <v>0</v>
      </c>
      <c r="M32" s="386">
        <f t="shared" ca="1" si="21"/>
        <v>0</v>
      </c>
      <c r="N32" s="386">
        <f t="shared" ca="1" si="21"/>
        <v>0</v>
      </c>
      <c r="O32" s="386">
        <f t="shared" ca="1" si="21"/>
        <v>0</v>
      </c>
      <c r="P32" s="386">
        <f t="shared" ca="1" si="21"/>
        <v>0</v>
      </c>
      <c r="Q32" s="386">
        <f t="shared" ca="1" si="21"/>
        <v>0</v>
      </c>
      <c r="R32" s="386">
        <f t="shared" ca="1" si="21"/>
        <v>0</v>
      </c>
      <c r="S32" s="386">
        <f t="shared" ca="1" si="21"/>
        <v>0</v>
      </c>
      <c r="T32" s="386">
        <f t="shared" ca="1" si="21"/>
        <v>0</v>
      </c>
      <c r="U32" s="386">
        <f t="shared" ca="1" si="21"/>
        <v>0</v>
      </c>
      <c r="V32" s="386">
        <f t="shared" ca="1" si="21"/>
        <v>0</v>
      </c>
      <c r="W32" s="386">
        <f t="shared" ca="1" si="21"/>
        <v>0</v>
      </c>
      <c r="X32" s="386">
        <f t="shared" ca="1" si="21"/>
        <v>0</v>
      </c>
      <c r="Y32" s="386">
        <f t="shared" ca="1" si="21"/>
        <v>0</v>
      </c>
      <c r="Z32" s="386">
        <f t="shared" ca="1" si="21"/>
        <v>0</v>
      </c>
      <c r="AA32" s="386">
        <f t="shared" ca="1" si="21"/>
        <v>0</v>
      </c>
      <c r="AB32" s="386">
        <f t="shared" ca="1" si="21"/>
        <v>0</v>
      </c>
      <c r="AC32" s="386">
        <f t="shared" ca="1" si="21"/>
        <v>0</v>
      </c>
      <c r="AD32" s="386">
        <f t="shared" ca="1" si="21"/>
        <v>0</v>
      </c>
      <c r="AE32" s="386">
        <f t="shared" ca="1" si="21"/>
        <v>0</v>
      </c>
      <c r="AF32" s="386">
        <f t="shared" ca="1" si="21"/>
        <v>0</v>
      </c>
      <c r="AG32" s="386">
        <f t="shared" ca="1" si="21"/>
        <v>0</v>
      </c>
      <c r="AH32" s="386">
        <f t="shared" ca="1" si="21"/>
        <v>0</v>
      </c>
      <c r="AI32" s="386">
        <f t="shared" ref="AI32:BN32" ca="1" si="22">IF(AI4=Inservice,-AI20,0)*(1-FederalIncomeTax-StateIncomeTax)</f>
        <v>0</v>
      </c>
      <c r="AJ32" s="386">
        <f t="shared" ca="1" si="22"/>
        <v>0</v>
      </c>
      <c r="AK32" s="386">
        <f t="shared" ca="1" si="22"/>
        <v>0</v>
      </c>
      <c r="AL32" s="386">
        <f t="shared" ca="1" si="22"/>
        <v>0</v>
      </c>
      <c r="AM32" s="386">
        <f t="shared" ca="1" si="22"/>
        <v>0</v>
      </c>
      <c r="AN32" s="386">
        <f t="shared" ca="1" si="22"/>
        <v>0</v>
      </c>
      <c r="AO32" s="386">
        <f t="shared" ca="1" si="22"/>
        <v>0</v>
      </c>
      <c r="AP32" s="386">
        <f t="shared" ca="1" si="22"/>
        <v>0</v>
      </c>
      <c r="AQ32" s="386">
        <f t="shared" ca="1" si="22"/>
        <v>0</v>
      </c>
      <c r="AR32" s="386">
        <f t="shared" ca="1" si="22"/>
        <v>0</v>
      </c>
      <c r="AS32" s="386">
        <f t="shared" ca="1" si="22"/>
        <v>0</v>
      </c>
      <c r="AT32" s="386">
        <f t="shared" ca="1" si="22"/>
        <v>0</v>
      </c>
      <c r="AU32" s="386">
        <f t="shared" ca="1" si="22"/>
        <v>0</v>
      </c>
      <c r="AV32" s="386">
        <f t="shared" ca="1" si="22"/>
        <v>0</v>
      </c>
      <c r="AW32" s="386">
        <f t="shared" ca="1" si="22"/>
        <v>0</v>
      </c>
      <c r="AX32" s="386">
        <f t="shared" ca="1" si="22"/>
        <v>0</v>
      </c>
      <c r="AY32" s="386">
        <f t="shared" ca="1" si="22"/>
        <v>0</v>
      </c>
      <c r="AZ32" s="386">
        <f t="shared" ca="1" si="22"/>
        <v>0</v>
      </c>
      <c r="BA32" s="386">
        <f t="shared" ca="1" si="22"/>
        <v>0</v>
      </c>
      <c r="BB32" s="386">
        <f t="shared" ca="1" si="22"/>
        <v>0</v>
      </c>
      <c r="BC32" s="386">
        <f t="shared" ca="1" si="22"/>
        <v>0</v>
      </c>
      <c r="BD32" s="386">
        <f t="shared" ca="1" si="22"/>
        <v>0</v>
      </c>
      <c r="BE32" s="386">
        <f t="shared" ca="1" si="22"/>
        <v>0</v>
      </c>
      <c r="BF32" s="386">
        <f t="shared" ca="1" si="22"/>
        <v>0</v>
      </c>
      <c r="BG32" s="386">
        <f t="shared" ca="1" si="22"/>
        <v>0</v>
      </c>
      <c r="BH32" s="386">
        <f t="shared" ca="1" si="22"/>
        <v>0</v>
      </c>
      <c r="BI32" s="386">
        <f t="shared" ca="1" si="22"/>
        <v>0</v>
      </c>
      <c r="BJ32" s="386">
        <f t="shared" ca="1" si="22"/>
        <v>0</v>
      </c>
      <c r="BK32" s="386">
        <f t="shared" ca="1" si="22"/>
        <v>0</v>
      </c>
      <c r="BL32" s="386">
        <f t="shared" ca="1" si="22"/>
        <v>0</v>
      </c>
      <c r="BM32" s="386">
        <f t="shared" ca="1" si="22"/>
        <v>0</v>
      </c>
      <c r="BN32" s="386">
        <f t="shared" ca="1" si="22"/>
        <v>0</v>
      </c>
      <c r="BO32" s="386">
        <f t="shared" ref="BO32:CQ32" ca="1" si="23">IF(BO4=Inservice,-BO20,0)*(1-FederalIncomeTax-StateIncomeTax)</f>
        <v>0</v>
      </c>
      <c r="BP32" s="386">
        <f t="shared" ca="1" si="23"/>
        <v>0</v>
      </c>
      <c r="BQ32" s="386">
        <f t="shared" ca="1" si="23"/>
        <v>0</v>
      </c>
      <c r="BR32" s="386">
        <f t="shared" ca="1" si="23"/>
        <v>0</v>
      </c>
      <c r="BS32" s="386">
        <f t="shared" ca="1" si="23"/>
        <v>0</v>
      </c>
      <c r="BT32" s="386">
        <f t="shared" ca="1" si="23"/>
        <v>0</v>
      </c>
      <c r="BU32" s="386">
        <f t="shared" ca="1" si="23"/>
        <v>0</v>
      </c>
      <c r="BV32" s="386">
        <f t="shared" ca="1" si="23"/>
        <v>0</v>
      </c>
      <c r="BW32" s="386">
        <f t="shared" ca="1" si="23"/>
        <v>0</v>
      </c>
      <c r="BX32" s="386">
        <f t="shared" ca="1" si="23"/>
        <v>0</v>
      </c>
      <c r="BY32" s="386">
        <f t="shared" ca="1" si="23"/>
        <v>0</v>
      </c>
      <c r="BZ32" s="386">
        <f t="shared" ca="1" si="23"/>
        <v>0</v>
      </c>
      <c r="CA32" s="386">
        <f t="shared" ca="1" si="23"/>
        <v>0</v>
      </c>
      <c r="CB32" s="386">
        <f t="shared" ca="1" si="23"/>
        <v>0</v>
      </c>
      <c r="CC32" s="386">
        <f t="shared" ca="1" si="23"/>
        <v>0</v>
      </c>
      <c r="CD32" s="386">
        <f t="shared" ca="1" si="23"/>
        <v>0</v>
      </c>
      <c r="CE32" s="386">
        <f t="shared" ca="1" si="23"/>
        <v>0</v>
      </c>
      <c r="CF32" s="386">
        <f t="shared" ca="1" si="23"/>
        <v>0</v>
      </c>
      <c r="CG32" s="386">
        <f t="shared" ca="1" si="23"/>
        <v>0</v>
      </c>
      <c r="CH32" s="386">
        <f t="shared" ca="1" si="23"/>
        <v>0</v>
      </c>
      <c r="CI32" s="386">
        <f t="shared" ca="1" si="23"/>
        <v>0</v>
      </c>
      <c r="CJ32" s="386">
        <f t="shared" ca="1" si="23"/>
        <v>0</v>
      </c>
      <c r="CK32" s="386">
        <f t="shared" ca="1" si="23"/>
        <v>0</v>
      </c>
      <c r="CL32" s="386">
        <f t="shared" ca="1" si="23"/>
        <v>0</v>
      </c>
      <c r="CM32" s="386">
        <f t="shared" ca="1" si="23"/>
        <v>0</v>
      </c>
      <c r="CN32" s="386">
        <f t="shared" ca="1" si="23"/>
        <v>0</v>
      </c>
      <c r="CO32" s="386">
        <f t="shared" ca="1" si="23"/>
        <v>0</v>
      </c>
      <c r="CP32" s="386">
        <f t="shared" ca="1" si="23"/>
        <v>0</v>
      </c>
      <c r="CQ32" s="386">
        <f t="shared" ca="1" si="23"/>
        <v>0</v>
      </c>
    </row>
    <row r="33" spans="1:95" x14ac:dyDescent="0.25">
      <c r="A33" s="29" t="s">
        <v>112</v>
      </c>
      <c r="B33" s="30"/>
      <c r="C33" s="19">
        <f t="shared" ref="C33:L33" ca="1" si="24">SUM(C30:C32)</f>
        <v>211.20597614838016</v>
      </c>
      <c r="D33" s="19">
        <f t="shared" ca="1" si="24"/>
        <v>817.97817402353053</v>
      </c>
      <c r="E33" s="19">
        <f t="shared" ca="1" si="24"/>
        <v>1453.5803143894227</v>
      </c>
      <c r="F33" s="19">
        <f t="shared" ca="1" si="24"/>
        <v>2054.4159143161196</v>
      </c>
      <c r="G33" s="19">
        <f t="shared" ca="1" si="24"/>
        <v>2905.1584423050317</v>
      </c>
      <c r="H33" s="19">
        <f t="shared" ca="1" si="24"/>
        <v>3605.7807611497892</v>
      </c>
      <c r="I33" s="19">
        <f t="shared" ca="1" si="24"/>
        <v>3555.4287281131615</v>
      </c>
      <c r="J33" s="19">
        <f t="shared" ca="1" si="24"/>
        <v>3438.0041396017959</v>
      </c>
      <c r="K33" s="19">
        <f t="shared" ca="1" si="24"/>
        <v>3325.0334737586468</v>
      </c>
      <c r="L33" s="19">
        <f t="shared" ca="1" si="24"/>
        <v>3215.7530842734723</v>
      </c>
      <c r="M33" s="19">
        <f t="shared" ref="M33:BN33" ca="1" si="25">SUM(M30:M32)</f>
        <v>3109.3623173471992</v>
      </c>
      <c r="N33" s="19">
        <f t="shared" ca="1" si="25"/>
        <v>3005.0208520021179</v>
      </c>
      <c r="O33" s="19">
        <f t="shared" ca="1" si="25"/>
        <v>2901.6827988539835</v>
      </c>
      <c r="P33" s="19">
        <f t="shared" ca="1" si="25"/>
        <v>2798.4701173400745</v>
      </c>
      <c r="Q33" s="19">
        <f t="shared" ca="1" si="25"/>
        <v>2695.242916924607</v>
      </c>
      <c r="R33" s="19">
        <f t="shared" ca="1" si="25"/>
        <v>2591.9991009298419</v>
      </c>
      <c r="S33" s="19">
        <f t="shared" ca="1" si="25"/>
        <v>2488.7401433438999</v>
      </c>
      <c r="T33" s="19">
        <f t="shared" ca="1" si="25"/>
        <v>2385.4639350352509</v>
      </c>
      <c r="U33" s="19">
        <f t="shared" ca="1" si="25"/>
        <v>2282.1719372891484</v>
      </c>
      <c r="V33" s="19">
        <f t="shared" ca="1" si="25"/>
        <v>2178.8620280171353</v>
      </c>
      <c r="W33" s="19">
        <f t="shared" ca="1" si="25"/>
        <v>2076.4427830203072</v>
      </c>
      <c r="X33" s="19">
        <f t="shared" ca="1" si="25"/>
        <v>1978.1667865306817</v>
      </c>
      <c r="Y33" s="19">
        <f t="shared" ca="1" si="25"/>
        <v>1886.653575146016</v>
      </c>
      <c r="Z33" s="19">
        <f t="shared" ca="1" si="25"/>
        <v>1802.9169445155921</v>
      </c>
      <c r="AA33" s="19">
        <f t="shared" ca="1" si="25"/>
        <v>1729.6999531720126</v>
      </c>
      <c r="AB33" s="19">
        <f t="shared" ca="1" si="25"/>
        <v>1667.9005327538705</v>
      </c>
      <c r="AC33" s="19">
        <f t="shared" ca="1" si="25"/>
        <v>1611.2522449904277</v>
      </c>
      <c r="AD33" s="19">
        <f t="shared" ca="1" si="25"/>
        <v>1554.5840187265535</v>
      </c>
      <c r="AE33" s="19">
        <f t="shared" ca="1" si="25"/>
        <v>1497.8954551922388</v>
      </c>
      <c r="AF33" s="19">
        <f t="shared" ca="1" si="25"/>
        <v>1441.1861476420752</v>
      </c>
      <c r="AG33" s="19">
        <f t="shared" ca="1" si="25"/>
        <v>1384.4556811957452</v>
      </c>
      <c r="AH33" s="19">
        <f t="shared" ca="1" si="25"/>
        <v>1327.7036326753262</v>
      </c>
      <c r="AI33" s="19">
        <f t="shared" ca="1" si="25"/>
        <v>1270.9295704393357</v>
      </c>
      <c r="AJ33" s="19">
        <f t="shared" ca="1" si="25"/>
        <v>1214.1330542134633</v>
      </c>
      <c r="AK33" s="19">
        <f t="shared" ca="1" si="25"/>
        <v>1157.3136349179099</v>
      </c>
      <c r="AL33" s="19">
        <f t="shared" ca="1" si="25"/>
        <v>1100.4708544912828</v>
      </c>
      <c r="AM33" s="19">
        <f t="shared" ca="1" si="25"/>
        <v>1043.6042457109604</v>
      </c>
      <c r="AN33" s="19">
        <f t="shared" ca="1" si="25"/>
        <v>986.71333200986874</v>
      </c>
      <c r="AO33" s="19">
        <f t="shared" ca="1" si="25"/>
        <v>929.79762728959224</v>
      </c>
      <c r="AP33" s="19">
        <f t="shared" ca="1" si="25"/>
        <v>872.85663572974738</v>
      </c>
      <c r="AQ33" s="19">
        <f t="shared" ca="1" si="25"/>
        <v>862.72801983772592</v>
      </c>
      <c r="AR33" s="19">
        <f t="shared" ca="1" si="25"/>
        <v>725.08087026089981</v>
      </c>
      <c r="AS33" s="19">
        <f t="shared" ca="1" si="25"/>
        <v>553.52675360025148</v>
      </c>
      <c r="AT33" s="19">
        <f t="shared" ca="1" si="25"/>
        <v>400.2972281897288</v>
      </c>
      <c r="AU33" s="19">
        <f t="shared" ca="1" si="25"/>
        <v>236.47722455072071</v>
      </c>
      <c r="AV33" s="19">
        <f t="shared" ca="1" si="25"/>
        <v>71.952887500001466</v>
      </c>
      <c r="AW33" s="19">
        <f t="shared" ca="1" si="25"/>
        <v>1.4622848122155576E-12</v>
      </c>
      <c r="AX33" s="19">
        <f t="shared" ca="1" si="25"/>
        <v>1.4622848122155576E-12</v>
      </c>
      <c r="AY33" s="19">
        <f t="shared" ca="1" si="25"/>
        <v>1.4622848122155576E-12</v>
      </c>
      <c r="AZ33" s="19">
        <f t="shared" ca="1" si="25"/>
        <v>1.4622848122155576E-12</v>
      </c>
      <c r="BA33" s="19">
        <f t="shared" ca="1" si="25"/>
        <v>1.4622848122155576E-12</v>
      </c>
      <c r="BB33" s="19">
        <f t="shared" ca="1" si="25"/>
        <v>1.4622848122155576E-12</v>
      </c>
      <c r="BC33" s="19">
        <f t="shared" ca="1" si="25"/>
        <v>1.4622848122155576E-12</v>
      </c>
      <c r="BD33" s="19">
        <f t="shared" ca="1" si="25"/>
        <v>1.4622848122155576E-12</v>
      </c>
      <c r="BE33" s="19">
        <f t="shared" ca="1" si="25"/>
        <v>1.4622848122155576E-12</v>
      </c>
      <c r="BF33" s="19">
        <f t="shared" ca="1" si="25"/>
        <v>1.4622848122155576E-12</v>
      </c>
      <c r="BG33" s="19">
        <f t="shared" ca="1" si="25"/>
        <v>1.4622848122155576E-12</v>
      </c>
      <c r="BH33" s="19">
        <f t="shared" ca="1" si="25"/>
        <v>1.4622848122155576E-12</v>
      </c>
      <c r="BI33" s="19">
        <f t="shared" ca="1" si="25"/>
        <v>1.4622848122155576E-12</v>
      </c>
      <c r="BJ33" s="19">
        <f t="shared" ca="1" si="25"/>
        <v>1.4622848122155576E-12</v>
      </c>
      <c r="BK33" s="19">
        <f t="shared" ca="1" si="25"/>
        <v>1.4622848122155576E-12</v>
      </c>
      <c r="BL33" s="19">
        <f t="shared" ca="1" si="25"/>
        <v>1.4622848122155576E-12</v>
      </c>
      <c r="BM33" s="19">
        <f t="shared" ca="1" si="25"/>
        <v>1.4622848122155576E-12</v>
      </c>
      <c r="BN33" s="19">
        <f t="shared" ca="1" si="25"/>
        <v>1.4622848122155576E-12</v>
      </c>
      <c r="BO33" s="19">
        <f t="shared" ref="BO33:CQ33" ca="1" si="26">SUM(BO30:BO32)</f>
        <v>1.4622848122155576E-12</v>
      </c>
      <c r="BP33" s="19">
        <f t="shared" ca="1" si="26"/>
        <v>1.4622848122155576E-12</v>
      </c>
      <c r="BQ33" s="19">
        <f t="shared" ca="1" si="26"/>
        <v>1.4622848122155576E-12</v>
      </c>
      <c r="BR33" s="19">
        <f t="shared" ca="1" si="26"/>
        <v>1.4622848122155576E-12</v>
      </c>
      <c r="BS33" s="19">
        <f t="shared" ca="1" si="26"/>
        <v>1.4622848122155576E-12</v>
      </c>
      <c r="BT33" s="19">
        <f t="shared" ca="1" si="26"/>
        <v>1.4622848122155576E-12</v>
      </c>
      <c r="BU33" s="19">
        <f t="shared" ca="1" si="26"/>
        <v>1.4622848122155576E-12</v>
      </c>
      <c r="BV33" s="19">
        <f t="shared" ca="1" si="26"/>
        <v>1.4622848122155576E-12</v>
      </c>
      <c r="BW33" s="19">
        <f t="shared" ca="1" si="26"/>
        <v>1.4622848122155576E-12</v>
      </c>
      <c r="BX33" s="19">
        <f t="shared" ca="1" si="26"/>
        <v>1.4622848122155576E-12</v>
      </c>
      <c r="BY33" s="19">
        <f t="shared" ca="1" si="26"/>
        <v>1.4622848122155576E-12</v>
      </c>
      <c r="BZ33" s="19">
        <f t="shared" ca="1" si="26"/>
        <v>1.4622848122155576E-12</v>
      </c>
      <c r="CA33" s="19">
        <f t="shared" ca="1" si="26"/>
        <v>1.4622848122155576E-12</v>
      </c>
      <c r="CB33" s="19">
        <f t="shared" ca="1" si="26"/>
        <v>1.4622848122155576E-12</v>
      </c>
      <c r="CC33" s="19">
        <f t="shared" ca="1" si="26"/>
        <v>1.4622848122155576E-12</v>
      </c>
      <c r="CD33" s="19">
        <f t="shared" ca="1" si="26"/>
        <v>1.4622848122155576E-12</v>
      </c>
      <c r="CE33" s="19">
        <f t="shared" ca="1" si="26"/>
        <v>1.4622848122155576E-12</v>
      </c>
      <c r="CF33" s="19">
        <f t="shared" ca="1" si="26"/>
        <v>1.4622848122155576E-12</v>
      </c>
      <c r="CG33" s="19">
        <f t="shared" ca="1" si="26"/>
        <v>1.4622848122155576E-12</v>
      </c>
      <c r="CH33" s="19">
        <f t="shared" ca="1" si="26"/>
        <v>1.4622848122155576E-12</v>
      </c>
      <c r="CI33" s="19">
        <f t="shared" ca="1" si="26"/>
        <v>1.4622848122155576E-12</v>
      </c>
      <c r="CJ33" s="19">
        <f t="shared" ca="1" si="26"/>
        <v>1.4622848122155576E-12</v>
      </c>
      <c r="CK33" s="19">
        <f t="shared" ca="1" si="26"/>
        <v>1.4622848122155576E-12</v>
      </c>
      <c r="CL33" s="19">
        <f t="shared" ca="1" si="26"/>
        <v>1.4622848122155576E-12</v>
      </c>
      <c r="CM33" s="19">
        <f t="shared" ca="1" si="26"/>
        <v>1.4622848122155576E-12</v>
      </c>
      <c r="CN33" s="19">
        <f t="shared" ca="1" si="26"/>
        <v>1.4622848122155576E-12</v>
      </c>
      <c r="CO33" s="19">
        <f t="shared" ca="1" si="26"/>
        <v>1.4622848122155576E-12</v>
      </c>
      <c r="CP33" s="19">
        <f t="shared" ca="1" si="26"/>
        <v>1.4622848122155576E-12</v>
      </c>
      <c r="CQ33" s="19">
        <f t="shared" ca="1" si="26"/>
        <v>1.4622848122155576E-12</v>
      </c>
    </row>
    <row r="34" spans="1:95"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row>
    <row r="35" spans="1:95"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row>
    <row r="36" spans="1:95" ht="16.5" thickBot="1" x14ac:dyDescent="0.3">
      <c r="A36" s="51" t="s">
        <v>166</v>
      </c>
      <c r="B36" s="49"/>
    </row>
    <row r="37" spans="1:95" x14ac:dyDescent="0.25">
      <c r="A37" s="37" t="s">
        <v>165</v>
      </c>
      <c r="C37" s="470">
        <f ca="1">C12/2</f>
        <v>1173.3840403281249</v>
      </c>
      <c r="D37" s="470">
        <f t="shared" ref="D37:AI37" ca="1" si="27">(C12+D12)/2</f>
        <v>6115.9806536162378</v>
      </c>
      <c r="E37" s="470">
        <f t="shared" ca="1" si="27"/>
        <v>13489.740251405889</v>
      </c>
      <c r="F37" s="470">
        <f t="shared" ca="1" si="27"/>
        <v>20555.142936167209</v>
      </c>
      <c r="G37" s="470">
        <f t="shared" ca="1" si="27"/>
        <v>29101.779833916946</v>
      </c>
      <c r="H37" s="470">
        <f t="shared" ca="1" si="27"/>
        <v>38069.156132751312</v>
      </c>
      <c r="I37" s="470">
        <f t="shared" ca="1" si="27"/>
        <v>41053.922375320457</v>
      </c>
      <c r="J37" s="470">
        <f t="shared" ca="1" si="27"/>
        <v>39299.429365647768</v>
      </c>
      <c r="K37" s="470">
        <f t="shared" ca="1" si="27"/>
        <v>37619.422851352996</v>
      </c>
      <c r="L37" s="470">
        <f t="shared" ca="1" si="27"/>
        <v>36004.024687263343</v>
      </c>
      <c r="M37" s="470">
        <f t="shared" ca="1" si="27"/>
        <v>34440.871555363643</v>
      </c>
      <c r="N37" s="470">
        <f t="shared" ca="1" si="27"/>
        <v>32916.994018830432</v>
      </c>
      <c r="O37" s="470">
        <f t="shared" ca="1" si="27"/>
        <v>31417.483845289542</v>
      </c>
      <c r="P37" s="470">
        <f t="shared" ca="1" si="27"/>
        <v>29927.134674263652</v>
      </c>
      <c r="Q37" s="470">
        <f t="shared" ca="1" si="27"/>
        <v>28437.90325778276</v>
      </c>
      <c r="R37" s="470">
        <f t="shared" ca="1" si="27"/>
        <v>26948.671841301879</v>
      </c>
      <c r="S37" s="470">
        <f t="shared" ca="1" si="27"/>
        <v>25459.44042482099</v>
      </c>
      <c r="T37" s="470">
        <f t="shared" ca="1" si="27"/>
        <v>23970.209008340102</v>
      </c>
      <c r="U37" s="470">
        <f t="shared" ca="1" si="27"/>
        <v>22480.977591859213</v>
      </c>
      <c r="V37" s="470">
        <f t="shared" ca="1" si="27"/>
        <v>20991.746175378325</v>
      </c>
      <c r="W37" s="470">
        <f t="shared" ca="1" si="27"/>
        <v>19509.686703814299</v>
      </c>
      <c r="X37" s="470">
        <f t="shared" ca="1" si="27"/>
        <v>18067.703629547461</v>
      </c>
      <c r="Y37" s="470">
        <f t="shared" ca="1" si="27"/>
        <v>16712.22873387903</v>
      </c>
      <c r="Z37" s="470">
        <f t="shared" ca="1" si="27"/>
        <v>15471.993569967424</v>
      </c>
      <c r="AA37" s="470">
        <f t="shared" ca="1" si="27"/>
        <v>14376.706394779994</v>
      </c>
      <c r="AB37" s="470">
        <f t="shared" ca="1" si="27"/>
        <v>13455.159535119994</v>
      </c>
      <c r="AC37" s="470">
        <f t="shared" ca="1" si="27"/>
        <v>12664.914436199993</v>
      </c>
      <c r="AD37" s="470">
        <f t="shared" ca="1" si="27"/>
        <v>11915.549835474991</v>
      </c>
      <c r="AE37" s="470">
        <f t="shared" ca="1" si="27"/>
        <v>11166.185234749992</v>
      </c>
      <c r="AF37" s="470">
        <f t="shared" ca="1" si="27"/>
        <v>10416.820634024989</v>
      </c>
      <c r="AG37" s="470">
        <f t="shared" ca="1" si="27"/>
        <v>9667.4560332999899</v>
      </c>
      <c r="AH37" s="470">
        <f t="shared" ca="1" si="27"/>
        <v>8918.0914325749909</v>
      </c>
      <c r="AI37" s="470">
        <f t="shared" ca="1" si="27"/>
        <v>8168.7268318499928</v>
      </c>
      <c r="AJ37" s="470">
        <f t="shared" ref="AJ37:BO37" ca="1" si="28">(AI12+AJ12)/2</f>
        <v>7419.3622311249956</v>
      </c>
      <c r="AK37" s="470">
        <f t="shared" ca="1" si="28"/>
        <v>6669.9976303999983</v>
      </c>
      <c r="AL37" s="470">
        <f t="shared" ca="1" si="28"/>
        <v>5920.6330296750011</v>
      </c>
      <c r="AM37" s="470">
        <f t="shared" ca="1" si="28"/>
        <v>5171.2684289500039</v>
      </c>
      <c r="AN37" s="470">
        <f t="shared" ca="1" si="28"/>
        <v>4421.9038282250067</v>
      </c>
      <c r="AO37" s="470">
        <f t="shared" ca="1" si="28"/>
        <v>3672.5392275000095</v>
      </c>
      <c r="AP37" s="470">
        <f t="shared" ca="1" si="28"/>
        <v>2923.1746267750123</v>
      </c>
      <c r="AQ37" s="470">
        <f t="shared" ca="1" si="28"/>
        <v>2184.7463723312635</v>
      </c>
      <c r="AR37" s="470">
        <f t="shared" ca="1" si="28"/>
        <v>1502.4186485750151</v>
      </c>
      <c r="AS37" s="470">
        <f t="shared" ca="1" si="28"/>
        <v>932.3560075375176</v>
      </c>
      <c r="AT37" s="470">
        <f t="shared" ca="1" si="28"/>
        <v>491.98084308751731</v>
      </c>
      <c r="AU37" s="470">
        <f t="shared" ca="1" si="28"/>
        <v>187.51971875001715</v>
      </c>
      <c r="AV37" s="470">
        <f t="shared" ca="1" si="28"/>
        <v>35.976443750019342</v>
      </c>
      <c r="AW37" s="470">
        <f t="shared" ca="1" si="28"/>
        <v>2.0797585875698132E-11</v>
      </c>
      <c r="AX37" s="470">
        <f t="shared" ca="1" si="28"/>
        <v>2.0797585875698132E-11</v>
      </c>
      <c r="AY37" s="470">
        <f t="shared" ca="1" si="28"/>
        <v>2.0797585875698132E-11</v>
      </c>
      <c r="AZ37" s="470">
        <f t="shared" ca="1" si="28"/>
        <v>2.0797585875698132E-11</v>
      </c>
      <c r="BA37" s="470">
        <f t="shared" ca="1" si="28"/>
        <v>2.0797585875698132E-11</v>
      </c>
      <c r="BB37" s="470">
        <f t="shared" ca="1" si="28"/>
        <v>2.0797585875698132E-11</v>
      </c>
      <c r="BC37" s="470">
        <f t="shared" ca="1" si="28"/>
        <v>2.0797585875698132E-11</v>
      </c>
      <c r="BD37" s="470">
        <f t="shared" ca="1" si="28"/>
        <v>2.0797585875698132E-11</v>
      </c>
      <c r="BE37" s="470">
        <f t="shared" ca="1" si="28"/>
        <v>2.0797585875698132E-11</v>
      </c>
      <c r="BF37" s="470">
        <f t="shared" ca="1" si="28"/>
        <v>2.0797585875698132E-11</v>
      </c>
      <c r="BG37" s="470">
        <f t="shared" ca="1" si="28"/>
        <v>2.0797585875698132E-11</v>
      </c>
      <c r="BH37" s="470">
        <f t="shared" ca="1" si="28"/>
        <v>2.0797585875698132E-11</v>
      </c>
      <c r="BI37" s="470">
        <f t="shared" ca="1" si="28"/>
        <v>2.0797585875698132E-11</v>
      </c>
      <c r="BJ37" s="470">
        <f t="shared" ca="1" si="28"/>
        <v>2.0797585875698132E-11</v>
      </c>
      <c r="BK37" s="470">
        <f t="shared" ca="1" si="28"/>
        <v>2.0797585875698132E-11</v>
      </c>
      <c r="BL37" s="470">
        <f t="shared" ca="1" si="28"/>
        <v>2.0797585875698132E-11</v>
      </c>
      <c r="BM37" s="470">
        <f t="shared" ca="1" si="28"/>
        <v>2.0797585875698132E-11</v>
      </c>
      <c r="BN37" s="470">
        <f t="shared" ca="1" si="28"/>
        <v>2.0797585875698132E-11</v>
      </c>
      <c r="BO37" s="470">
        <f t="shared" ca="1" si="28"/>
        <v>2.0797585875698132E-11</v>
      </c>
      <c r="BP37" s="470">
        <f t="shared" ref="BP37:CQ37" ca="1" si="29">(BO12+BP12)/2</f>
        <v>2.0797585875698132E-11</v>
      </c>
      <c r="BQ37" s="470">
        <f t="shared" ca="1" si="29"/>
        <v>2.0797585875698132E-11</v>
      </c>
      <c r="BR37" s="470">
        <f t="shared" ca="1" si="29"/>
        <v>2.0797585875698132E-11</v>
      </c>
      <c r="BS37" s="470">
        <f t="shared" ca="1" si="29"/>
        <v>2.0797585875698132E-11</v>
      </c>
      <c r="BT37" s="470">
        <f t="shared" ca="1" si="29"/>
        <v>2.0797585875698132E-11</v>
      </c>
      <c r="BU37" s="470">
        <f t="shared" ca="1" si="29"/>
        <v>2.0797585875698132E-11</v>
      </c>
      <c r="BV37" s="470">
        <f t="shared" ca="1" si="29"/>
        <v>2.0797585875698132E-11</v>
      </c>
      <c r="BW37" s="470">
        <f t="shared" ca="1" si="29"/>
        <v>2.0797585875698132E-11</v>
      </c>
      <c r="BX37" s="470">
        <f t="shared" ca="1" si="29"/>
        <v>2.0797585875698132E-11</v>
      </c>
      <c r="BY37" s="470">
        <f t="shared" ca="1" si="29"/>
        <v>2.0797585875698132E-11</v>
      </c>
      <c r="BZ37" s="470">
        <f t="shared" ca="1" si="29"/>
        <v>2.0797585875698132E-11</v>
      </c>
      <c r="CA37" s="470">
        <f t="shared" ca="1" si="29"/>
        <v>2.0797585875698132E-11</v>
      </c>
      <c r="CB37" s="470">
        <f t="shared" ca="1" si="29"/>
        <v>2.0797585875698132E-11</v>
      </c>
      <c r="CC37" s="470">
        <f t="shared" ca="1" si="29"/>
        <v>2.0797585875698132E-11</v>
      </c>
      <c r="CD37" s="470">
        <f t="shared" ca="1" si="29"/>
        <v>2.0797585875698132E-11</v>
      </c>
      <c r="CE37" s="470">
        <f t="shared" ca="1" si="29"/>
        <v>2.0797585875698132E-11</v>
      </c>
      <c r="CF37" s="470">
        <f t="shared" ca="1" si="29"/>
        <v>2.0797585875698132E-11</v>
      </c>
      <c r="CG37" s="470">
        <f t="shared" ca="1" si="29"/>
        <v>2.0797585875698132E-11</v>
      </c>
      <c r="CH37" s="470">
        <f t="shared" ca="1" si="29"/>
        <v>2.0797585875698132E-11</v>
      </c>
      <c r="CI37" s="470">
        <f t="shared" ca="1" si="29"/>
        <v>2.0797585875698132E-11</v>
      </c>
      <c r="CJ37" s="470">
        <f t="shared" ca="1" si="29"/>
        <v>2.0797585875698132E-11</v>
      </c>
      <c r="CK37" s="470">
        <f t="shared" ca="1" si="29"/>
        <v>2.0797585875698132E-11</v>
      </c>
      <c r="CL37" s="470">
        <f t="shared" ca="1" si="29"/>
        <v>2.0797585875698132E-11</v>
      </c>
      <c r="CM37" s="470">
        <f t="shared" ca="1" si="29"/>
        <v>2.0797585875698132E-11</v>
      </c>
      <c r="CN37" s="470">
        <f t="shared" ca="1" si="29"/>
        <v>2.0797585875698132E-11</v>
      </c>
      <c r="CO37" s="470">
        <f t="shared" ca="1" si="29"/>
        <v>2.0797585875698132E-11</v>
      </c>
      <c r="CP37" s="470">
        <f t="shared" ca="1" si="29"/>
        <v>2.0797585875698132E-11</v>
      </c>
      <c r="CQ37" s="470">
        <f t="shared" ca="1" si="29"/>
        <v>2.0797585875698132E-11</v>
      </c>
    </row>
    <row r="38" spans="1:95" s="10" customFormat="1" x14ac:dyDescent="0.25">
      <c r="A38" s="29" t="s">
        <v>167</v>
      </c>
      <c r="B38" s="42"/>
      <c r="C38" s="19">
        <f t="shared" ref="C38:BN38" ca="1" si="30">C37*$B$13*$B$14</f>
        <v>60.323673513268908</v>
      </c>
      <c r="D38" s="19">
        <f t="shared" ca="1" si="30"/>
        <v>314.42256540241078</v>
      </c>
      <c r="E38" s="19">
        <f t="shared" ca="1" si="30"/>
        <v>693.50754632477685</v>
      </c>
      <c r="F38" s="19">
        <f t="shared" ca="1" si="30"/>
        <v>1056.7398983483563</v>
      </c>
      <c r="G38" s="19">
        <f t="shared" ca="1" si="30"/>
        <v>1496.1225012616703</v>
      </c>
      <c r="H38" s="19">
        <f t="shared" ca="1" si="30"/>
        <v>1957.1353167847451</v>
      </c>
      <c r="I38" s="19">
        <f t="shared" ca="1" si="30"/>
        <v>2110.5821493152248</v>
      </c>
      <c r="J38" s="19">
        <f t="shared" ca="1" si="30"/>
        <v>2020.3836636879519</v>
      </c>
      <c r="K38" s="19">
        <f t="shared" ca="1" si="30"/>
        <v>1934.0145287880575</v>
      </c>
      <c r="L38" s="19">
        <f t="shared" ca="1" si="30"/>
        <v>1850.9669091722087</v>
      </c>
      <c r="M38" s="19">
        <f t="shared" ca="1" si="30"/>
        <v>1770.6052066612449</v>
      </c>
      <c r="N38" s="19">
        <f t="shared" ca="1" si="30"/>
        <v>1692.2626625080727</v>
      </c>
      <c r="O38" s="19">
        <f t="shared" ca="1" si="30"/>
        <v>1615.1728444863354</v>
      </c>
      <c r="P38" s="19">
        <f t="shared" ca="1" si="30"/>
        <v>1538.5539936038945</v>
      </c>
      <c r="Q38" s="19">
        <f t="shared" ca="1" si="30"/>
        <v>1461.9926064826118</v>
      </c>
      <c r="R38" s="19">
        <f t="shared" ca="1" si="30"/>
        <v>1385.4312193613298</v>
      </c>
      <c r="S38" s="19">
        <f t="shared" ca="1" si="30"/>
        <v>1308.8698322400473</v>
      </c>
      <c r="T38" s="19">
        <f t="shared" ca="1" si="30"/>
        <v>1232.3084451187647</v>
      </c>
      <c r="U38" s="19">
        <f t="shared" ca="1" si="30"/>
        <v>1155.7470579974822</v>
      </c>
      <c r="V38" s="19">
        <f t="shared" ca="1" si="30"/>
        <v>1079.1856708761998</v>
      </c>
      <c r="W38" s="19">
        <f t="shared" ca="1" si="30"/>
        <v>1002.9929934430932</v>
      </c>
      <c r="X38" s="19">
        <f t="shared" ca="1" si="30"/>
        <v>928.86064359503496</v>
      </c>
      <c r="Y38" s="19">
        <f t="shared" ca="1" si="30"/>
        <v>859.17567920872102</v>
      </c>
      <c r="Z38" s="19">
        <f t="shared" ca="1" si="30"/>
        <v>795.41518943202539</v>
      </c>
      <c r="AA38" s="19">
        <f t="shared" ca="1" si="30"/>
        <v>739.10647575563962</v>
      </c>
      <c r="AB38" s="19">
        <f t="shared" ca="1" si="30"/>
        <v>691.72975170051893</v>
      </c>
      <c r="AC38" s="19">
        <f t="shared" ca="1" si="30"/>
        <v>651.10325116504168</v>
      </c>
      <c r="AD38" s="19">
        <f t="shared" ca="1" si="30"/>
        <v>612.57841704176928</v>
      </c>
      <c r="AE38" s="19">
        <f t="shared" ca="1" si="30"/>
        <v>574.05358291849711</v>
      </c>
      <c r="AF38" s="19">
        <f t="shared" ca="1" si="30"/>
        <v>535.52874879522471</v>
      </c>
      <c r="AG38" s="19">
        <f t="shared" ca="1" si="30"/>
        <v>497.00391467195254</v>
      </c>
      <c r="AH38" s="19">
        <f t="shared" ca="1" si="30"/>
        <v>458.47908054868032</v>
      </c>
      <c r="AI38" s="19">
        <f t="shared" ca="1" si="30"/>
        <v>419.95424642540814</v>
      </c>
      <c r="AJ38" s="19">
        <f t="shared" ca="1" si="30"/>
        <v>381.42941230213609</v>
      </c>
      <c r="AK38" s="19">
        <f t="shared" ca="1" si="30"/>
        <v>342.90457817886391</v>
      </c>
      <c r="AL38" s="19">
        <f t="shared" ca="1" si="30"/>
        <v>304.37974405559186</v>
      </c>
      <c r="AM38" s="19">
        <f t="shared" ca="1" si="30"/>
        <v>265.85490993231974</v>
      </c>
      <c r="AN38" s="19">
        <f t="shared" ca="1" si="30"/>
        <v>227.3300758090476</v>
      </c>
      <c r="AO38" s="19">
        <f t="shared" ca="1" si="30"/>
        <v>188.80524168577548</v>
      </c>
      <c r="AP38" s="19">
        <f t="shared" ca="1" si="30"/>
        <v>150.2804075625034</v>
      </c>
      <c r="AQ38" s="19">
        <f t="shared" ca="1" si="30"/>
        <v>112.31781100155025</v>
      </c>
      <c r="AR38" s="19">
        <f t="shared" ca="1" si="30"/>
        <v>77.239342723241535</v>
      </c>
      <c r="AS38" s="19">
        <f t="shared" ca="1" si="30"/>
        <v>47.932422347503788</v>
      </c>
      <c r="AT38" s="19">
        <f t="shared" ca="1" si="30"/>
        <v>25.292735143129264</v>
      </c>
      <c r="AU38" s="19">
        <f t="shared" ca="1" si="30"/>
        <v>9.6403887409383824</v>
      </c>
      <c r="AV38" s="19">
        <f t="shared" ca="1" si="30"/>
        <v>1.8495489731884946</v>
      </c>
      <c r="AW38" s="19">
        <f t="shared" ca="1" si="30"/>
        <v>1.0692038898696412E-12</v>
      </c>
      <c r="AX38" s="19">
        <f t="shared" ca="1" si="30"/>
        <v>1.0692038898696412E-12</v>
      </c>
      <c r="AY38" s="19">
        <f t="shared" ca="1" si="30"/>
        <v>1.0692038898696412E-12</v>
      </c>
      <c r="AZ38" s="19">
        <f t="shared" ca="1" si="30"/>
        <v>1.0692038898696412E-12</v>
      </c>
      <c r="BA38" s="19">
        <f t="shared" ca="1" si="30"/>
        <v>1.0692038898696412E-12</v>
      </c>
      <c r="BB38" s="19">
        <f t="shared" ca="1" si="30"/>
        <v>1.0692038898696412E-12</v>
      </c>
      <c r="BC38" s="19">
        <f t="shared" ca="1" si="30"/>
        <v>1.0692038898696412E-12</v>
      </c>
      <c r="BD38" s="19">
        <f t="shared" ca="1" si="30"/>
        <v>1.0692038898696412E-12</v>
      </c>
      <c r="BE38" s="19">
        <f t="shared" ca="1" si="30"/>
        <v>1.0692038898696412E-12</v>
      </c>
      <c r="BF38" s="19">
        <f t="shared" ca="1" si="30"/>
        <v>1.0692038898696412E-12</v>
      </c>
      <c r="BG38" s="19">
        <f t="shared" ca="1" si="30"/>
        <v>1.0692038898696412E-12</v>
      </c>
      <c r="BH38" s="19">
        <f t="shared" ca="1" si="30"/>
        <v>1.0692038898696412E-12</v>
      </c>
      <c r="BI38" s="19">
        <f t="shared" ca="1" si="30"/>
        <v>1.0692038898696412E-12</v>
      </c>
      <c r="BJ38" s="19">
        <f t="shared" ca="1" si="30"/>
        <v>1.0692038898696412E-12</v>
      </c>
      <c r="BK38" s="19">
        <f t="shared" ca="1" si="30"/>
        <v>1.0692038898696412E-12</v>
      </c>
      <c r="BL38" s="19">
        <f t="shared" ca="1" si="30"/>
        <v>1.0692038898696412E-12</v>
      </c>
      <c r="BM38" s="19">
        <f t="shared" ca="1" si="30"/>
        <v>1.0692038898696412E-12</v>
      </c>
      <c r="BN38" s="19">
        <f t="shared" ca="1" si="30"/>
        <v>1.0692038898696412E-12</v>
      </c>
      <c r="BO38" s="19">
        <f t="shared" ref="BO38:CQ38" ca="1" si="31">BO37*$B$13*$B$14</f>
        <v>1.0692038898696412E-12</v>
      </c>
      <c r="BP38" s="19">
        <f t="shared" ca="1" si="31"/>
        <v>1.0692038898696412E-12</v>
      </c>
      <c r="BQ38" s="19">
        <f t="shared" ca="1" si="31"/>
        <v>1.0692038898696412E-12</v>
      </c>
      <c r="BR38" s="19">
        <f t="shared" ca="1" si="31"/>
        <v>1.0692038898696412E-12</v>
      </c>
      <c r="BS38" s="19">
        <f t="shared" ca="1" si="31"/>
        <v>1.0692038898696412E-12</v>
      </c>
      <c r="BT38" s="19">
        <f t="shared" ca="1" si="31"/>
        <v>1.0692038898696412E-12</v>
      </c>
      <c r="BU38" s="19">
        <f t="shared" ca="1" si="31"/>
        <v>1.0692038898696412E-12</v>
      </c>
      <c r="BV38" s="19">
        <f t="shared" ca="1" si="31"/>
        <v>1.0692038898696412E-12</v>
      </c>
      <c r="BW38" s="19">
        <f t="shared" ca="1" si="31"/>
        <v>1.0692038898696412E-12</v>
      </c>
      <c r="BX38" s="19">
        <f t="shared" ca="1" si="31"/>
        <v>1.0692038898696412E-12</v>
      </c>
      <c r="BY38" s="19">
        <f t="shared" ca="1" si="31"/>
        <v>1.0692038898696412E-12</v>
      </c>
      <c r="BZ38" s="19">
        <f t="shared" ca="1" si="31"/>
        <v>1.0692038898696412E-12</v>
      </c>
      <c r="CA38" s="19">
        <f t="shared" ca="1" si="31"/>
        <v>1.0692038898696412E-12</v>
      </c>
      <c r="CB38" s="19">
        <f t="shared" ca="1" si="31"/>
        <v>1.0692038898696412E-12</v>
      </c>
      <c r="CC38" s="19">
        <f t="shared" ca="1" si="31"/>
        <v>1.0692038898696412E-12</v>
      </c>
      <c r="CD38" s="19">
        <f t="shared" ca="1" si="31"/>
        <v>1.0692038898696412E-12</v>
      </c>
      <c r="CE38" s="19">
        <f t="shared" ca="1" si="31"/>
        <v>1.0692038898696412E-12</v>
      </c>
      <c r="CF38" s="19">
        <f t="shared" ca="1" si="31"/>
        <v>1.0692038898696412E-12</v>
      </c>
      <c r="CG38" s="19">
        <f t="shared" ca="1" si="31"/>
        <v>1.0692038898696412E-12</v>
      </c>
      <c r="CH38" s="19">
        <f t="shared" ca="1" si="31"/>
        <v>1.0692038898696412E-12</v>
      </c>
      <c r="CI38" s="19">
        <f t="shared" ca="1" si="31"/>
        <v>1.0692038898696412E-12</v>
      </c>
      <c r="CJ38" s="19">
        <f t="shared" ca="1" si="31"/>
        <v>1.0692038898696412E-12</v>
      </c>
      <c r="CK38" s="19">
        <f t="shared" ca="1" si="31"/>
        <v>1.0692038898696412E-12</v>
      </c>
      <c r="CL38" s="19">
        <f t="shared" ca="1" si="31"/>
        <v>1.0692038898696412E-12</v>
      </c>
      <c r="CM38" s="19">
        <f t="shared" ca="1" si="31"/>
        <v>1.0692038898696412E-12</v>
      </c>
      <c r="CN38" s="19">
        <f t="shared" ca="1" si="31"/>
        <v>1.0692038898696412E-12</v>
      </c>
      <c r="CO38" s="19">
        <f t="shared" ca="1" si="31"/>
        <v>1.0692038898696412E-12</v>
      </c>
      <c r="CP38" s="19">
        <f t="shared" ca="1" si="31"/>
        <v>1.0692038898696412E-12</v>
      </c>
      <c r="CQ38" s="19">
        <f t="shared" ca="1" si="31"/>
        <v>1.0692038898696412E-12</v>
      </c>
    </row>
    <row r="39" spans="1:95"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row>
    <row r="40" spans="1:95"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row>
    <row r="41" spans="1:95" x14ac:dyDescent="0.25">
      <c r="A41" s="52" t="s">
        <v>153</v>
      </c>
      <c r="B41" s="44"/>
      <c r="C41" s="470">
        <f t="shared" ref="C41:AH41" ca="1" si="32">C21</f>
        <v>-66.972791002935622</v>
      </c>
      <c r="D41" s="470">
        <f t="shared" ca="1" si="32"/>
        <v>-315.5886670434694</v>
      </c>
      <c r="E41" s="470">
        <f t="shared" ca="1" si="32"/>
        <v>-609.67853790662934</v>
      </c>
      <c r="F41" s="470">
        <f t="shared" ca="1" si="32"/>
        <v>-876.61283901276283</v>
      </c>
      <c r="G41" s="470">
        <f t="shared" ca="1" si="32"/>
        <v>-1216.185074947241</v>
      </c>
      <c r="H41" s="470">
        <f t="shared" ca="1" si="32"/>
        <v>-1559.3393728334693</v>
      </c>
      <c r="I41" s="470">
        <f t="shared" ca="1" si="32"/>
        <v>-1662.5822438905725</v>
      </c>
      <c r="J41" s="470">
        <f t="shared" ca="1" si="32"/>
        <v>-1647.9426149476758</v>
      </c>
      <c r="K41" s="470">
        <f t="shared" ca="1" si="32"/>
        <v>-1633.280586004779</v>
      </c>
      <c r="L41" s="470">
        <f t="shared" ca="1" si="32"/>
        <v>-1618.5957090618822</v>
      </c>
      <c r="M41" s="470">
        <f t="shared" ca="1" si="32"/>
        <v>-1603.8875271589854</v>
      </c>
      <c r="N41" s="470">
        <f t="shared" ca="1" si="32"/>
        <v>-1589.1555741968887</v>
      </c>
      <c r="O41" s="470">
        <f t="shared" ca="1" si="32"/>
        <v>-1574.399374754408</v>
      </c>
      <c r="P41" s="470">
        <f t="shared" ca="1" si="32"/>
        <v>-1559.6184439019355</v>
      </c>
      <c r="Q41" s="470">
        <f t="shared" ca="1" si="32"/>
        <v>-1544.8122870112716</v>
      </c>
      <c r="R41" s="470">
        <f t="shared" ca="1" si="32"/>
        <v>-1529.9803995616523</v>
      </c>
      <c r="S41" s="470">
        <f t="shared" ca="1" si="32"/>
        <v>-1515.1222669418985</v>
      </c>
      <c r="T41" s="470">
        <f t="shared" ca="1" si="32"/>
        <v>-1500.2373642486077</v>
      </c>
      <c r="U41" s="470">
        <f t="shared" ca="1" si="32"/>
        <v>-1485.3251560803089</v>
      </c>
      <c r="V41" s="470">
        <f t="shared" ca="1" si="32"/>
        <v>-1470.3850963275022</v>
      </c>
      <c r="W41" s="470">
        <f t="shared" ca="1" si="32"/>
        <v>-1455.416627958497</v>
      </c>
      <c r="X41" s="470">
        <f t="shared" ca="1" si="32"/>
        <v>-1440.4191828009698</v>
      </c>
      <c r="Y41" s="470">
        <f t="shared" ca="1" si="32"/>
        <v>-1425.39218131915</v>
      </c>
      <c r="Z41" s="470">
        <f t="shared" ca="1" si="32"/>
        <v>-1410.3350323865518</v>
      </c>
      <c r="AA41" s="470">
        <f t="shared" ca="1" si="32"/>
        <v>-1395.2471330541596</v>
      </c>
      <c r="AB41" s="470">
        <f t="shared" ca="1" si="32"/>
        <v>-1380.1278683139774</v>
      </c>
      <c r="AC41" s="470">
        <f t="shared" ca="1" si="32"/>
        <v>-1364.9766108578494</v>
      </c>
      <c r="AD41" s="470">
        <f t="shared" ca="1" si="32"/>
        <v>-1349.792720831457</v>
      </c>
      <c r="AE41" s="470">
        <f t="shared" ca="1" si="32"/>
        <v>-1334.5755455833946</v>
      </c>
      <c r="AF41" s="470">
        <f t="shared" ca="1" si="32"/>
        <v>-1319.3244194092288</v>
      </c>
      <c r="AG41" s="470">
        <f t="shared" ca="1" si="32"/>
        <v>-1304.0386632904376</v>
      </c>
      <c r="AH41" s="470">
        <f t="shared" ca="1" si="32"/>
        <v>-1288.7175846281286</v>
      </c>
      <c r="AI41" s="470">
        <f t="shared" ref="AI41:BN41" ca="1" si="33">AI21</f>
        <v>-1273.3604769714314</v>
      </c>
      <c r="AJ41" s="470">
        <f t="shared" ca="1" si="33"/>
        <v>-1257.9666197404583</v>
      </c>
      <c r="AK41" s="470">
        <f t="shared" ca="1" si="33"/>
        <v>-1242.5352779437235</v>
      </c>
      <c r="AL41" s="470">
        <f t="shared" ca="1" si="33"/>
        <v>-1227.0657018899119</v>
      </c>
      <c r="AM41" s="470">
        <f t="shared" ca="1" si="33"/>
        <v>-1211.5571268938822</v>
      </c>
      <c r="AN41" s="470">
        <f t="shared" ca="1" si="33"/>
        <v>-1196.0087729767897</v>
      </c>
      <c r="AO41" s="470">
        <f t="shared" ca="1" si="33"/>
        <v>-1180.4198445602133</v>
      </c>
      <c r="AP41" s="470">
        <f t="shared" ca="1" si="33"/>
        <v>-1164.7895301541632</v>
      </c>
      <c r="AQ41" s="470">
        <f t="shared" ca="1" si="33"/>
        <v>-1223.5112875662976</v>
      </c>
      <c r="AR41" s="470">
        <f t="shared" ca="1" si="33"/>
        <v>-1064.1789917058672</v>
      </c>
      <c r="AS41" s="470">
        <f t="shared" ca="1" si="33"/>
        <v>-835.4619542387104</v>
      </c>
      <c r="AT41" s="470">
        <f t="shared" ca="1" si="33"/>
        <v>-623.78004784650011</v>
      </c>
      <c r="AU41" s="470">
        <f t="shared" ca="1" si="33"/>
        <v>-379.58563489912524</v>
      </c>
      <c r="AV41" s="470">
        <f t="shared" ca="1" si="33"/>
        <v>-117.76250000000024</v>
      </c>
      <c r="AW41" s="470">
        <f t="shared" ca="1" si="33"/>
        <v>-2.4061584554146976E-13</v>
      </c>
      <c r="AX41" s="470">
        <f t="shared" ca="1" si="33"/>
        <v>-2.4061584554146976E-13</v>
      </c>
      <c r="AY41" s="470">
        <f t="shared" ca="1" si="33"/>
        <v>-2.4061584554146976E-13</v>
      </c>
      <c r="AZ41" s="470">
        <f t="shared" ca="1" si="33"/>
        <v>-2.4061584554146976E-13</v>
      </c>
      <c r="BA41" s="470">
        <f t="shared" ca="1" si="33"/>
        <v>-2.4061584554146976E-13</v>
      </c>
      <c r="BB41" s="470">
        <f t="shared" ca="1" si="33"/>
        <v>-2.4061584554146976E-13</v>
      </c>
      <c r="BC41" s="470">
        <f t="shared" ca="1" si="33"/>
        <v>-2.4061584554146976E-13</v>
      </c>
      <c r="BD41" s="470">
        <f t="shared" ca="1" si="33"/>
        <v>-2.4061584554146976E-13</v>
      </c>
      <c r="BE41" s="470">
        <f t="shared" ca="1" si="33"/>
        <v>-2.4061584554146976E-13</v>
      </c>
      <c r="BF41" s="470">
        <f t="shared" ca="1" si="33"/>
        <v>-2.4061584554146976E-13</v>
      </c>
      <c r="BG41" s="470">
        <f t="shared" ca="1" si="33"/>
        <v>-2.4061584554146976E-13</v>
      </c>
      <c r="BH41" s="470">
        <f t="shared" ca="1" si="33"/>
        <v>-2.4061584554146976E-13</v>
      </c>
      <c r="BI41" s="470">
        <f t="shared" ca="1" si="33"/>
        <v>-2.4061584554146976E-13</v>
      </c>
      <c r="BJ41" s="470">
        <f t="shared" ca="1" si="33"/>
        <v>-2.4061584554146976E-13</v>
      </c>
      <c r="BK41" s="470">
        <f t="shared" ca="1" si="33"/>
        <v>-2.4061584554146976E-13</v>
      </c>
      <c r="BL41" s="470">
        <f t="shared" ca="1" si="33"/>
        <v>-2.4061584554146976E-13</v>
      </c>
      <c r="BM41" s="470">
        <f t="shared" ca="1" si="33"/>
        <v>-2.4061584554146976E-13</v>
      </c>
      <c r="BN41" s="470">
        <f t="shared" ca="1" si="33"/>
        <v>-2.4061584554146976E-13</v>
      </c>
      <c r="BO41" s="470">
        <f t="shared" ref="BO41:CQ41" ca="1" si="34">BO21</f>
        <v>-2.4061584554146976E-13</v>
      </c>
      <c r="BP41" s="470">
        <f t="shared" ca="1" si="34"/>
        <v>-2.4061584554146976E-13</v>
      </c>
      <c r="BQ41" s="470">
        <f t="shared" ca="1" si="34"/>
        <v>-2.4061584554146976E-13</v>
      </c>
      <c r="BR41" s="470">
        <f t="shared" ca="1" si="34"/>
        <v>-2.4061584554146976E-13</v>
      </c>
      <c r="BS41" s="470">
        <f t="shared" ca="1" si="34"/>
        <v>-2.4061584554146976E-13</v>
      </c>
      <c r="BT41" s="470">
        <f t="shared" ca="1" si="34"/>
        <v>-2.4061584554146976E-13</v>
      </c>
      <c r="BU41" s="470">
        <f t="shared" ca="1" si="34"/>
        <v>-2.4061584554146976E-13</v>
      </c>
      <c r="BV41" s="470">
        <f t="shared" ca="1" si="34"/>
        <v>-2.4061584554146976E-13</v>
      </c>
      <c r="BW41" s="470">
        <f t="shared" ca="1" si="34"/>
        <v>-2.4061584554146976E-13</v>
      </c>
      <c r="BX41" s="470">
        <f t="shared" ca="1" si="34"/>
        <v>-2.4061584554146976E-13</v>
      </c>
      <c r="BY41" s="470">
        <f t="shared" ca="1" si="34"/>
        <v>-2.4061584554146976E-13</v>
      </c>
      <c r="BZ41" s="470">
        <f t="shared" ca="1" si="34"/>
        <v>-2.4061584554146976E-13</v>
      </c>
      <c r="CA41" s="470">
        <f t="shared" ca="1" si="34"/>
        <v>-2.4061584554146976E-13</v>
      </c>
      <c r="CB41" s="470">
        <f t="shared" ca="1" si="34"/>
        <v>-2.4061584554146976E-13</v>
      </c>
      <c r="CC41" s="470">
        <f t="shared" ca="1" si="34"/>
        <v>-2.4061584554146976E-13</v>
      </c>
      <c r="CD41" s="470">
        <f t="shared" ca="1" si="34"/>
        <v>-2.4061584554146976E-13</v>
      </c>
      <c r="CE41" s="470">
        <f t="shared" ca="1" si="34"/>
        <v>-2.4061584554146976E-13</v>
      </c>
      <c r="CF41" s="470">
        <f t="shared" ca="1" si="34"/>
        <v>-2.4061584554146976E-13</v>
      </c>
      <c r="CG41" s="470">
        <f t="shared" ca="1" si="34"/>
        <v>-2.4061584554146976E-13</v>
      </c>
      <c r="CH41" s="470">
        <f t="shared" ca="1" si="34"/>
        <v>-2.4061584554146976E-13</v>
      </c>
      <c r="CI41" s="470">
        <f t="shared" ca="1" si="34"/>
        <v>-2.4061584554146976E-13</v>
      </c>
      <c r="CJ41" s="470">
        <f t="shared" ca="1" si="34"/>
        <v>-2.4061584554146976E-13</v>
      </c>
      <c r="CK41" s="470">
        <f t="shared" ca="1" si="34"/>
        <v>-2.4061584554146976E-13</v>
      </c>
      <c r="CL41" s="470">
        <f t="shared" ca="1" si="34"/>
        <v>-2.4061584554146976E-13</v>
      </c>
      <c r="CM41" s="470">
        <f t="shared" ca="1" si="34"/>
        <v>-2.4061584554146976E-13</v>
      </c>
      <c r="CN41" s="470">
        <f t="shared" ca="1" si="34"/>
        <v>-2.4061584554146976E-13</v>
      </c>
      <c r="CO41" s="470">
        <f t="shared" ca="1" si="34"/>
        <v>-2.4061584554146976E-13</v>
      </c>
      <c r="CP41" s="470">
        <f t="shared" ca="1" si="34"/>
        <v>-2.4061584554146976E-13</v>
      </c>
      <c r="CQ41" s="470">
        <f t="shared" ca="1" si="34"/>
        <v>-2.4061584554146976E-13</v>
      </c>
    </row>
    <row r="42" spans="1:95" s="26" customFormat="1" x14ac:dyDescent="0.25">
      <c r="A42" s="37" t="s">
        <v>168</v>
      </c>
      <c r="C42" s="470">
        <f t="shared" ref="C42:AH42" ca="1" si="35">-(DEBT*DEBT_INT_RATE)*C37</f>
        <v>-22.721408556913811</v>
      </c>
      <c r="D42" s="470">
        <f t="shared" ca="1" si="35"/>
        <v>-118.42984937662483</v>
      </c>
      <c r="E42" s="470">
        <f t="shared" ca="1" si="35"/>
        <v>-261.21533022822359</v>
      </c>
      <c r="F42" s="470">
        <f t="shared" ca="1" si="35"/>
        <v>-398.0297878159418</v>
      </c>
      <c r="G42" s="470">
        <f t="shared" ca="1" si="35"/>
        <v>-563.5268647039677</v>
      </c>
      <c r="H42" s="470">
        <f t="shared" ca="1" si="35"/>
        <v>-737.17113935459633</v>
      </c>
      <c r="I42" s="470">
        <f t="shared" ca="1" si="35"/>
        <v>-794.9681528757053</v>
      </c>
      <c r="J42" s="470">
        <f t="shared" ca="1" si="35"/>
        <v>-760.99415023640336</v>
      </c>
      <c r="K42" s="470">
        <f t="shared" ca="1" si="35"/>
        <v>-728.46250409359936</v>
      </c>
      <c r="L42" s="470">
        <f t="shared" ca="1" si="35"/>
        <v>-697.18193404416741</v>
      </c>
      <c r="M42" s="470">
        <f t="shared" ca="1" si="35"/>
        <v>-666.91303679806151</v>
      </c>
      <c r="N42" s="470">
        <f t="shared" ca="1" si="35"/>
        <v>-637.40467218063247</v>
      </c>
      <c r="O42" s="470">
        <f t="shared" ca="1" si="35"/>
        <v>-608.3681571801867</v>
      </c>
      <c r="P42" s="470">
        <f t="shared" ca="1" si="35"/>
        <v>-579.50903583244133</v>
      </c>
      <c r="Q42" s="470">
        <f t="shared" ca="1" si="35"/>
        <v>-550.67155868370537</v>
      </c>
      <c r="R42" s="470">
        <f t="shared" ca="1" si="35"/>
        <v>-521.83408153496953</v>
      </c>
      <c r="S42" s="470">
        <f t="shared" ca="1" si="35"/>
        <v>-492.99660438623363</v>
      </c>
      <c r="T42" s="470">
        <f t="shared" ca="1" si="35"/>
        <v>-464.15912723749773</v>
      </c>
      <c r="U42" s="470">
        <f t="shared" ca="1" si="35"/>
        <v>-435.32165008876177</v>
      </c>
      <c r="V42" s="470">
        <f t="shared" ca="1" si="35"/>
        <v>-406.48417294002587</v>
      </c>
      <c r="W42" s="470">
        <f t="shared" ca="1" si="35"/>
        <v>-377.78557333266008</v>
      </c>
      <c r="X42" s="470">
        <f t="shared" ca="1" si="35"/>
        <v>-349.86301308255702</v>
      </c>
      <c r="Y42" s="470">
        <f t="shared" ca="1" si="35"/>
        <v>-323.61559720283356</v>
      </c>
      <c r="Z42" s="470">
        <f t="shared" ca="1" si="35"/>
        <v>-299.59968348884917</v>
      </c>
      <c r="AA42" s="470">
        <f t="shared" ca="1" si="35"/>
        <v>-278.39054262851982</v>
      </c>
      <c r="AB42" s="470">
        <f t="shared" ca="1" si="35"/>
        <v>-260.54570923806358</v>
      </c>
      <c r="AC42" s="470">
        <f t="shared" ca="1" si="35"/>
        <v>-245.24340314257665</v>
      </c>
      <c r="AD42" s="470">
        <f t="shared" ca="1" si="35"/>
        <v>-230.7327070141377</v>
      </c>
      <c r="AE42" s="470">
        <f t="shared" ca="1" si="35"/>
        <v>-216.22201088569884</v>
      </c>
      <c r="AF42" s="470">
        <f t="shared" ca="1" si="35"/>
        <v>-201.71131475725988</v>
      </c>
      <c r="AG42" s="470">
        <f t="shared" ca="1" si="35"/>
        <v>-187.20061862882099</v>
      </c>
      <c r="AH42" s="470">
        <f t="shared" ca="1" si="35"/>
        <v>-172.68992250038212</v>
      </c>
      <c r="AI42" s="470">
        <f t="shared" ref="AI42:BN42" ca="1" si="36">-(DEBT*DEBT_INT_RATE)*AI37</f>
        <v>-158.17922637194326</v>
      </c>
      <c r="AJ42" s="470">
        <f t="shared" ca="1" si="36"/>
        <v>-143.66853024350442</v>
      </c>
      <c r="AK42" s="470">
        <f t="shared" ca="1" si="36"/>
        <v>-129.15783411506555</v>
      </c>
      <c r="AL42" s="470">
        <f t="shared" ca="1" si="36"/>
        <v>-114.64713798662672</v>
      </c>
      <c r="AM42" s="470">
        <f t="shared" ca="1" si="36"/>
        <v>-100.13644185818787</v>
      </c>
      <c r="AN42" s="470">
        <f t="shared" ca="1" si="36"/>
        <v>-85.625745729749028</v>
      </c>
      <c r="AO42" s="470">
        <f t="shared" ca="1" si="36"/>
        <v>-71.115049601310176</v>
      </c>
      <c r="AP42" s="470">
        <f t="shared" ca="1" si="36"/>
        <v>-56.604353472871338</v>
      </c>
      <c r="AQ42" s="470">
        <f t="shared" ca="1" si="36"/>
        <v>-42.305428753822582</v>
      </c>
      <c r="AR42" s="470">
        <f t="shared" ca="1" si="36"/>
        <v>-29.092834711006592</v>
      </c>
      <c r="AS42" s="470">
        <f t="shared" ca="1" si="36"/>
        <v>-18.054141729956491</v>
      </c>
      <c r="AT42" s="470">
        <f t="shared" ca="1" si="36"/>
        <v>-9.5267170455466843</v>
      </c>
      <c r="AU42" s="470">
        <f t="shared" ca="1" si="36"/>
        <v>-3.6311318338753318</v>
      </c>
      <c r="AV42" s="470">
        <f t="shared" ca="1" si="36"/>
        <v>-0.69664785677537455</v>
      </c>
      <c r="AW42" s="470">
        <f t="shared" ca="1" si="36"/>
        <v>-4.0272445289701861E-13</v>
      </c>
      <c r="AX42" s="470">
        <f t="shared" ca="1" si="36"/>
        <v>-4.0272445289701861E-13</v>
      </c>
      <c r="AY42" s="470">
        <f t="shared" ca="1" si="36"/>
        <v>-4.0272445289701861E-13</v>
      </c>
      <c r="AZ42" s="470">
        <f t="shared" ca="1" si="36"/>
        <v>-4.0272445289701861E-13</v>
      </c>
      <c r="BA42" s="470">
        <f t="shared" ca="1" si="36"/>
        <v>-4.0272445289701861E-13</v>
      </c>
      <c r="BB42" s="470">
        <f t="shared" ca="1" si="36"/>
        <v>-4.0272445289701861E-13</v>
      </c>
      <c r="BC42" s="470">
        <f t="shared" ca="1" si="36"/>
        <v>-4.0272445289701861E-13</v>
      </c>
      <c r="BD42" s="470">
        <f t="shared" ca="1" si="36"/>
        <v>-4.0272445289701861E-13</v>
      </c>
      <c r="BE42" s="470">
        <f t="shared" ca="1" si="36"/>
        <v>-4.0272445289701861E-13</v>
      </c>
      <c r="BF42" s="470">
        <f t="shared" ca="1" si="36"/>
        <v>-4.0272445289701861E-13</v>
      </c>
      <c r="BG42" s="470">
        <f t="shared" ca="1" si="36"/>
        <v>-4.0272445289701861E-13</v>
      </c>
      <c r="BH42" s="470">
        <f t="shared" ca="1" si="36"/>
        <v>-4.0272445289701861E-13</v>
      </c>
      <c r="BI42" s="470">
        <f t="shared" ca="1" si="36"/>
        <v>-4.0272445289701861E-13</v>
      </c>
      <c r="BJ42" s="470">
        <f t="shared" ca="1" si="36"/>
        <v>-4.0272445289701861E-13</v>
      </c>
      <c r="BK42" s="470">
        <f t="shared" ca="1" si="36"/>
        <v>-4.0272445289701861E-13</v>
      </c>
      <c r="BL42" s="470">
        <f t="shared" ca="1" si="36"/>
        <v>-4.0272445289701861E-13</v>
      </c>
      <c r="BM42" s="470">
        <f t="shared" ca="1" si="36"/>
        <v>-4.0272445289701861E-13</v>
      </c>
      <c r="BN42" s="470">
        <f t="shared" ca="1" si="36"/>
        <v>-4.0272445289701861E-13</v>
      </c>
      <c r="BO42" s="470">
        <f t="shared" ref="BO42:CQ42" ca="1" si="37">-(DEBT*DEBT_INT_RATE)*BO37</f>
        <v>-4.0272445289701861E-13</v>
      </c>
      <c r="BP42" s="470">
        <f t="shared" ca="1" si="37"/>
        <v>-4.0272445289701861E-13</v>
      </c>
      <c r="BQ42" s="470">
        <f t="shared" ca="1" si="37"/>
        <v>-4.0272445289701861E-13</v>
      </c>
      <c r="BR42" s="470">
        <f t="shared" ca="1" si="37"/>
        <v>-4.0272445289701861E-13</v>
      </c>
      <c r="BS42" s="470">
        <f t="shared" ca="1" si="37"/>
        <v>-4.0272445289701861E-13</v>
      </c>
      <c r="BT42" s="470">
        <f t="shared" ca="1" si="37"/>
        <v>-4.0272445289701861E-13</v>
      </c>
      <c r="BU42" s="470">
        <f t="shared" ca="1" si="37"/>
        <v>-4.0272445289701861E-13</v>
      </c>
      <c r="BV42" s="470">
        <f t="shared" ca="1" si="37"/>
        <v>-4.0272445289701861E-13</v>
      </c>
      <c r="BW42" s="470">
        <f t="shared" ca="1" si="37"/>
        <v>-4.0272445289701861E-13</v>
      </c>
      <c r="BX42" s="470">
        <f t="shared" ca="1" si="37"/>
        <v>-4.0272445289701861E-13</v>
      </c>
      <c r="BY42" s="470">
        <f t="shared" ca="1" si="37"/>
        <v>-4.0272445289701861E-13</v>
      </c>
      <c r="BZ42" s="470">
        <f t="shared" ca="1" si="37"/>
        <v>-4.0272445289701861E-13</v>
      </c>
      <c r="CA42" s="470">
        <f t="shared" ca="1" si="37"/>
        <v>-4.0272445289701861E-13</v>
      </c>
      <c r="CB42" s="470">
        <f t="shared" ca="1" si="37"/>
        <v>-4.0272445289701861E-13</v>
      </c>
      <c r="CC42" s="470">
        <f t="shared" ca="1" si="37"/>
        <v>-4.0272445289701861E-13</v>
      </c>
      <c r="CD42" s="470">
        <f t="shared" ca="1" si="37"/>
        <v>-4.0272445289701861E-13</v>
      </c>
      <c r="CE42" s="470">
        <f t="shared" ca="1" si="37"/>
        <v>-4.0272445289701861E-13</v>
      </c>
      <c r="CF42" s="470">
        <f t="shared" ca="1" si="37"/>
        <v>-4.0272445289701861E-13</v>
      </c>
      <c r="CG42" s="470">
        <f t="shared" ca="1" si="37"/>
        <v>-4.0272445289701861E-13</v>
      </c>
      <c r="CH42" s="470">
        <f t="shared" ca="1" si="37"/>
        <v>-4.0272445289701861E-13</v>
      </c>
      <c r="CI42" s="470">
        <f t="shared" ca="1" si="37"/>
        <v>-4.0272445289701861E-13</v>
      </c>
      <c r="CJ42" s="470">
        <f t="shared" ca="1" si="37"/>
        <v>-4.0272445289701861E-13</v>
      </c>
      <c r="CK42" s="470">
        <f t="shared" ca="1" si="37"/>
        <v>-4.0272445289701861E-13</v>
      </c>
      <c r="CL42" s="470">
        <f t="shared" ca="1" si="37"/>
        <v>-4.0272445289701861E-13</v>
      </c>
      <c r="CM42" s="470">
        <f t="shared" ca="1" si="37"/>
        <v>-4.0272445289701861E-13</v>
      </c>
      <c r="CN42" s="470">
        <f t="shared" ca="1" si="37"/>
        <v>-4.0272445289701861E-13</v>
      </c>
      <c r="CO42" s="470">
        <f t="shared" ca="1" si="37"/>
        <v>-4.0272445289701861E-13</v>
      </c>
      <c r="CP42" s="470">
        <f t="shared" ca="1" si="37"/>
        <v>-4.0272445289701861E-13</v>
      </c>
      <c r="CQ42" s="470">
        <f t="shared" ca="1" si="37"/>
        <v>-4.0272445289701861E-13</v>
      </c>
    </row>
    <row r="43" spans="1:95" x14ac:dyDescent="0.25">
      <c r="A43" s="52" t="s">
        <v>148</v>
      </c>
      <c r="B43" s="11"/>
      <c r="C43" s="386">
        <f t="shared" ref="C43:AH43" ca="1" si="38">-SUM(C41:C42)*(FederalIncomeTax+StateIncomeTax)</f>
        <v>34.891043628781432</v>
      </c>
      <c r="D43" s="386">
        <f t="shared" ca="1" si="38"/>
        <v>168.83320288741666</v>
      </c>
      <c r="E43" s="386">
        <f t="shared" ca="1" si="38"/>
        <v>338.77771470445782</v>
      </c>
      <c r="F43" s="386">
        <f t="shared" ca="1" si="38"/>
        <v>495.8359818363661</v>
      </c>
      <c r="G43" s="386">
        <f t="shared" ca="1" si="38"/>
        <v>692.30794452432019</v>
      </c>
      <c r="H43" s="386">
        <f t="shared" ca="1" si="38"/>
        <v>893.3425892411575</v>
      </c>
      <c r="I43" s="386">
        <f t="shared" ca="1" si="38"/>
        <v>955.98710434208215</v>
      </c>
      <c r="J43" s="386">
        <f t="shared" ca="1" si="38"/>
        <v>937.07640165660689</v>
      </c>
      <c r="K43" s="386">
        <f t="shared" ca="1" si="38"/>
        <v>918.71806204826919</v>
      </c>
      <c r="L43" s="386">
        <f t="shared" ca="1" si="38"/>
        <v>900.83750316825342</v>
      </c>
      <c r="M43" s="386">
        <f t="shared" ca="1" si="38"/>
        <v>883.34141937929132</v>
      </c>
      <c r="N43" s="386">
        <f t="shared" ca="1" si="38"/>
        <v>866.13193584085582</v>
      </c>
      <c r="O43" s="386">
        <f t="shared" ca="1" si="38"/>
        <v>849.09656992255725</v>
      </c>
      <c r="P43" s="386">
        <f t="shared" ca="1" si="38"/>
        <v>832.12058961667253</v>
      </c>
      <c r="Q43" s="386">
        <f t="shared" ca="1" si="38"/>
        <v>815.14321597534604</v>
      </c>
      <c r="R43" s="386">
        <f t="shared" ca="1" si="38"/>
        <v>798.15583314658591</v>
      </c>
      <c r="S43" s="386">
        <f t="shared" ca="1" si="38"/>
        <v>781.15824094664345</v>
      </c>
      <c r="T43" s="386">
        <f t="shared" ca="1" si="38"/>
        <v>764.15023518809505</v>
      </c>
      <c r="U43" s="386">
        <f t="shared" ca="1" si="38"/>
        <v>747.13160759976859</v>
      </c>
      <c r="V43" s="386">
        <f t="shared" ca="1" si="38"/>
        <v>730.10214574506847</v>
      </c>
      <c r="W43" s="386">
        <f t="shared" ca="1" si="38"/>
        <v>713.11565630226016</v>
      </c>
      <c r="X43" s="386">
        <f t="shared" ca="1" si="38"/>
        <v>696.41977419869193</v>
      </c>
      <c r="Y43" s="386">
        <f t="shared" ca="1" si="38"/>
        <v>680.36402584505163</v>
      </c>
      <c r="Z43" s="386">
        <f t="shared" ca="1" si="38"/>
        <v>665.16460447553106</v>
      </c>
      <c r="AA43" s="386">
        <f t="shared" ca="1" si="38"/>
        <v>651.04505584056233</v>
      </c>
      <c r="AB43" s="386">
        <f t="shared" ca="1" si="38"/>
        <v>638.222021667744</v>
      </c>
      <c r="AC43" s="386">
        <f t="shared" ca="1" si="38"/>
        <v>626.37558544616581</v>
      </c>
      <c r="AD43" s="386">
        <f t="shared" ca="1" si="38"/>
        <v>614.82439143193642</v>
      </c>
      <c r="AE43" s="386">
        <f t="shared" ca="1" si="38"/>
        <v>603.26024946647738</v>
      </c>
      <c r="AF43" s="386">
        <f t="shared" ca="1" si="38"/>
        <v>591.68290059076412</v>
      </c>
      <c r="AG43" s="386">
        <f t="shared" ca="1" si="38"/>
        <v>580.09208066659164</v>
      </c>
      <c r="AH43" s="386">
        <f t="shared" ca="1" si="38"/>
        <v>568.48752027299076</v>
      </c>
      <c r="AI43" s="386">
        <f t="shared" ref="AI43:BN43" ca="1" si="39">-SUM(AI41:AI42)*(FederalIncomeTax+StateIncomeTax)</f>
        <v>556.86894460057272</v>
      </c>
      <c r="AJ43" s="386">
        <f t="shared" ca="1" si="39"/>
        <v>545.23607334376152</v>
      </c>
      <c r="AK43" s="386">
        <f t="shared" ca="1" si="39"/>
        <v>533.58862059086891</v>
      </c>
      <c r="AL43" s="386">
        <f t="shared" ca="1" si="39"/>
        <v>521.92629471197347</v>
      </c>
      <c r="AM43" s="386">
        <f t="shared" ca="1" si="39"/>
        <v>510.2487982445553</v>
      </c>
      <c r="AN43" s="386">
        <f t="shared" ca="1" si="39"/>
        <v>498.55582777684361</v>
      </c>
      <c r="AO43" s="386">
        <f t="shared" ca="1" si="39"/>
        <v>486.84707382883261</v>
      </c>
      <c r="AP43" s="386">
        <f t="shared" ca="1" si="39"/>
        <v>475.12222073091641</v>
      </c>
      <c r="AQ43" s="386">
        <f t="shared" ca="1" si="39"/>
        <v>492.40270264852677</v>
      </c>
      <c r="AR43" s="386">
        <f t="shared" ca="1" si="39"/>
        <v>425.28274047616395</v>
      </c>
      <c r="AS43" s="386">
        <f t="shared" ca="1" si="39"/>
        <v>332.01776133181147</v>
      </c>
      <c r="AT43" s="386">
        <f t="shared" ca="1" si="39"/>
        <v>246.35633154300621</v>
      </c>
      <c r="AU43" s="386">
        <f t="shared" ca="1" si="39"/>
        <v>149.07132225913722</v>
      </c>
      <c r="AV43" s="386">
        <f t="shared" ca="1" si="39"/>
        <v>46.080608516285714</v>
      </c>
      <c r="AW43" s="386">
        <f t="shared" ca="1" si="39"/>
        <v>2.5025937609257198E-13</v>
      </c>
      <c r="AX43" s="386">
        <f t="shared" ca="1" si="39"/>
        <v>2.5025937609257198E-13</v>
      </c>
      <c r="AY43" s="386">
        <f t="shared" ca="1" si="39"/>
        <v>2.5025937609257198E-13</v>
      </c>
      <c r="AZ43" s="386">
        <f t="shared" ca="1" si="39"/>
        <v>2.5025937609257198E-13</v>
      </c>
      <c r="BA43" s="386">
        <f t="shared" ca="1" si="39"/>
        <v>2.5025937609257198E-13</v>
      </c>
      <c r="BB43" s="386">
        <f t="shared" ca="1" si="39"/>
        <v>2.5025937609257198E-13</v>
      </c>
      <c r="BC43" s="386">
        <f t="shared" ca="1" si="39"/>
        <v>2.5025937609257198E-13</v>
      </c>
      <c r="BD43" s="386">
        <f t="shared" ca="1" si="39"/>
        <v>2.5025937609257198E-13</v>
      </c>
      <c r="BE43" s="386">
        <f t="shared" ca="1" si="39"/>
        <v>2.5025937609257198E-13</v>
      </c>
      <c r="BF43" s="386">
        <f t="shared" ca="1" si="39"/>
        <v>2.5025937609257198E-13</v>
      </c>
      <c r="BG43" s="386">
        <f t="shared" ca="1" si="39"/>
        <v>2.5025937609257198E-13</v>
      </c>
      <c r="BH43" s="386">
        <f t="shared" ca="1" si="39"/>
        <v>2.5025937609257198E-13</v>
      </c>
      <c r="BI43" s="386">
        <f t="shared" ca="1" si="39"/>
        <v>2.5025937609257198E-13</v>
      </c>
      <c r="BJ43" s="386">
        <f t="shared" ca="1" si="39"/>
        <v>2.5025937609257198E-13</v>
      </c>
      <c r="BK43" s="386">
        <f t="shared" ca="1" si="39"/>
        <v>2.5025937609257198E-13</v>
      </c>
      <c r="BL43" s="386">
        <f t="shared" ca="1" si="39"/>
        <v>2.5025937609257198E-13</v>
      </c>
      <c r="BM43" s="386">
        <f t="shared" ca="1" si="39"/>
        <v>2.5025937609257198E-13</v>
      </c>
      <c r="BN43" s="386">
        <f t="shared" ca="1" si="39"/>
        <v>2.5025937609257198E-13</v>
      </c>
      <c r="BO43" s="386">
        <f t="shared" ref="BO43:CQ43" ca="1" si="40">-SUM(BO41:BO42)*(FederalIncomeTax+StateIncomeTax)</f>
        <v>2.5025937609257198E-13</v>
      </c>
      <c r="BP43" s="386">
        <f t="shared" ca="1" si="40"/>
        <v>2.5025937609257198E-13</v>
      </c>
      <c r="BQ43" s="386">
        <f t="shared" ca="1" si="40"/>
        <v>2.5025937609257198E-13</v>
      </c>
      <c r="BR43" s="386">
        <f t="shared" ca="1" si="40"/>
        <v>2.5025937609257198E-13</v>
      </c>
      <c r="BS43" s="386">
        <f t="shared" ca="1" si="40"/>
        <v>2.5025937609257198E-13</v>
      </c>
      <c r="BT43" s="386">
        <f t="shared" ca="1" si="40"/>
        <v>2.5025937609257198E-13</v>
      </c>
      <c r="BU43" s="386">
        <f t="shared" ca="1" si="40"/>
        <v>2.5025937609257198E-13</v>
      </c>
      <c r="BV43" s="386">
        <f t="shared" ca="1" si="40"/>
        <v>2.5025937609257198E-13</v>
      </c>
      <c r="BW43" s="386">
        <f t="shared" ca="1" si="40"/>
        <v>2.5025937609257198E-13</v>
      </c>
      <c r="BX43" s="386">
        <f t="shared" ca="1" si="40"/>
        <v>2.5025937609257198E-13</v>
      </c>
      <c r="BY43" s="386">
        <f t="shared" ca="1" si="40"/>
        <v>2.5025937609257198E-13</v>
      </c>
      <c r="BZ43" s="386">
        <f t="shared" ca="1" si="40"/>
        <v>2.5025937609257198E-13</v>
      </c>
      <c r="CA43" s="386">
        <f t="shared" ca="1" si="40"/>
        <v>2.5025937609257198E-13</v>
      </c>
      <c r="CB43" s="386">
        <f t="shared" ca="1" si="40"/>
        <v>2.5025937609257198E-13</v>
      </c>
      <c r="CC43" s="386">
        <f t="shared" ca="1" si="40"/>
        <v>2.5025937609257198E-13</v>
      </c>
      <c r="CD43" s="386">
        <f t="shared" ca="1" si="40"/>
        <v>2.5025937609257198E-13</v>
      </c>
      <c r="CE43" s="386">
        <f t="shared" ca="1" si="40"/>
        <v>2.5025937609257198E-13</v>
      </c>
      <c r="CF43" s="386">
        <f t="shared" ca="1" si="40"/>
        <v>2.5025937609257198E-13</v>
      </c>
      <c r="CG43" s="386">
        <f t="shared" ca="1" si="40"/>
        <v>2.5025937609257198E-13</v>
      </c>
      <c r="CH43" s="386">
        <f t="shared" ca="1" si="40"/>
        <v>2.5025937609257198E-13</v>
      </c>
      <c r="CI43" s="386">
        <f t="shared" ca="1" si="40"/>
        <v>2.5025937609257198E-13</v>
      </c>
      <c r="CJ43" s="386">
        <f t="shared" ca="1" si="40"/>
        <v>2.5025937609257198E-13</v>
      </c>
      <c r="CK43" s="386">
        <f t="shared" ca="1" si="40"/>
        <v>2.5025937609257198E-13</v>
      </c>
      <c r="CL43" s="386">
        <f t="shared" ca="1" si="40"/>
        <v>2.5025937609257198E-13</v>
      </c>
      <c r="CM43" s="386">
        <f t="shared" ca="1" si="40"/>
        <v>2.5025937609257198E-13</v>
      </c>
      <c r="CN43" s="386">
        <f t="shared" ca="1" si="40"/>
        <v>2.5025937609257198E-13</v>
      </c>
      <c r="CO43" s="386">
        <f t="shared" ca="1" si="40"/>
        <v>2.5025937609257198E-13</v>
      </c>
      <c r="CP43" s="386">
        <f t="shared" ca="1" si="40"/>
        <v>2.5025937609257198E-13</v>
      </c>
      <c r="CQ43" s="386">
        <f t="shared" ca="1" si="40"/>
        <v>2.5025937609257198E-13</v>
      </c>
    </row>
    <row r="44" spans="1:95" x14ac:dyDescent="0.25">
      <c r="A44" s="54" t="s">
        <v>152</v>
      </c>
      <c r="B44" s="55"/>
      <c r="C44" s="19">
        <f t="shared" ref="C44:BN44" ca="1" si="41">SUM(C41:C43)</f>
        <v>-54.803155931068005</v>
      </c>
      <c r="D44" s="19">
        <f t="shared" ca="1" si="41"/>
        <v>-265.18531353267758</v>
      </c>
      <c r="E44" s="19">
        <f t="shared" ca="1" si="41"/>
        <v>-532.11615343039512</v>
      </c>
      <c r="F44" s="19">
        <f t="shared" ca="1" si="41"/>
        <v>-778.80664499233853</v>
      </c>
      <c r="G44" s="19">
        <f t="shared" ca="1" si="41"/>
        <v>-1087.4039951268885</v>
      </c>
      <c r="H44" s="19">
        <f t="shared" ca="1" si="41"/>
        <v>-1403.1679229469082</v>
      </c>
      <c r="I44" s="19">
        <f t="shared" ca="1" si="41"/>
        <v>-1501.5632924241959</v>
      </c>
      <c r="J44" s="19">
        <f t="shared" ca="1" si="41"/>
        <v>-1471.8603635274726</v>
      </c>
      <c r="K44" s="19">
        <f t="shared" ca="1" si="41"/>
        <v>-1443.0250280501091</v>
      </c>
      <c r="L44" s="19">
        <f t="shared" ca="1" si="41"/>
        <v>-1414.9401399377962</v>
      </c>
      <c r="M44" s="19">
        <f t="shared" ca="1" si="41"/>
        <v>-1387.4591445777555</v>
      </c>
      <c r="N44" s="19">
        <f t="shared" ca="1" si="41"/>
        <v>-1360.4283105366653</v>
      </c>
      <c r="O44" s="19">
        <f t="shared" ca="1" si="41"/>
        <v>-1333.6709620120373</v>
      </c>
      <c r="P44" s="19">
        <f t="shared" ca="1" si="41"/>
        <v>-1307.0068901177042</v>
      </c>
      <c r="Q44" s="19">
        <f t="shared" ca="1" si="41"/>
        <v>-1280.3406297196309</v>
      </c>
      <c r="R44" s="19">
        <f t="shared" ca="1" si="41"/>
        <v>-1253.6586479500361</v>
      </c>
      <c r="S44" s="19">
        <f t="shared" ca="1" si="41"/>
        <v>-1226.9606303814887</v>
      </c>
      <c r="T44" s="19">
        <f t="shared" ca="1" si="41"/>
        <v>-1200.2462562980104</v>
      </c>
      <c r="U44" s="19">
        <f t="shared" ca="1" si="41"/>
        <v>-1173.5151985693021</v>
      </c>
      <c r="V44" s="19">
        <f t="shared" ca="1" si="41"/>
        <v>-1146.7671235224598</v>
      </c>
      <c r="W44" s="19">
        <f t="shared" ca="1" si="41"/>
        <v>-1120.086544988897</v>
      </c>
      <c r="X44" s="19">
        <f t="shared" ca="1" si="41"/>
        <v>-1093.8624216848348</v>
      </c>
      <c r="Y44" s="19">
        <f t="shared" ca="1" si="41"/>
        <v>-1068.6437526769321</v>
      </c>
      <c r="Z44" s="19">
        <f t="shared" ca="1" si="41"/>
        <v>-1044.7701113998701</v>
      </c>
      <c r="AA44" s="19">
        <f t="shared" ca="1" si="41"/>
        <v>-1022.5926198421171</v>
      </c>
      <c r="AB44" s="19">
        <f t="shared" ca="1" si="41"/>
        <v>-1002.451555884297</v>
      </c>
      <c r="AC44" s="19">
        <f t="shared" ca="1" si="41"/>
        <v>-983.84442855426028</v>
      </c>
      <c r="AD44" s="19">
        <f t="shared" ca="1" si="41"/>
        <v>-965.70103641365836</v>
      </c>
      <c r="AE44" s="19">
        <f t="shared" ca="1" si="41"/>
        <v>-947.5373070026161</v>
      </c>
      <c r="AF44" s="19">
        <f t="shared" ca="1" si="41"/>
        <v>-929.35283357572462</v>
      </c>
      <c r="AG44" s="19">
        <f t="shared" ca="1" si="41"/>
        <v>-911.14720125266706</v>
      </c>
      <c r="AH44" s="19">
        <f t="shared" ca="1" si="41"/>
        <v>-892.91998685552005</v>
      </c>
      <c r="AI44" s="19">
        <f t="shared" ca="1" si="41"/>
        <v>-874.67075874280192</v>
      </c>
      <c r="AJ44" s="19">
        <f t="shared" ca="1" si="41"/>
        <v>-856.3990766402012</v>
      </c>
      <c r="AK44" s="19">
        <f t="shared" ca="1" si="41"/>
        <v>-838.10449146792007</v>
      </c>
      <c r="AL44" s="19">
        <f t="shared" ca="1" si="41"/>
        <v>-819.78654516456504</v>
      </c>
      <c r="AM44" s="19">
        <f t="shared" ca="1" si="41"/>
        <v>-801.44477050751493</v>
      </c>
      <c r="AN44" s="19">
        <f t="shared" ca="1" si="41"/>
        <v>-783.07869092969509</v>
      </c>
      <c r="AO44" s="19">
        <f t="shared" ca="1" si="41"/>
        <v>-764.68782033269076</v>
      </c>
      <c r="AP44" s="19">
        <f t="shared" ca="1" si="41"/>
        <v>-746.27166289611807</v>
      </c>
      <c r="AQ44" s="19">
        <f t="shared" ca="1" si="41"/>
        <v>-773.41401367159335</v>
      </c>
      <c r="AR44" s="19">
        <f t="shared" ca="1" si="41"/>
        <v>-667.98908594070986</v>
      </c>
      <c r="AS44" s="19">
        <f t="shared" ca="1" si="41"/>
        <v>-521.49833463685547</v>
      </c>
      <c r="AT44" s="19">
        <f t="shared" ca="1" si="41"/>
        <v>-386.95043334904057</v>
      </c>
      <c r="AU44" s="19">
        <f t="shared" ca="1" si="41"/>
        <v>-234.14544447386334</v>
      </c>
      <c r="AV44" s="19">
        <f t="shared" ca="1" si="41"/>
        <v>-72.378539340489908</v>
      </c>
      <c r="AW44" s="19">
        <f t="shared" ca="1" si="41"/>
        <v>-3.9308092234591634E-13</v>
      </c>
      <c r="AX44" s="19">
        <f t="shared" ca="1" si="41"/>
        <v>-3.9308092234591634E-13</v>
      </c>
      <c r="AY44" s="19">
        <f t="shared" ca="1" si="41"/>
        <v>-3.9308092234591634E-13</v>
      </c>
      <c r="AZ44" s="19">
        <f t="shared" ca="1" si="41"/>
        <v>-3.9308092234591634E-13</v>
      </c>
      <c r="BA44" s="19">
        <f t="shared" ca="1" si="41"/>
        <v>-3.9308092234591634E-13</v>
      </c>
      <c r="BB44" s="19">
        <f t="shared" ca="1" si="41"/>
        <v>-3.9308092234591634E-13</v>
      </c>
      <c r="BC44" s="19">
        <f t="shared" ca="1" si="41"/>
        <v>-3.9308092234591634E-13</v>
      </c>
      <c r="BD44" s="19">
        <f t="shared" ca="1" si="41"/>
        <v>-3.9308092234591634E-13</v>
      </c>
      <c r="BE44" s="19">
        <f t="shared" ca="1" si="41"/>
        <v>-3.9308092234591634E-13</v>
      </c>
      <c r="BF44" s="19">
        <f t="shared" ca="1" si="41"/>
        <v>-3.9308092234591634E-13</v>
      </c>
      <c r="BG44" s="19">
        <f t="shared" ca="1" si="41"/>
        <v>-3.9308092234591634E-13</v>
      </c>
      <c r="BH44" s="19">
        <f t="shared" ca="1" si="41"/>
        <v>-3.9308092234591634E-13</v>
      </c>
      <c r="BI44" s="19">
        <f t="shared" ca="1" si="41"/>
        <v>-3.9308092234591634E-13</v>
      </c>
      <c r="BJ44" s="19">
        <f t="shared" ca="1" si="41"/>
        <v>-3.9308092234591634E-13</v>
      </c>
      <c r="BK44" s="19">
        <f t="shared" ca="1" si="41"/>
        <v>-3.9308092234591634E-13</v>
      </c>
      <c r="BL44" s="19">
        <f t="shared" ca="1" si="41"/>
        <v>-3.9308092234591634E-13</v>
      </c>
      <c r="BM44" s="19">
        <f t="shared" ca="1" si="41"/>
        <v>-3.9308092234591634E-13</v>
      </c>
      <c r="BN44" s="19">
        <f t="shared" ca="1" si="41"/>
        <v>-3.9308092234591634E-13</v>
      </c>
      <c r="BO44" s="19">
        <f t="shared" ref="BO44:CQ44" ca="1" si="42">SUM(BO41:BO43)</f>
        <v>-3.9308092234591634E-13</v>
      </c>
      <c r="BP44" s="19">
        <f t="shared" ca="1" si="42"/>
        <v>-3.9308092234591634E-13</v>
      </c>
      <c r="BQ44" s="19">
        <f t="shared" ca="1" si="42"/>
        <v>-3.9308092234591634E-13</v>
      </c>
      <c r="BR44" s="19">
        <f t="shared" ca="1" si="42"/>
        <v>-3.9308092234591634E-13</v>
      </c>
      <c r="BS44" s="19">
        <f t="shared" ca="1" si="42"/>
        <v>-3.9308092234591634E-13</v>
      </c>
      <c r="BT44" s="19">
        <f t="shared" ca="1" si="42"/>
        <v>-3.9308092234591634E-13</v>
      </c>
      <c r="BU44" s="19">
        <f t="shared" ca="1" si="42"/>
        <v>-3.9308092234591634E-13</v>
      </c>
      <c r="BV44" s="19">
        <f t="shared" ca="1" si="42"/>
        <v>-3.9308092234591634E-13</v>
      </c>
      <c r="BW44" s="19">
        <f t="shared" ca="1" si="42"/>
        <v>-3.9308092234591634E-13</v>
      </c>
      <c r="BX44" s="19">
        <f t="shared" ca="1" si="42"/>
        <v>-3.9308092234591634E-13</v>
      </c>
      <c r="BY44" s="19">
        <f t="shared" ca="1" si="42"/>
        <v>-3.9308092234591634E-13</v>
      </c>
      <c r="BZ44" s="19">
        <f t="shared" ca="1" si="42"/>
        <v>-3.9308092234591634E-13</v>
      </c>
      <c r="CA44" s="19">
        <f t="shared" ca="1" si="42"/>
        <v>-3.9308092234591634E-13</v>
      </c>
      <c r="CB44" s="19">
        <f t="shared" ca="1" si="42"/>
        <v>-3.9308092234591634E-13</v>
      </c>
      <c r="CC44" s="19">
        <f t="shared" ca="1" si="42"/>
        <v>-3.9308092234591634E-13</v>
      </c>
      <c r="CD44" s="19">
        <f t="shared" ca="1" si="42"/>
        <v>-3.9308092234591634E-13</v>
      </c>
      <c r="CE44" s="19">
        <f t="shared" ca="1" si="42"/>
        <v>-3.9308092234591634E-13</v>
      </c>
      <c r="CF44" s="19">
        <f t="shared" ca="1" si="42"/>
        <v>-3.9308092234591634E-13</v>
      </c>
      <c r="CG44" s="19">
        <f t="shared" ca="1" si="42"/>
        <v>-3.9308092234591634E-13</v>
      </c>
      <c r="CH44" s="19">
        <f t="shared" ca="1" si="42"/>
        <v>-3.9308092234591634E-13</v>
      </c>
      <c r="CI44" s="19">
        <f t="shared" ca="1" si="42"/>
        <v>-3.9308092234591634E-13</v>
      </c>
      <c r="CJ44" s="19">
        <f t="shared" ca="1" si="42"/>
        <v>-3.9308092234591634E-13</v>
      </c>
      <c r="CK44" s="19">
        <f t="shared" ca="1" si="42"/>
        <v>-3.9308092234591634E-13</v>
      </c>
      <c r="CL44" s="19">
        <f t="shared" ca="1" si="42"/>
        <v>-3.9308092234591634E-13</v>
      </c>
      <c r="CM44" s="19">
        <f t="shared" ca="1" si="42"/>
        <v>-3.9308092234591634E-13</v>
      </c>
      <c r="CN44" s="19">
        <f t="shared" ca="1" si="42"/>
        <v>-3.9308092234591634E-13</v>
      </c>
      <c r="CO44" s="19">
        <f t="shared" ca="1" si="42"/>
        <v>-3.9308092234591634E-13</v>
      </c>
      <c r="CP44" s="19">
        <f t="shared" ca="1" si="42"/>
        <v>-3.9308092234591634E-13</v>
      </c>
      <c r="CQ44" s="19">
        <f t="shared" ca="1" si="42"/>
        <v>-3.9308092234591634E-13</v>
      </c>
    </row>
    <row r="45" spans="1:95"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row>
    <row r="46" spans="1:95" x14ac:dyDescent="0.25">
      <c r="A46" s="56" t="s">
        <v>112</v>
      </c>
      <c r="B46" s="30"/>
      <c r="C46" s="19">
        <f t="shared" ref="C46:BN46" ca="1" si="43">C38-C44</f>
        <v>115.12682944433692</v>
      </c>
      <c r="D46" s="19">
        <f t="shared" ca="1" si="43"/>
        <v>579.60787893508837</v>
      </c>
      <c r="E46" s="19">
        <f t="shared" ca="1" si="43"/>
        <v>1225.6236997551719</v>
      </c>
      <c r="F46" s="19">
        <f t="shared" ca="1" si="43"/>
        <v>1835.5465433406948</v>
      </c>
      <c r="G46" s="19">
        <f t="shared" ca="1" si="43"/>
        <v>2583.5264963885588</v>
      </c>
      <c r="H46" s="19">
        <f t="shared" ca="1" si="43"/>
        <v>3360.3032397316533</v>
      </c>
      <c r="I46" s="19">
        <f t="shared" ca="1" si="43"/>
        <v>3612.1454417394207</v>
      </c>
      <c r="J46" s="19">
        <f t="shared" ca="1" si="43"/>
        <v>3492.2440272154245</v>
      </c>
      <c r="K46" s="19">
        <f t="shared" ca="1" si="43"/>
        <v>3377.0395568381664</v>
      </c>
      <c r="L46" s="19">
        <f t="shared" ca="1" si="43"/>
        <v>3265.9070491100047</v>
      </c>
      <c r="M46" s="19">
        <f t="shared" ca="1" si="43"/>
        <v>3158.0643512390006</v>
      </c>
      <c r="N46" s="19">
        <f t="shared" ca="1" si="43"/>
        <v>3052.6909730447378</v>
      </c>
      <c r="O46" s="19">
        <f t="shared" ca="1" si="43"/>
        <v>2948.8438064983729</v>
      </c>
      <c r="P46" s="19">
        <f t="shared" ca="1" si="43"/>
        <v>2845.5608837215987</v>
      </c>
      <c r="Q46" s="19">
        <f t="shared" ca="1" si="43"/>
        <v>2742.3332362022429</v>
      </c>
      <c r="R46" s="19">
        <f t="shared" ca="1" si="43"/>
        <v>2639.0898673113661</v>
      </c>
      <c r="S46" s="19">
        <f t="shared" ca="1" si="43"/>
        <v>2535.8304626215358</v>
      </c>
      <c r="T46" s="19">
        <f t="shared" ca="1" si="43"/>
        <v>2432.5547014167751</v>
      </c>
      <c r="U46" s="19">
        <f t="shared" ca="1" si="43"/>
        <v>2329.2622565667843</v>
      </c>
      <c r="V46" s="19">
        <f t="shared" ca="1" si="43"/>
        <v>2225.9527943986595</v>
      </c>
      <c r="W46" s="19">
        <f t="shared" ca="1" si="43"/>
        <v>2123.0795384319899</v>
      </c>
      <c r="X46" s="19">
        <f t="shared" ca="1" si="43"/>
        <v>2022.7230652798698</v>
      </c>
      <c r="Y46" s="19">
        <f t="shared" ca="1" si="43"/>
        <v>1927.8194318856531</v>
      </c>
      <c r="Z46" s="19">
        <f t="shared" ca="1" si="43"/>
        <v>1840.1853008318953</v>
      </c>
      <c r="AA46" s="19">
        <f t="shared" ca="1" si="43"/>
        <v>1761.6990955977567</v>
      </c>
      <c r="AB46" s="19">
        <f t="shared" ca="1" si="43"/>
        <v>1694.1813075848158</v>
      </c>
      <c r="AC46" s="19">
        <f t="shared" ca="1" si="43"/>
        <v>1634.947679719302</v>
      </c>
      <c r="AD46" s="19">
        <f t="shared" ca="1" si="43"/>
        <v>1578.2794534554278</v>
      </c>
      <c r="AE46" s="19">
        <f t="shared" ca="1" si="43"/>
        <v>1521.5908899211131</v>
      </c>
      <c r="AF46" s="19">
        <f t="shared" ca="1" si="43"/>
        <v>1464.8815823709492</v>
      </c>
      <c r="AG46" s="19">
        <f t="shared" ca="1" si="43"/>
        <v>1408.1511159246197</v>
      </c>
      <c r="AH46" s="19">
        <f t="shared" ca="1" si="43"/>
        <v>1351.3990674042004</v>
      </c>
      <c r="AI46" s="19">
        <f t="shared" ca="1" si="43"/>
        <v>1294.62500516821</v>
      </c>
      <c r="AJ46" s="19">
        <f t="shared" ca="1" si="43"/>
        <v>1237.8284889423373</v>
      </c>
      <c r="AK46" s="19">
        <f t="shared" ca="1" si="43"/>
        <v>1181.0090696467839</v>
      </c>
      <c r="AL46" s="19">
        <f t="shared" ca="1" si="43"/>
        <v>1124.1662892201568</v>
      </c>
      <c r="AM46" s="19">
        <f t="shared" ca="1" si="43"/>
        <v>1067.2996804398347</v>
      </c>
      <c r="AN46" s="19">
        <f t="shared" ca="1" si="43"/>
        <v>1010.4087667387427</v>
      </c>
      <c r="AO46" s="19">
        <f t="shared" ca="1" si="43"/>
        <v>953.49306201846628</v>
      </c>
      <c r="AP46" s="19">
        <f t="shared" ca="1" si="43"/>
        <v>896.55207045862153</v>
      </c>
      <c r="AQ46" s="19">
        <f t="shared" ca="1" si="43"/>
        <v>885.73182467314359</v>
      </c>
      <c r="AR46" s="19">
        <f t="shared" ca="1" si="43"/>
        <v>745.22842866395138</v>
      </c>
      <c r="AS46" s="19">
        <f t="shared" ca="1" si="43"/>
        <v>569.43075698435928</v>
      </c>
      <c r="AT46" s="19">
        <f t="shared" ca="1" si="43"/>
        <v>412.24316849216984</v>
      </c>
      <c r="AU46" s="19">
        <f t="shared" ca="1" si="43"/>
        <v>243.78583321480173</v>
      </c>
      <c r="AV46" s="19">
        <f t="shared" ca="1" si="43"/>
        <v>74.228088313678398</v>
      </c>
      <c r="AW46" s="19">
        <f t="shared" ca="1" si="43"/>
        <v>1.4622848122155576E-12</v>
      </c>
      <c r="AX46" s="19">
        <f t="shared" ca="1" si="43"/>
        <v>1.4622848122155576E-12</v>
      </c>
      <c r="AY46" s="19">
        <f t="shared" ca="1" si="43"/>
        <v>1.4622848122155576E-12</v>
      </c>
      <c r="AZ46" s="19">
        <f t="shared" ca="1" si="43"/>
        <v>1.4622848122155576E-12</v>
      </c>
      <c r="BA46" s="19">
        <f t="shared" ca="1" si="43"/>
        <v>1.4622848122155576E-12</v>
      </c>
      <c r="BB46" s="19">
        <f t="shared" ca="1" si="43"/>
        <v>1.4622848122155576E-12</v>
      </c>
      <c r="BC46" s="19">
        <f t="shared" ca="1" si="43"/>
        <v>1.4622848122155576E-12</v>
      </c>
      <c r="BD46" s="19">
        <f t="shared" ca="1" si="43"/>
        <v>1.4622848122155576E-12</v>
      </c>
      <c r="BE46" s="19">
        <f t="shared" ca="1" si="43"/>
        <v>1.4622848122155576E-12</v>
      </c>
      <c r="BF46" s="19">
        <f t="shared" ca="1" si="43"/>
        <v>1.4622848122155576E-12</v>
      </c>
      <c r="BG46" s="19">
        <f t="shared" ca="1" si="43"/>
        <v>1.4622848122155576E-12</v>
      </c>
      <c r="BH46" s="19">
        <f t="shared" ca="1" si="43"/>
        <v>1.4622848122155576E-12</v>
      </c>
      <c r="BI46" s="19">
        <f t="shared" ca="1" si="43"/>
        <v>1.4622848122155576E-12</v>
      </c>
      <c r="BJ46" s="19">
        <f t="shared" ca="1" si="43"/>
        <v>1.4622848122155576E-12</v>
      </c>
      <c r="BK46" s="19">
        <f t="shared" ca="1" si="43"/>
        <v>1.4622848122155576E-12</v>
      </c>
      <c r="BL46" s="19">
        <f t="shared" ca="1" si="43"/>
        <v>1.4622848122155576E-12</v>
      </c>
      <c r="BM46" s="19">
        <f t="shared" ca="1" si="43"/>
        <v>1.4622848122155576E-12</v>
      </c>
      <c r="BN46" s="19">
        <f t="shared" ca="1" si="43"/>
        <v>1.4622848122155576E-12</v>
      </c>
      <c r="BO46" s="19">
        <f t="shared" ref="BO46:CQ46" ca="1" si="44">BO38-BO44</f>
        <v>1.4622848122155576E-12</v>
      </c>
      <c r="BP46" s="19">
        <f t="shared" ca="1" si="44"/>
        <v>1.4622848122155576E-12</v>
      </c>
      <c r="BQ46" s="19">
        <f t="shared" ca="1" si="44"/>
        <v>1.4622848122155576E-12</v>
      </c>
      <c r="BR46" s="19">
        <f t="shared" ca="1" si="44"/>
        <v>1.4622848122155576E-12</v>
      </c>
      <c r="BS46" s="19">
        <f t="shared" ca="1" si="44"/>
        <v>1.4622848122155576E-12</v>
      </c>
      <c r="BT46" s="19">
        <f t="shared" ca="1" si="44"/>
        <v>1.4622848122155576E-12</v>
      </c>
      <c r="BU46" s="19">
        <f t="shared" ca="1" si="44"/>
        <v>1.4622848122155576E-12</v>
      </c>
      <c r="BV46" s="19">
        <f t="shared" ca="1" si="44"/>
        <v>1.4622848122155576E-12</v>
      </c>
      <c r="BW46" s="19">
        <f t="shared" ca="1" si="44"/>
        <v>1.4622848122155576E-12</v>
      </c>
      <c r="BX46" s="19">
        <f t="shared" ca="1" si="44"/>
        <v>1.4622848122155576E-12</v>
      </c>
      <c r="BY46" s="19">
        <f t="shared" ca="1" si="44"/>
        <v>1.4622848122155576E-12</v>
      </c>
      <c r="BZ46" s="19">
        <f t="shared" ca="1" si="44"/>
        <v>1.4622848122155576E-12</v>
      </c>
      <c r="CA46" s="19">
        <f t="shared" ca="1" si="44"/>
        <v>1.4622848122155576E-12</v>
      </c>
      <c r="CB46" s="19">
        <f t="shared" ca="1" si="44"/>
        <v>1.4622848122155576E-12</v>
      </c>
      <c r="CC46" s="19">
        <f t="shared" ca="1" si="44"/>
        <v>1.4622848122155576E-12</v>
      </c>
      <c r="CD46" s="19">
        <f t="shared" ca="1" si="44"/>
        <v>1.4622848122155576E-12</v>
      </c>
      <c r="CE46" s="19">
        <f t="shared" ca="1" si="44"/>
        <v>1.4622848122155576E-12</v>
      </c>
      <c r="CF46" s="19">
        <f t="shared" ca="1" si="44"/>
        <v>1.4622848122155576E-12</v>
      </c>
      <c r="CG46" s="19">
        <f t="shared" ca="1" si="44"/>
        <v>1.4622848122155576E-12</v>
      </c>
      <c r="CH46" s="19">
        <f t="shared" ca="1" si="44"/>
        <v>1.4622848122155576E-12</v>
      </c>
      <c r="CI46" s="19">
        <f t="shared" ca="1" si="44"/>
        <v>1.4622848122155576E-12</v>
      </c>
      <c r="CJ46" s="19">
        <f t="shared" ca="1" si="44"/>
        <v>1.4622848122155576E-12</v>
      </c>
      <c r="CK46" s="19">
        <f t="shared" ca="1" si="44"/>
        <v>1.4622848122155576E-12</v>
      </c>
      <c r="CL46" s="19">
        <f t="shared" ca="1" si="44"/>
        <v>1.4622848122155576E-12</v>
      </c>
      <c r="CM46" s="19">
        <f t="shared" ca="1" si="44"/>
        <v>1.4622848122155576E-12</v>
      </c>
      <c r="CN46" s="19">
        <f t="shared" ca="1" si="44"/>
        <v>1.4622848122155576E-12</v>
      </c>
      <c r="CO46" s="19">
        <f t="shared" ca="1" si="44"/>
        <v>1.4622848122155576E-12</v>
      </c>
      <c r="CP46" s="19">
        <f t="shared" ca="1" si="44"/>
        <v>1.4622848122155576E-12</v>
      </c>
      <c r="CQ46" s="19">
        <f t="shared" ca="1" si="44"/>
        <v>1.4622848122155576E-12</v>
      </c>
    </row>
    <row r="47" spans="1:95"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row>
    <row r="48" spans="1:95" x14ac:dyDescent="0.25">
      <c r="A48" s="45" t="s">
        <v>114</v>
      </c>
      <c r="C48" s="386">
        <f t="shared" ref="C48:AH48" ca="1" si="45">C46/(1-FederalIncomeTax-StateIncomeTax)-C46</f>
        <v>73.296786667507462</v>
      </c>
      <c r="D48" s="386">
        <f t="shared" ca="1" si="45"/>
        <v>369.0138541828959</v>
      </c>
      <c r="E48" s="386">
        <f t="shared" ca="1" si="45"/>
        <v>780.30706907489662</v>
      </c>
      <c r="F48" s="386">
        <f t="shared" ca="1" si="45"/>
        <v>1168.6212853674801</v>
      </c>
      <c r="G48" s="386">
        <f t="shared" ca="1" si="45"/>
        <v>1644.8311081753677</v>
      </c>
      <c r="H48" s="386">
        <f t="shared" ca="1" si="45"/>
        <v>2139.3747303692521</v>
      </c>
      <c r="I48" s="386">
        <f t="shared" ca="1" si="45"/>
        <v>2299.7128917129867</v>
      </c>
      <c r="J48" s="386">
        <f t="shared" ca="1" si="45"/>
        <v>2223.3763119260229</v>
      </c>
      <c r="K48" s="386">
        <f t="shared" ca="1" si="45"/>
        <v>2150.0300942881286</v>
      </c>
      <c r="L48" s="386">
        <f t="shared" ca="1" si="45"/>
        <v>2079.2763373220814</v>
      </c>
      <c r="M48" s="386">
        <f t="shared" ca="1" si="45"/>
        <v>2010.6170746840771</v>
      </c>
      <c r="N48" s="386">
        <f t="shared" ca="1" si="45"/>
        <v>1943.529932102133</v>
      </c>
      <c r="O48" s="386">
        <f t="shared" ca="1" si="45"/>
        <v>1877.4144692763784</v>
      </c>
      <c r="P48" s="386">
        <f t="shared" ca="1" si="45"/>
        <v>1811.6582385723432</v>
      </c>
      <c r="Q48" s="386">
        <f t="shared" ca="1" si="45"/>
        <v>1745.9371994806424</v>
      </c>
      <c r="R48" s="386">
        <f t="shared" ca="1" si="45"/>
        <v>1680.206151201508</v>
      </c>
      <c r="S48" s="386">
        <f t="shared" ca="1" si="45"/>
        <v>1614.4648935511905</v>
      </c>
      <c r="T48" s="386">
        <f t="shared" ca="1" si="45"/>
        <v>1548.7132223422677</v>
      </c>
      <c r="U48" s="386">
        <f t="shared" ca="1" si="45"/>
        <v>1482.9509293035667</v>
      </c>
      <c r="V48" s="386">
        <f t="shared" ca="1" si="45"/>
        <v>1417.1778019984922</v>
      </c>
      <c r="W48" s="386">
        <f t="shared" ca="1" si="45"/>
        <v>1351.6823902619381</v>
      </c>
      <c r="X48" s="386">
        <f t="shared" ca="1" si="45"/>
        <v>1287.7893165202445</v>
      </c>
      <c r="Y48" s="386">
        <f t="shared" ca="1" si="45"/>
        <v>1227.3678543429119</v>
      </c>
      <c r="Z48" s="386">
        <f t="shared" ca="1" si="45"/>
        <v>1171.574602329963</v>
      </c>
      <c r="AA48" s="386">
        <f t="shared" ca="1" si="45"/>
        <v>1121.6054798486539</v>
      </c>
      <c r="AB48" s="386">
        <f t="shared" ca="1" si="45"/>
        <v>1078.6195231595639</v>
      </c>
      <c r="AC48" s="386">
        <f t="shared" ca="1" si="45"/>
        <v>1040.9077699031236</v>
      </c>
      <c r="AD48" s="386">
        <f t="shared" ca="1" si="45"/>
        <v>1004.8293083374165</v>
      </c>
      <c r="AE48" s="386">
        <f t="shared" ca="1" si="45"/>
        <v>968.73789882047959</v>
      </c>
      <c r="AF48" s="386">
        <f t="shared" ca="1" si="45"/>
        <v>932.63328239328848</v>
      </c>
      <c r="AG48" s="386">
        <f t="shared" ca="1" si="45"/>
        <v>896.51519491763838</v>
      </c>
      <c r="AH48" s="386">
        <f t="shared" ca="1" si="45"/>
        <v>860.38336697255977</v>
      </c>
      <c r="AI48" s="386">
        <f t="shared" ref="AI48:BN48" ca="1" si="46">AI46/(1-FederalIncomeTax-StateIncomeTax)-AI46</f>
        <v>824.23752374866399</v>
      </c>
      <c r="AJ48" s="386">
        <f t="shared" ca="1" si="46"/>
        <v>788.07738494037517</v>
      </c>
      <c r="AK48" s="386">
        <f t="shared" ca="1" si="46"/>
        <v>751.90266463600483</v>
      </c>
      <c r="AL48" s="386">
        <f t="shared" ca="1" si="46"/>
        <v>715.71307120563188</v>
      </c>
      <c r="AM48" s="386">
        <f t="shared" ca="1" si="46"/>
        <v>679.50830718673592</v>
      </c>
      <c r="AN48" s="386">
        <f t="shared" ca="1" si="46"/>
        <v>643.2880691675465</v>
      </c>
      <c r="AO48" s="386">
        <f t="shared" ca="1" si="46"/>
        <v>607.05204766805798</v>
      </c>
      <c r="AP48" s="386">
        <f t="shared" ca="1" si="46"/>
        <v>570.79992701866422</v>
      </c>
      <c r="AQ48" s="386">
        <f t="shared" ca="1" si="46"/>
        <v>563.91109623216516</v>
      </c>
      <c r="AR48" s="386">
        <f t="shared" ca="1" si="46"/>
        <v>474.45803396117356</v>
      </c>
      <c r="AS48" s="386">
        <f t="shared" ca="1" si="46"/>
        <v>362.53447539593412</v>
      </c>
      <c r="AT48" s="386">
        <f t="shared" ca="1" si="46"/>
        <v>262.45923493200337</v>
      </c>
      <c r="AU48" s="386">
        <f t="shared" ca="1" si="46"/>
        <v>155.2089838307003</v>
      </c>
      <c r="AV48" s="386">
        <f t="shared" ca="1" si="46"/>
        <v>47.258144605598858</v>
      </c>
      <c r="AW48" s="386">
        <f t="shared" ca="1" si="46"/>
        <v>9.3098001956113233E-13</v>
      </c>
      <c r="AX48" s="386">
        <f t="shared" ca="1" si="46"/>
        <v>9.3098001956113233E-13</v>
      </c>
      <c r="AY48" s="386">
        <f t="shared" ca="1" si="46"/>
        <v>9.3098001956113233E-13</v>
      </c>
      <c r="AZ48" s="386">
        <f t="shared" ca="1" si="46"/>
        <v>9.3098001956113233E-13</v>
      </c>
      <c r="BA48" s="386">
        <f t="shared" ca="1" si="46"/>
        <v>9.3098001956113233E-13</v>
      </c>
      <c r="BB48" s="386">
        <f t="shared" ca="1" si="46"/>
        <v>9.3098001956113233E-13</v>
      </c>
      <c r="BC48" s="386">
        <f t="shared" ca="1" si="46"/>
        <v>9.3098001956113233E-13</v>
      </c>
      <c r="BD48" s="386">
        <f t="shared" ca="1" si="46"/>
        <v>9.3098001956113233E-13</v>
      </c>
      <c r="BE48" s="386">
        <f t="shared" ca="1" si="46"/>
        <v>9.3098001956113233E-13</v>
      </c>
      <c r="BF48" s="386">
        <f t="shared" ca="1" si="46"/>
        <v>9.3098001956113233E-13</v>
      </c>
      <c r="BG48" s="386">
        <f t="shared" ca="1" si="46"/>
        <v>9.3098001956113233E-13</v>
      </c>
      <c r="BH48" s="386">
        <f t="shared" ca="1" si="46"/>
        <v>9.3098001956113233E-13</v>
      </c>
      <c r="BI48" s="386">
        <f t="shared" ca="1" si="46"/>
        <v>9.3098001956113233E-13</v>
      </c>
      <c r="BJ48" s="386">
        <f t="shared" ca="1" si="46"/>
        <v>9.3098001956113233E-13</v>
      </c>
      <c r="BK48" s="386">
        <f t="shared" ca="1" si="46"/>
        <v>9.3098001956113233E-13</v>
      </c>
      <c r="BL48" s="386">
        <f t="shared" ca="1" si="46"/>
        <v>9.3098001956113233E-13</v>
      </c>
      <c r="BM48" s="386">
        <f t="shared" ca="1" si="46"/>
        <v>9.3098001956113233E-13</v>
      </c>
      <c r="BN48" s="386">
        <f t="shared" ca="1" si="46"/>
        <v>9.3098001956113233E-13</v>
      </c>
      <c r="BO48" s="386">
        <f t="shared" ref="BO48:CQ48" ca="1" si="47">BO46/(1-FederalIncomeTax-StateIncomeTax)-BO46</f>
        <v>9.3098001956113233E-13</v>
      </c>
      <c r="BP48" s="386">
        <f t="shared" ca="1" si="47"/>
        <v>9.3098001956113233E-13</v>
      </c>
      <c r="BQ48" s="386">
        <f t="shared" ca="1" si="47"/>
        <v>9.3098001956113233E-13</v>
      </c>
      <c r="BR48" s="386">
        <f t="shared" ca="1" si="47"/>
        <v>9.3098001956113233E-13</v>
      </c>
      <c r="BS48" s="386">
        <f t="shared" ca="1" si="47"/>
        <v>9.3098001956113233E-13</v>
      </c>
      <c r="BT48" s="386">
        <f t="shared" ca="1" si="47"/>
        <v>9.3098001956113233E-13</v>
      </c>
      <c r="BU48" s="386">
        <f t="shared" ca="1" si="47"/>
        <v>9.3098001956113233E-13</v>
      </c>
      <c r="BV48" s="386">
        <f t="shared" ca="1" si="47"/>
        <v>9.3098001956113233E-13</v>
      </c>
      <c r="BW48" s="386">
        <f t="shared" ca="1" si="47"/>
        <v>9.3098001956113233E-13</v>
      </c>
      <c r="BX48" s="386">
        <f t="shared" ca="1" si="47"/>
        <v>9.3098001956113233E-13</v>
      </c>
      <c r="BY48" s="386">
        <f t="shared" ca="1" si="47"/>
        <v>9.3098001956113233E-13</v>
      </c>
      <c r="BZ48" s="386">
        <f t="shared" ca="1" si="47"/>
        <v>9.3098001956113233E-13</v>
      </c>
      <c r="CA48" s="386">
        <f t="shared" ca="1" si="47"/>
        <v>9.3098001956113233E-13</v>
      </c>
      <c r="CB48" s="386">
        <f t="shared" ca="1" si="47"/>
        <v>9.3098001956113233E-13</v>
      </c>
      <c r="CC48" s="386">
        <f t="shared" ca="1" si="47"/>
        <v>9.3098001956113233E-13</v>
      </c>
      <c r="CD48" s="386">
        <f t="shared" ca="1" si="47"/>
        <v>9.3098001956113233E-13</v>
      </c>
      <c r="CE48" s="386">
        <f t="shared" ca="1" si="47"/>
        <v>9.3098001956113233E-13</v>
      </c>
      <c r="CF48" s="386">
        <f t="shared" ca="1" si="47"/>
        <v>9.3098001956113233E-13</v>
      </c>
      <c r="CG48" s="386">
        <f t="shared" ca="1" si="47"/>
        <v>9.3098001956113233E-13</v>
      </c>
      <c r="CH48" s="386">
        <f t="shared" ca="1" si="47"/>
        <v>9.3098001956113233E-13</v>
      </c>
      <c r="CI48" s="386">
        <f t="shared" ca="1" si="47"/>
        <v>9.3098001956113233E-13</v>
      </c>
      <c r="CJ48" s="386">
        <f t="shared" ca="1" si="47"/>
        <v>9.3098001956113233E-13</v>
      </c>
      <c r="CK48" s="386">
        <f t="shared" ca="1" si="47"/>
        <v>9.3098001956113233E-13</v>
      </c>
      <c r="CL48" s="386">
        <f t="shared" ca="1" si="47"/>
        <v>9.3098001956113233E-13</v>
      </c>
      <c r="CM48" s="386">
        <f t="shared" ca="1" si="47"/>
        <v>9.3098001956113233E-13</v>
      </c>
      <c r="CN48" s="386">
        <f t="shared" ca="1" si="47"/>
        <v>9.3098001956113233E-13</v>
      </c>
      <c r="CO48" s="386">
        <f t="shared" ca="1" si="47"/>
        <v>9.3098001956113233E-13</v>
      </c>
      <c r="CP48" s="386">
        <f t="shared" ca="1" si="47"/>
        <v>9.3098001956113233E-13</v>
      </c>
      <c r="CQ48" s="386">
        <f t="shared" ca="1" si="47"/>
        <v>9.3098001956113233E-13</v>
      </c>
    </row>
    <row r="49" spans="1:95" x14ac:dyDescent="0.25">
      <c r="A49" s="48" t="s">
        <v>115</v>
      </c>
      <c r="B49" s="55"/>
      <c r="C49" s="19">
        <f t="shared" ref="C49:BN49" ca="1" si="48">C46+C48</f>
        <v>188.42361611184438</v>
      </c>
      <c r="D49" s="19">
        <f t="shared" ca="1" si="48"/>
        <v>948.62173311798426</v>
      </c>
      <c r="E49" s="19">
        <f t="shared" ca="1" si="48"/>
        <v>2005.9307688300685</v>
      </c>
      <c r="F49" s="19">
        <f t="shared" ca="1" si="48"/>
        <v>3004.167828708175</v>
      </c>
      <c r="G49" s="19">
        <f t="shared" ca="1" si="48"/>
        <v>4228.3576045639265</v>
      </c>
      <c r="H49" s="19">
        <f t="shared" ca="1" si="48"/>
        <v>5499.6779701009054</v>
      </c>
      <c r="I49" s="19">
        <f t="shared" ca="1" si="48"/>
        <v>5911.8583334524074</v>
      </c>
      <c r="J49" s="19">
        <f t="shared" ca="1" si="48"/>
        <v>5715.6203391414474</v>
      </c>
      <c r="K49" s="19">
        <f t="shared" ca="1" si="48"/>
        <v>5527.069651126295</v>
      </c>
      <c r="L49" s="19">
        <f t="shared" ca="1" si="48"/>
        <v>5345.1833864320861</v>
      </c>
      <c r="M49" s="19">
        <f t="shared" ca="1" si="48"/>
        <v>5168.6814259230778</v>
      </c>
      <c r="N49" s="19">
        <f t="shared" ca="1" si="48"/>
        <v>4996.2209051468708</v>
      </c>
      <c r="O49" s="19">
        <f t="shared" ca="1" si="48"/>
        <v>4826.2582757747514</v>
      </c>
      <c r="P49" s="19">
        <f t="shared" ca="1" si="48"/>
        <v>4657.2191222939418</v>
      </c>
      <c r="Q49" s="19">
        <f t="shared" ca="1" si="48"/>
        <v>4488.2704356828854</v>
      </c>
      <c r="R49" s="19">
        <f t="shared" ca="1" si="48"/>
        <v>4319.2960185128741</v>
      </c>
      <c r="S49" s="19">
        <f t="shared" ca="1" si="48"/>
        <v>4150.2953561727263</v>
      </c>
      <c r="T49" s="19">
        <f t="shared" ca="1" si="48"/>
        <v>3981.2679237590428</v>
      </c>
      <c r="U49" s="19">
        <f t="shared" ca="1" si="48"/>
        <v>3812.213185870351</v>
      </c>
      <c r="V49" s="19">
        <f t="shared" ca="1" si="48"/>
        <v>3643.1305963971517</v>
      </c>
      <c r="W49" s="19">
        <f t="shared" ca="1" si="48"/>
        <v>3474.761928693928</v>
      </c>
      <c r="X49" s="19">
        <f t="shared" ca="1" si="48"/>
        <v>3310.5123818001143</v>
      </c>
      <c r="Y49" s="19">
        <f t="shared" ca="1" si="48"/>
        <v>3155.187286228565</v>
      </c>
      <c r="Z49" s="19">
        <f t="shared" ca="1" si="48"/>
        <v>3011.7599031618583</v>
      </c>
      <c r="AA49" s="19">
        <f t="shared" ca="1" si="48"/>
        <v>2883.3045754464106</v>
      </c>
      <c r="AB49" s="19">
        <f t="shared" ca="1" si="48"/>
        <v>2772.8008307443797</v>
      </c>
      <c r="AC49" s="19">
        <f t="shared" ca="1" si="48"/>
        <v>2675.8554496224256</v>
      </c>
      <c r="AD49" s="19">
        <f t="shared" ca="1" si="48"/>
        <v>2583.1087617928442</v>
      </c>
      <c r="AE49" s="19">
        <f t="shared" ca="1" si="48"/>
        <v>2490.3287887415927</v>
      </c>
      <c r="AF49" s="19">
        <f t="shared" ca="1" si="48"/>
        <v>2397.5148647642377</v>
      </c>
      <c r="AG49" s="19">
        <f t="shared" ca="1" si="48"/>
        <v>2304.6663108422581</v>
      </c>
      <c r="AH49" s="19">
        <f t="shared" ca="1" si="48"/>
        <v>2211.7824343767602</v>
      </c>
      <c r="AI49" s="19">
        <f t="shared" ca="1" si="48"/>
        <v>2118.862528916874</v>
      </c>
      <c r="AJ49" s="19">
        <f t="shared" ca="1" si="48"/>
        <v>2025.9058738827125</v>
      </c>
      <c r="AK49" s="19">
        <f t="shared" ca="1" si="48"/>
        <v>1932.9117342827888</v>
      </c>
      <c r="AL49" s="19">
        <f t="shared" ca="1" si="48"/>
        <v>1839.8793604257887</v>
      </c>
      <c r="AM49" s="19">
        <f t="shared" ca="1" si="48"/>
        <v>1746.8079876265706</v>
      </c>
      <c r="AN49" s="19">
        <f t="shared" ca="1" si="48"/>
        <v>1653.6968359062892</v>
      </c>
      <c r="AO49" s="19">
        <f t="shared" ca="1" si="48"/>
        <v>1560.5451096865243</v>
      </c>
      <c r="AP49" s="19">
        <f t="shared" ca="1" si="48"/>
        <v>1467.3519974772857</v>
      </c>
      <c r="AQ49" s="19">
        <f t="shared" ca="1" si="48"/>
        <v>1449.6429209053088</v>
      </c>
      <c r="AR49" s="19">
        <f t="shared" ca="1" si="48"/>
        <v>1219.6864626251249</v>
      </c>
      <c r="AS49" s="19">
        <f t="shared" ca="1" si="48"/>
        <v>931.9652323802934</v>
      </c>
      <c r="AT49" s="19">
        <f t="shared" ca="1" si="48"/>
        <v>674.70240342417321</v>
      </c>
      <c r="AU49" s="19">
        <f t="shared" ca="1" si="48"/>
        <v>398.99481704550203</v>
      </c>
      <c r="AV49" s="19">
        <f t="shared" ca="1" si="48"/>
        <v>121.48623291927726</v>
      </c>
      <c r="AW49" s="19">
        <f t="shared" ca="1" si="48"/>
        <v>2.3932648317766899E-12</v>
      </c>
      <c r="AX49" s="19">
        <f t="shared" ca="1" si="48"/>
        <v>2.3932648317766899E-12</v>
      </c>
      <c r="AY49" s="19">
        <f t="shared" ca="1" si="48"/>
        <v>2.3932648317766899E-12</v>
      </c>
      <c r="AZ49" s="19">
        <f t="shared" ca="1" si="48"/>
        <v>2.3932648317766899E-12</v>
      </c>
      <c r="BA49" s="19">
        <f t="shared" ca="1" si="48"/>
        <v>2.3932648317766899E-12</v>
      </c>
      <c r="BB49" s="19">
        <f t="shared" ca="1" si="48"/>
        <v>2.3932648317766899E-12</v>
      </c>
      <c r="BC49" s="19">
        <f t="shared" ca="1" si="48"/>
        <v>2.3932648317766899E-12</v>
      </c>
      <c r="BD49" s="19">
        <f t="shared" ca="1" si="48"/>
        <v>2.3932648317766899E-12</v>
      </c>
      <c r="BE49" s="19">
        <f t="shared" ca="1" si="48"/>
        <v>2.3932648317766899E-12</v>
      </c>
      <c r="BF49" s="19">
        <f t="shared" ca="1" si="48"/>
        <v>2.3932648317766899E-12</v>
      </c>
      <c r="BG49" s="19">
        <f t="shared" ca="1" si="48"/>
        <v>2.3932648317766899E-12</v>
      </c>
      <c r="BH49" s="19">
        <f t="shared" ca="1" si="48"/>
        <v>2.3932648317766899E-12</v>
      </c>
      <c r="BI49" s="19">
        <f t="shared" ca="1" si="48"/>
        <v>2.3932648317766899E-12</v>
      </c>
      <c r="BJ49" s="19">
        <f t="shared" ca="1" si="48"/>
        <v>2.3932648317766899E-12</v>
      </c>
      <c r="BK49" s="19">
        <f t="shared" ca="1" si="48"/>
        <v>2.3932648317766899E-12</v>
      </c>
      <c r="BL49" s="19">
        <f t="shared" ca="1" si="48"/>
        <v>2.3932648317766899E-12</v>
      </c>
      <c r="BM49" s="19">
        <f t="shared" ca="1" si="48"/>
        <v>2.3932648317766899E-12</v>
      </c>
      <c r="BN49" s="19">
        <f t="shared" ca="1" si="48"/>
        <v>2.3932648317766899E-12</v>
      </c>
      <c r="BO49" s="19">
        <f t="shared" ref="BO49:CQ49" ca="1" si="49">BO46+BO48</f>
        <v>2.3932648317766899E-12</v>
      </c>
      <c r="BP49" s="19">
        <f t="shared" ca="1" si="49"/>
        <v>2.3932648317766899E-12</v>
      </c>
      <c r="BQ49" s="19">
        <f t="shared" ca="1" si="49"/>
        <v>2.3932648317766899E-12</v>
      </c>
      <c r="BR49" s="19">
        <f t="shared" ca="1" si="49"/>
        <v>2.3932648317766899E-12</v>
      </c>
      <c r="BS49" s="19">
        <f t="shared" ca="1" si="49"/>
        <v>2.3932648317766899E-12</v>
      </c>
      <c r="BT49" s="19">
        <f t="shared" ca="1" si="49"/>
        <v>2.3932648317766899E-12</v>
      </c>
      <c r="BU49" s="19">
        <f t="shared" ca="1" si="49"/>
        <v>2.3932648317766899E-12</v>
      </c>
      <c r="BV49" s="19">
        <f t="shared" ca="1" si="49"/>
        <v>2.3932648317766899E-12</v>
      </c>
      <c r="BW49" s="19">
        <f t="shared" ca="1" si="49"/>
        <v>2.3932648317766899E-12</v>
      </c>
      <c r="BX49" s="19">
        <f t="shared" ca="1" si="49"/>
        <v>2.3932648317766899E-12</v>
      </c>
      <c r="BY49" s="19">
        <f t="shared" ca="1" si="49"/>
        <v>2.3932648317766899E-12</v>
      </c>
      <c r="BZ49" s="19">
        <f t="shared" ca="1" si="49"/>
        <v>2.3932648317766899E-12</v>
      </c>
      <c r="CA49" s="19">
        <f t="shared" ca="1" si="49"/>
        <v>2.3932648317766899E-12</v>
      </c>
      <c r="CB49" s="19">
        <f t="shared" ca="1" si="49"/>
        <v>2.3932648317766899E-12</v>
      </c>
      <c r="CC49" s="19">
        <f t="shared" ca="1" si="49"/>
        <v>2.3932648317766899E-12</v>
      </c>
      <c r="CD49" s="19">
        <f t="shared" ca="1" si="49"/>
        <v>2.3932648317766899E-12</v>
      </c>
      <c r="CE49" s="19">
        <f t="shared" ca="1" si="49"/>
        <v>2.3932648317766899E-12</v>
      </c>
      <c r="CF49" s="19">
        <f t="shared" ca="1" si="49"/>
        <v>2.3932648317766899E-12</v>
      </c>
      <c r="CG49" s="19">
        <f t="shared" ca="1" si="49"/>
        <v>2.3932648317766899E-12</v>
      </c>
      <c r="CH49" s="19">
        <f t="shared" ca="1" si="49"/>
        <v>2.3932648317766899E-12</v>
      </c>
      <c r="CI49" s="19">
        <f t="shared" ca="1" si="49"/>
        <v>2.3932648317766899E-12</v>
      </c>
      <c r="CJ49" s="19">
        <f t="shared" ca="1" si="49"/>
        <v>2.3932648317766899E-12</v>
      </c>
      <c r="CK49" s="19">
        <f t="shared" ca="1" si="49"/>
        <v>2.3932648317766899E-12</v>
      </c>
      <c r="CL49" s="19">
        <f t="shared" ca="1" si="49"/>
        <v>2.3932648317766899E-12</v>
      </c>
      <c r="CM49" s="19">
        <f t="shared" ca="1" si="49"/>
        <v>2.3932648317766899E-12</v>
      </c>
      <c r="CN49" s="19">
        <f t="shared" ca="1" si="49"/>
        <v>2.3932648317766899E-12</v>
      </c>
      <c r="CO49" s="19">
        <f t="shared" ca="1" si="49"/>
        <v>2.3932648317766899E-12</v>
      </c>
      <c r="CP49" s="19">
        <f t="shared" ca="1" si="49"/>
        <v>2.3932648317766899E-12</v>
      </c>
      <c r="CQ49" s="19">
        <f t="shared" ca="1" si="49"/>
        <v>2.3932648317766899E-12</v>
      </c>
    </row>
    <row r="50" spans="1:95"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row>
    <row r="51" spans="1:95" x14ac:dyDescent="0.25">
      <c r="A51" s="57" t="s">
        <v>117</v>
      </c>
      <c r="B51" s="495">
        <f ca="1">IFERROR(NPV(WACC,D49:CQ49)+C49,0)</f>
        <v>55103.569645143558</v>
      </c>
      <c r="C51" s="369"/>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row>
    <row r="52" spans="1:95" ht="16.5" thickBot="1" x14ac:dyDescent="0.3">
      <c r="A52" s="58" t="str">
        <f>"(Discounted at "&amp;TEXT(WACC,"0.00%")&amp;" WACC rate)"</f>
        <v>(Discounted at 6.32% WACC rate)</v>
      </c>
      <c r="B52" s="59"/>
    </row>
  </sheetData>
  <mergeCells count="2">
    <mergeCell ref="A2:B2"/>
    <mergeCell ref="A3:B3"/>
  </mergeCells>
  <phoneticPr fontId="40" type="noConversion"/>
  <conditionalFormatting sqref="D4:CQ7">
    <cfRule type="expression" dxfId="7759" priority="5089">
      <formula>$D$4=""</formula>
    </cfRule>
  </conditionalFormatting>
  <conditionalFormatting sqref="E4:CQ7">
    <cfRule type="expression" dxfId="7758" priority="5088">
      <formula>$E$4=""</formula>
    </cfRule>
  </conditionalFormatting>
  <conditionalFormatting sqref="F4:CQ7">
    <cfRule type="expression" dxfId="7757" priority="5087">
      <formula>$F$4=""</formula>
    </cfRule>
  </conditionalFormatting>
  <conditionalFormatting sqref="G4:CQ7">
    <cfRule type="expression" dxfId="7756" priority="5086">
      <formula>$G$4=""</formula>
    </cfRule>
  </conditionalFormatting>
  <conditionalFormatting sqref="H4:CQ7">
    <cfRule type="expression" dxfId="7755" priority="5085">
      <formula>$H$4=""</formula>
    </cfRule>
  </conditionalFormatting>
  <conditionalFormatting sqref="I4:CQ7">
    <cfRule type="expression" dxfId="7754" priority="5084">
      <formula>$I$4=""</formula>
    </cfRule>
  </conditionalFormatting>
  <conditionalFormatting sqref="J4:CQ7">
    <cfRule type="expression" dxfId="7753" priority="5083">
      <formula>$J$4=""</formula>
    </cfRule>
  </conditionalFormatting>
  <conditionalFormatting sqref="K4:CQ7">
    <cfRule type="expression" dxfId="7752" priority="5082">
      <formula>$K$4=""</formula>
    </cfRule>
  </conditionalFormatting>
  <conditionalFormatting sqref="L4:CQ7">
    <cfRule type="expression" dxfId="7751" priority="5081">
      <formula>$L$4=""</formula>
    </cfRule>
  </conditionalFormatting>
  <conditionalFormatting sqref="M4:CQ7">
    <cfRule type="expression" dxfId="7750" priority="5080">
      <formula>$M$4=""</formula>
    </cfRule>
  </conditionalFormatting>
  <conditionalFormatting sqref="N4:CQ7">
    <cfRule type="expression" dxfId="7749" priority="5079">
      <formula>$N$4=""</formula>
    </cfRule>
  </conditionalFormatting>
  <conditionalFormatting sqref="O4:CQ7">
    <cfRule type="expression" dxfId="7748" priority="5078">
      <formula>$O$4=""</formula>
    </cfRule>
  </conditionalFormatting>
  <conditionalFormatting sqref="P4:CQ7">
    <cfRule type="expression" dxfId="7747" priority="5077">
      <formula>$P$4=""</formula>
    </cfRule>
  </conditionalFormatting>
  <conditionalFormatting sqref="Q4:CQ7">
    <cfRule type="expression" dxfId="7746" priority="5076">
      <formula>$Q$4=""</formula>
    </cfRule>
  </conditionalFormatting>
  <conditionalFormatting sqref="R4:CQ7">
    <cfRule type="expression" dxfId="7745" priority="5075">
      <formula>$R$4=""</formula>
    </cfRule>
  </conditionalFormatting>
  <conditionalFormatting sqref="S4:CQ7">
    <cfRule type="expression" dxfId="7744" priority="5074">
      <formula>$S$4=""</formula>
    </cfRule>
  </conditionalFormatting>
  <conditionalFormatting sqref="T4:CQ7">
    <cfRule type="expression" dxfId="7743" priority="5073">
      <formula>$T$4=""</formula>
    </cfRule>
  </conditionalFormatting>
  <conditionalFormatting sqref="U4:CQ7">
    <cfRule type="expression" dxfId="7742" priority="5072">
      <formula>$U$4=""</formula>
    </cfRule>
  </conditionalFormatting>
  <conditionalFormatting sqref="V4:CQ7">
    <cfRule type="expression" dxfId="7741" priority="5071">
      <formula>$V$4=""</formula>
    </cfRule>
  </conditionalFormatting>
  <conditionalFormatting sqref="W4:CQ7">
    <cfRule type="expression" dxfId="7740" priority="5070">
      <formula>$W$4=""</formula>
    </cfRule>
  </conditionalFormatting>
  <conditionalFormatting sqref="X4:CQ7">
    <cfRule type="expression" dxfId="7739" priority="5069">
      <formula>$X$4=""</formula>
    </cfRule>
  </conditionalFormatting>
  <conditionalFormatting sqref="Y4:CQ7">
    <cfRule type="expression" dxfId="7738" priority="5068">
      <formula>$Y$4=""</formula>
    </cfRule>
  </conditionalFormatting>
  <conditionalFormatting sqref="Z4:CQ7">
    <cfRule type="expression" dxfId="7737" priority="5067">
      <formula>$Z$4=""</formula>
    </cfRule>
  </conditionalFormatting>
  <conditionalFormatting sqref="AA4:CQ7">
    <cfRule type="expression" dxfId="7736" priority="5066">
      <formula>$AA$4=""</formula>
    </cfRule>
  </conditionalFormatting>
  <conditionalFormatting sqref="AY4:CQ7">
    <cfRule type="expression" dxfId="7735" priority="5042">
      <formula>$AY$4=""</formula>
    </cfRule>
  </conditionalFormatting>
  <conditionalFormatting sqref="AX4:CQ7">
    <cfRule type="expression" dxfId="7734" priority="5043">
      <formula>$AX$4=""</formula>
    </cfRule>
  </conditionalFormatting>
  <conditionalFormatting sqref="AW4:CQ7">
    <cfRule type="expression" dxfId="7733" priority="5044">
      <formula>$AW$4=""</formula>
    </cfRule>
  </conditionalFormatting>
  <conditionalFormatting sqref="AV4:CQ7">
    <cfRule type="expression" dxfId="7732" priority="5045">
      <formula>$AV$4=""</formula>
    </cfRule>
  </conditionalFormatting>
  <conditionalFormatting sqref="AU4:CQ7">
    <cfRule type="expression" dxfId="7731" priority="5046">
      <formula>$AU$4=""</formula>
    </cfRule>
  </conditionalFormatting>
  <conditionalFormatting sqref="AT4:CQ7">
    <cfRule type="expression" dxfId="7730" priority="5047">
      <formula>$AT$4=""</formula>
    </cfRule>
  </conditionalFormatting>
  <conditionalFormatting sqref="AS4:CQ7">
    <cfRule type="expression" dxfId="7729" priority="5048">
      <formula>$AS$4=""</formula>
    </cfRule>
  </conditionalFormatting>
  <conditionalFormatting sqref="AR4:CQ7">
    <cfRule type="expression" dxfId="7728" priority="5049">
      <formula>$AR$4=""</formula>
    </cfRule>
  </conditionalFormatting>
  <conditionalFormatting sqref="AQ4:CQ7">
    <cfRule type="expression" dxfId="7727" priority="5050">
      <formula>$AQ$4=""</formula>
    </cfRule>
  </conditionalFormatting>
  <conditionalFormatting sqref="AP4:CQ7">
    <cfRule type="expression" dxfId="7726" priority="5051">
      <formula>$AP$4=""</formula>
    </cfRule>
  </conditionalFormatting>
  <conditionalFormatting sqref="AO4:CQ7">
    <cfRule type="expression" dxfId="7725" priority="5052">
      <formula>$AO$4=""</formula>
    </cfRule>
  </conditionalFormatting>
  <conditionalFormatting sqref="AN4:CQ7">
    <cfRule type="expression" dxfId="7724" priority="5053">
      <formula>$AN$4=""</formula>
    </cfRule>
  </conditionalFormatting>
  <conditionalFormatting sqref="AM4:CQ7">
    <cfRule type="expression" dxfId="7723" priority="5054">
      <formula>$AM$4=""</formula>
    </cfRule>
  </conditionalFormatting>
  <conditionalFormatting sqref="AL4:CQ7">
    <cfRule type="expression" dxfId="7722" priority="5055">
      <formula>$AL$4=""</formula>
    </cfRule>
  </conditionalFormatting>
  <conditionalFormatting sqref="AK4:CQ7">
    <cfRule type="expression" dxfId="7721" priority="5056">
      <formula>$AK$4=""</formula>
    </cfRule>
  </conditionalFormatting>
  <conditionalFormatting sqref="AJ4:CQ7">
    <cfRule type="expression" dxfId="7720" priority="5057">
      <formula>$AJ$4=""</formula>
    </cfRule>
  </conditionalFormatting>
  <conditionalFormatting sqref="AI4:CQ7">
    <cfRule type="expression" dxfId="7719" priority="5058">
      <formula>$AI$4=""</formula>
    </cfRule>
  </conditionalFormatting>
  <conditionalFormatting sqref="AH4:CQ7">
    <cfRule type="expression" dxfId="7718" priority="5059">
      <formula>$AH$4=""</formula>
    </cfRule>
  </conditionalFormatting>
  <conditionalFormatting sqref="AG4:CQ7">
    <cfRule type="expression" dxfId="7717" priority="5060">
      <formula>$AG$4=""</formula>
    </cfRule>
  </conditionalFormatting>
  <conditionalFormatting sqref="AF4:CQ7">
    <cfRule type="expression" dxfId="7716" priority="5061">
      <formula>$AF$4=""</formula>
    </cfRule>
  </conditionalFormatting>
  <conditionalFormatting sqref="AE4:CQ7">
    <cfRule type="expression" dxfId="7715" priority="5062">
      <formula>$AE$4=""</formula>
    </cfRule>
  </conditionalFormatting>
  <conditionalFormatting sqref="AD4:CQ7">
    <cfRule type="expression" dxfId="7714" priority="5063">
      <formula>$AD$4=""</formula>
    </cfRule>
  </conditionalFormatting>
  <conditionalFormatting sqref="AC4:CQ7">
    <cfRule type="expression" dxfId="7713" priority="5064">
      <formula>$AC$4=""</formula>
    </cfRule>
  </conditionalFormatting>
  <conditionalFormatting sqref="AB4:CQ7">
    <cfRule type="expression" dxfId="7712" priority="5065">
      <formula>$AB$4=""</formula>
    </cfRule>
  </conditionalFormatting>
  <conditionalFormatting sqref="BA4:CQ7">
    <cfRule type="expression" dxfId="7711" priority="5040">
      <formula>$BA$4=""</formula>
    </cfRule>
  </conditionalFormatting>
  <conditionalFormatting sqref="BN4:CQ7">
    <cfRule type="expression" dxfId="7710" priority="5027">
      <formula>$BN$4=""</formula>
    </cfRule>
  </conditionalFormatting>
  <conditionalFormatting sqref="BM4:CQ7">
    <cfRule type="expression" dxfId="7709" priority="5028">
      <formula>$BM$4=""</formula>
    </cfRule>
  </conditionalFormatting>
  <conditionalFormatting sqref="BL4:CQ7">
    <cfRule type="expression" dxfId="7708" priority="5029">
      <formula>$BL$4=""</formula>
    </cfRule>
  </conditionalFormatting>
  <conditionalFormatting sqref="BK4:CQ7">
    <cfRule type="expression" dxfId="7707" priority="5030">
      <formula>$BK$4=""</formula>
    </cfRule>
  </conditionalFormatting>
  <conditionalFormatting sqref="BJ4:CQ7">
    <cfRule type="expression" dxfId="7706" priority="5031">
      <formula>$BJ$4=""</formula>
    </cfRule>
  </conditionalFormatting>
  <conditionalFormatting sqref="BI4:CQ7">
    <cfRule type="expression" dxfId="7705" priority="5032">
      <formula>$BI$4=""</formula>
    </cfRule>
  </conditionalFormatting>
  <conditionalFormatting sqref="BH4:CQ7">
    <cfRule type="expression" dxfId="7704" priority="5033">
      <formula>$BH$4=""</formula>
    </cfRule>
  </conditionalFormatting>
  <conditionalFormatting sqref="BG4:CQ7">
    <cfRule type="expression" dxfId="7703" priority="5034">
      <formula>$BG$4=""</formula>
    </cfRule>
  </conditionalFormatting>
  <conditionalFormatting sqref="BF4:CQ7">
    <cfRule type="expression" dxfId="7702" priority="5035">
      <formula>$BF$4=""</formula>
    </cfRule>
  </conditionalFormatting>
  <conditionalFormatting sqref="BE4:CQ7">
    <cfRule type="expression" dxfId="7701" priority="5036">
      <formula>$BE$4=""</formula>
    </cfRule>
  </conditionalFormatting>
  <conditionalFormatting sqref="BD4:CQ7">
    <cfRule type="expression" dxfId="7700" priority="5037">
      <formula>$BD$4=""</formula>
    </cfRule>
  </conditionalFormatting>
  <conditionalFormatting sqref="BB4:CQ7">
    <cfRule type="expression" dxfId="7699" priority="5039">
      <formula>$BB$4=""</formula>
    </cfRule>
  </conditionalFormatting>
  <conditionalFormatting sqref="AZ4:CQ7">
    <cfRule type="expression" dxfId="7698" priority="5041">
      <formula>$AZ$4=""</formula>
    </cfRule>
  </conditionalFormatting>
  <conditionalFormatting sqref="BC4:CQ7">
    <cfRule type="expression" dxfId="7697" priority="5038">
      <formula>$BC$4=""</formula>
    </cfRule>
  </conditionalFormatting>
  <conditionalFormatting sqref="D50:CQ51">
    <cfRule type="expression" dxfId="7696" priority="2979">
      <formula>$D$4=""</formula>
    </cfRule>
  </conditionalFormatting>
  <conditionalFormatting sqref="E50:CQ51">
    <cfRule type="expression" dxfId="7695" priority="2978">
      <formula>$E$4=""</formula>
    </cfRule>
  </conditionalFormatting>
  <conditionalFormatting sqref="F50:CQ51">
    <cfRule type="expression" dxfId="7694" priority="2977">
      <formula>$F$4=""</formula>
    </cfRule>
  </conditionalFormatting>
  <conditionalFormatting sqref="G50:CQ51">
    <cfRule type="expression" dxfId="7693" priority="2976">
      <formula>$G$4=""</formula>
    </cfRule>
  </conditionalFormatting>
  <conditionalFormatting sqref="H50:CQ51">
    <cfRule type="expression" dxfId="7692" priority="2975">
      <formula>$H$4=""</formula>
    </cfRule>
  </conditionalFormatting>
  <conditionalFormatting sqref="I50:CQ51">
    <cfRule type="expression" dxfId="7691" priority="2974">
      <formula>$I$4=""</formula>
    </cfRule>
  </conditionalFormatting>
  <conditionalFormatting sqref="J50:CQ51">
    <cfRule type="expression" dxfId="7690" priority="2973">
      <formula>$J$4=""</formula>
    </cfRule>
  </conditionalFormatting>
  <conditionalFormatting sqref="K50:CQ51">
    <cfRule type="expression" dxfId="7689" priority="2972">
      <formula>$K$4=""</formula>
    </cfRule>
  </conditionalFormatting>
  <conditionalFormatting sqref="L50:CQ51">
    <cfRule type="expression" dxfId="7688" priority="2971">
      <formula>$L$4=""</formula>
    </cfRule>
  </conditionalFormatting>
  <conditionalFormatting sqref="M50:CQ51">
    <cfRule type="expression" dxfId="7687" priority="2970">
      <formula>$M$4=""</formula>
    </cfRule>
  </conditionalFormatting>
  <conditionalFormatting sqref="N50:CQ51">
    <cfRule type="expression" dxfId="7686" priority="2969">
      <formula>$N$4=""</formula>
    </cfRule>
  </conditionalFormatting>
  <conditionalFormatting sqref="O50:CQ51">
    <cfRule type="expression" dxfId="7685" priority="2968">
      <formula>$O$4=""</formula>
    </cfRule>
  </conditionalFormatting>
  <conditionalFormatting sqref="P50:CQ51">
    <cfRule type="expression" dxfId="7684" priority="2967">
      <formula>$P$4=""</formula>
    </cfRule>
  </conditionalFormatting>
  <conditionalFormatting sqref="Q50:CQ51">
    <cfRule type="expression" dxfId="7683" priority="2966">
      <formula>$Q$4=""</formula>
    </cfRule>
  </conditionalFormatting>
  <conditionalFormatting sqref="R50:CQ51">
    <cfRule type="expression" dxfId="7682" priority="2965">
      <formula>$R$4=""</formula>
    </cfRule>
  </conditionalFormatting>
  <conditionalFormatting sqref="S50:CQ51">
    <cfRule type="expression" dxfId="7681" priority="2964">
      <formula>$S$4=""</formula>
    </cfRule>
  </conditionalFormatting>
  <conditionalFormatting sqref="T50:CQ51">
    <cfRule type="expression" dxfId="7680" priority="2963">
      <formula>$T$4=""</formula>
    </cfRule>
  </conditionalFormatting>
  <conditionalFormatting sqref="U50:CQ51">
    <cfRule type="expression" dxfId="7679" priority="2962">
      <formula>$U$4=""</formula>
    </cfRule>
  </conditionalFormatting>
  <conditionalFormatting sqref="V50:CQ51">
    <cfRule type="expression" dxfId="7678" priority="2961">
      <formula>$V$4=""</formula>
    </cfRule>
  </conditionalFormatting>
  <conditionalFormatting sqref="W50:CQ51">
    <cfRule type="expression" dxfId="7677" priority="2960">
      <formula>$W$4=""</formula>
    </cfRule>
  </conditionalFormatting>
  <conditionalFormatting sqref="X50:CQ51">
    <cfRule type="expression" dxfId="7676" priority="2959">
      <formula>$X$4=""</formula>
    </cfRule>
  </conditionalFormatting>
  <conditionalFormatting sqref="Y50:CQ51">
    <cfRule type="expression" dxfId="7675" priority="2958">
      <formula>$Y$4=""</formula>
    </cfRule>
  </conditionalFormatting>
  <conditionalFormatting sqref="Z50:CQ51">
    <cfRule type="expression" dxfId="7674" priority="2957">
      <formula>$Z$4=""</formula>
    </cfRule>
  </conditionalFormatting>
  <conditionalFormatting sqref="AA50:CQ51">
    <cfRule type="expression" dxfId="7673" priority="2956">
      <formula>$AA$4=""</formula>
    </cfRule>
  </conditionalFormatting>
  <conditionalFormatting sqref="AY50:CQ51">
    <cfRule type="expression" dxfId="7672" priority="2932">
      <formula>$AY$4=""</formula>
    </cfRule>
  </conditionalFormatting>
  <conditionalFormatting sqref="AX50:CQ51">
    <cfRule type="expression" dxfId="7671" priority="2933">
      <formula>$AX$4=""</formula>
    </cfRule>
  </conditionalFormatting>
  <conditionalFormatting sqref="AW50:CQ51">
    <cfRule type="expression" dxfId="7670" priority="2934">
      <formula>$AW$4=""</formula>
    </cfRule>
  </conditionalFormatting>
  <conditionalFormatting sqref="AV50:CQ51">
    <cfRule type="expression" dxfId="7669" priority="2935">
      <formula>$AV$4=""</formula>
    </cfRule>
  </conditionalFormatting>
  <conditionalFormatting sqref="AU50:CQ51">
    <cfRule type="expression" dxfId="7668" priority="2936">
      <formula>$AU$4=""</formula>
    </cfRule>
  </conditionalFormatting>
  <conditionalFormatting sqref="AT50:CQ51">
    <cfRule type="expression" dxfId="7667" priority="2937">
      <formula>$AT$4=""</formula>
    </cfRule>
  </conditionalFormatting>
  <conditionalFormatting sqref="AS50:CQ51">
    <cfRule type="expression" dxfId="7666" priority="2938">
      <formula>$AS$4=""</formula>
    </cfRule>
  </conditionalFormatting>
  <conditionalFormatting sqref="AR50:CQ51">
    <cfRule type="expression" dxfId="7665" priority="2939">
      <formula>$AR$4=""</formula>
    </cfRule>
  </conditionalFormatting>
  <conditionalFormatting sqref="AQ50:CQ51">
    <cfRule type="expression" dxfId="7664" priority="2940">
      <formula>$AQ$4=""</formula>
    </cfRule>
  </conditionalFormatting>
  <conditionalFormatting sqref="AP50:CQ51">
    <cfRule type="expression" dxfId="7663" priority="2941">
      <formula>$AP$4=""</formula>
    </cfRule>
  </conditionalFormatting>
  <conditionalFormatting sqref="AO50:CQ51">
    <cfRule type="expression" dxfId="7662" priority="2942">
      <formula>$AO$4=""</formula>
    </cfRule>
  </conditionalFormatting>
  <conditionalFormatting sqref="AN50:CQ51">
    <cfRule type="expression" dxfId="7661" priority="2943">
      <formula>$AN$4=""</formula>
    </cfRule>
  </conditionalFormatting>
  <conditionalFormatting sqref="AM50:CQ51">
    <cfRule type="expression" dxfId="7660" priority="2944">
      <formula>$AM$4=""</formula>
    </cfRule>
  </conditionalFormatting>
  <conditionalFormatting sqref="AL50:CQ51">
    <cfRule type="expression" dxfId="7659" priority="2945">
      <formula>$AL$4=""</formula>
    </cfRule>
  </conditionalFormatting>
  <conditionalFormatting sqref="AK50:CQ51">
    <cfRule type="expression" dxfId="7658" priority="2946">
      <formula>$AK$4=""</formula>
    </cfRule>
  </conditionalFormatting>
  <conditionalFormatting sqref="AJ50:CQ51">
    <cfRule type="expression" dxfId="7657" priority="2947">
      <formula>$AJ$4=""</formula>
    </cfRule>
  </conditionalFormatting>
  <conditionalFormatting sqref="AI50:CQ51">
    <cfRule type="expression" dxfId="7656" priority="2948">
      <formula>$AI$4=""</formula>
    </cfRule>
  </conditionalFormatting>
  <conditionalFormatting sqref="AH50:CQ51">
    <cfRule type="expression" dxfId="7655" priority="2949">
      <formula>$AH$4=""</formula>
    </cfRule>
  </conditionalFormatting>
  <conditionalFormatting sqref="AG50:CQ51">
    <cfRule type="expression" dxfId="7654" priority="2950">
      <formula>$AG$4=""</formula>
    </cfRule>
  </conditionalFormatting>
  <conditionalFormatting sqref="AF50:CQ51">
    <cfRule type="expression" dxfId="7653" priority="2951">
      <formula>$AF$4=""</formula>
    </cfRule>
  </conditionalFormatting>
  <conditionalFormatting sqref="AE50:CQ51">
    <cfRule type="expression" dxfId="7652" priority="2952">
      <formula>$AE$4=""</formula>
    </cfRule>
  </conditionalFormatting>
  <conditionalFormatting sqref="AD50:CQ51">
    <cfRule type="expression" dxfId="7651" priority="2953">
      <formula>$AD$4=""</formula>
    </cfRule>
  </conditionalFormatting>
  <conditionalFormatting sqref="AC50:CQ51">
    <cfRule type="expression" dxfId="7650" priority="2954">
      <formula>$AC$4=""</formula>
    </cfRule>
  </conditionalFormatting>
  <conditionalFormatting sqref="AB50:CQ51">
    <cfRule type="expression" dxfId="7649" priority="2955">
      <formula>$AB$4=""</formula>
    </cfRule>
  </conditionalFormatting>
  <conditionalFormatting sqref="BA50:CQ51">
    <cfRule type="expression" dxfId="7648" priority="2930">
      <formula>$BA$4=""</formula>
    </cfRule>
  </conditionalFormatting>
  <conditionalFormatting sqref="BO50:CQ51">
    <cfRule type="expression" dxfId="7647" priority="2916">
      <formula>$BO$4=""</formula>
    </cfRule>
  </conditionalFormatting>
  <conditionalFormatting sqref="BN50:CQ51">
    <cfRule type="expression" dxfId="7646" priority="2917">
      <formula>$BN$4=""</formula>
    </cfRule>
  </conditionalFormatting>
  <conditionalFormatting sqref="BM50:CQ51">
    <cfRule type="expression" dxfId="7645" priority="2918">
      <formula>$BM$4=""</formula>
    </cfRule>
  </conditionalFormatting>
  <conditionalFormatting sqref="BL50:CQ51">
    <cfRule type="expression" dxfId="7644" priority="2919">
      <formula>$BL$4=""</formula>
    </cfRule>
  </conditionalFormatting>
  <conditionalFormatting sqref="BK50:CQ51">
    <cfRule type="expression" dxfId="7643" priority="2920">
      <formula>$BK$4=""</formula>
    </cfRule>
  </conditionalFormatting>
  <conditionalFormatting sqref="BJ50:CQ51">
    <cfRule type="expression" dxfId="7642" priority="2921">
      <formula>$BJ$4=""</formula>
    </cfRule>
  </conditionalFormatting>
  <conditionalFormatting sqref="BI50:CQ51">
    <cfRule type="expression" dxfId="7641" priority="2922">
      <formula>$BI$4=""</formula>
    </cfRule>
  </conditionalFormatting>
  <conditionalFormatting sqref="BH50:CQ51">
    <cfRule type="expression" dxfId="7640" priority="2923">
      <formula>$BH$4=""</formula>
    </cfRule>
  </conditionalFormatting>
  <conditionalFormatting sqref="BG50:CQ51">
    <cfRule type="expression" dxfId="7639" priority="2924">
      <formula>$BG$4=""</formula>
    </cfRule>
  </conditionalFormatting>
  <conditionalFormatting sqref="BF50:CQ51">
    <cfRule type="expression" dxfId="7638" priority="2925">
      <formula>$BF$4=""</formula>
    </cfRule>
  </conditionalFormatting>
  <conditionalFormatting sqref="BE50:CQ51">
    <cfRule type="expression" dxfId="7637" priority="2926">
      <formula>$BE$4=""</formula>
    </cfRule>
  </conditionalFormatting>
  <conditionalFormatting sqref="BD50:CQ51">
    <cfRule type="expression" dxfId="7636" priority="2927">
      <formula>$BD$4=""</formula>
    </cfRule>
  </conditionalFormatting>
  <conditionalFormatting sqref="BB50:CQ51">
    <cfRule type="expression" dxfId="7635" priority="2929">
      <formula>$BB$4=""</formula>
    </cfRule>
  </conditionalFormatting>
  <conditionalFormatting sqref="AZ50:CQ51">
    <cfRule type="expression" dxfId="7634" priority="2931">
      <formula>$AZ$4=""</formula>
    </cfRule>
  </conditionalFormatting>
  <conditionalFormatting sqref="CQ50:CQ51">
    <cfRule type="expression" dxfId="7633" priority="2901">
      <formula>$CQ$4=""</formula>
    </cfRule>
  </conditionalFormatting>
  <conditionalFormatting sqref="BP50:CQ51">
    <cfRule type="expression" dxfId="7632" priority="2915">
      <formula>$BP$4=""</formula>
    </cfRule>
  </conditionalFormatting>
  <conditionalFormatting sqref="BQ50:CQ51">
    <cfRule type="expression" dxfId="7631" priority="2914">
      <formula>$BQ$4=""</formula>
    </cfRule>
  </conditionalFormatting>
  <conditionalFormatting sqref="BR50:CQ51">
    <cfRule type="expression" dxfId="7630" priority="2913">
      <formula>$BR$4=""</formula>
    </cfRule>
  </conditionalFormatting>
  <conditionalFormatting sqref="BS50:CQ51">
    <cfRule type="expression" dxfId="7629" priority="2912">
      <formula>$BS$4=""</formula>
    </cfRule>
  </conditionalFormatting>
  <conditionalFormatting sqref="BT50:CQ51">
    <cfRule type="expression" dxfId="7628" priority="2911">
      <formula>$BT$4=""</formula>
    </cfRule>
  </conditionalFormatting>
  <conditionalFormatting sqref="BU50:CQ51">
    <cfRule type="expression" dxfId="7627" priority="2910">
      <formula>$BU$4=""</formula>
    </cfRule>
  </conditionalFormatting>
  <conditionalFormatting sqref="BV50:CQ51">
    <cfRule type="expression" dxfId="7626" priority="2909">
      <formula>$BV$4=""</formula>
    </cfRule>
  </conditionalFormatting>
  <conditionalFormatting sqref="CJ50:CQ51">
    <cfRule type="expression" dxfId="7625" priority="2908">
      <formula>$CJ$4=""</formula>
    </cfRule>
  </conditionalFormatting>
  <conditionalFormatting sqref="CK50:CQ51">
    <cfRule type="expression" dxfId="7624" priority="2907">
      <formula>$CK$4=""</formula>
    </cfRule>
  </conditionalFormatting>
  <conditionalFormatting sqref="CL50:CQ51">
    <cfRule type="expression" dxfId="7623" priority="2906">
      <formula>$CL$4=""</formula>
    </cfRule>
  </conditionalFormatting>
  <conditionalFormatting sqref="CM50:CQ51">
    <cfRule type="expression" dxfId="7622" priority="2905">
      <formula>$CM$4=""</formula>
    </cfRule>
  </conditionalFormatting>
  <conditionalFormatting sqref="CN50:CQ51">
    <cfRule type="expression" dxfId="7621" priority="2904">
      <formula>$CN$4=""</formula>
    </cfRule>
  </conditionalFormatting>
  <conditionalFormatting sqref="CO50:CQ51">
    <cfRule type="expression" dxfId="7620" priority="2903">
      <formula>$CO$4=""</formula>
    </cfRule>
  </conditionalFormatting>
  <conditionalFormatting sqref="CP50:CQ51">
    <cfRule type="expression" dxfId="7619" priority="2902">
      <formula>$CP$4=""</formula>
    </cfRule>
  </conditionalFormatting>
  <conditionalFormatting sqref="BC50:CQ51">
    <cfRule type="expression" dxfId="7618" priority="2928">
      <formula>$BC$4=""</formula>
    </cfRule>
  </conditionalFormatting>
  <conditionalFormatting sqref="E14:BQ14 D47:BQ47 D37:BQ40 D15:BQ17 D20:BQ25 D10:BQ10 D12:BQ13 D33:BQ35 D49:BQ49 D27:BQ31">
    <cfRule type="expression" dxfId="7617" priority="2900">
      <formula>$D$4=""</formula>
    </cfRule>
  </conditionalFormatting>
  <conditionalFormatting sqref="E47:BQ47 E37:BQ40 E10:BQ10 E20:BQ25 E12:BQ17 E33:BQ35 E49:BQ49 E27:BQ31">
    <cfRule type="expression" dxfId="7616" priority="2899">
      <formula>$E$4=""</formula>
    </cfRule>
  </conditionalFormatting>
  <conditionalFormatting sqref="F47:BQ47 F37:BQ40 F10:BQ10 F20:BQ25 F12:BQ17 F33:BQ35 F49:BQ49 F27:BQ31">
    <cfRule type="expression" dxfId="7615" priority="2898">
      <formula>$F$4=""</formula>
    </cfRule>
  </conditionalFormatting>
  <conditionalFormatting sqref="G47:BQ47 G37:BQ40 G10:BQ10 G20:BQ25 G12:BQ17 G33:BQ35 G49:BQ49 G27:BQ31">
    <cfRule type="expression" dxfId="7614" priority="2897">
      <formula>$G$4=""</formula>
    </cfRule>
  </conditionalFormatting>
  <conditionalFormatting sqref="H47:BQ47 H37:BQ40 H10:BQ10 H20:BQ25 H12:BQ17 H33:BQ35 H49:BQ49 H27:BQ31">
    <cfRule type="expression" dxfId="7613" priority="2896">
      <formula>$H$4=""</formula>
    </cfRule>
  </conditionalFormatting>
  <conditionalFormatting sqref="I47:BQ47 I37:BQ40 I10:BQ10 I20:BQ25 I12:BQ17 I33:BQ35 I49:BQ49 I27:BQ31">
    <cfRule type="expression" dxfId="7612" priority="2895">
      <formula>$I$4=""</formula>
    </cfRule>
  </conditionalFormatting>
  <conditionalFormatting sqref="J47:BQ47 J37:BQ40 J10:BQ10 J20:BQ25 J12:BQ17 J33:BQ35 J49:BQ49 J27:BQ31">
    <cfRule type="expression" dxfId="7611" priority="2894">
      <formula>$J$4=""</formula>
    </cfRule>
  </conditionalFormatting>
  <conditionalFormatting sqref="K47:BQ47 K37:BQ40 K10:BQ10 K20:BQ25 K12:BQ17 K33:BQ35 K49:BQ49 K27:BQ31">
    <cfRule type="expression" dxfId="7610" priority="2893">
      <formula>$K$4=""</formula>
    </cfRule>
  </conditionalFormatting>
  <conditionalFormatting sqref="L47:BQ47 L37:BQ40 L10:BQ10 L20:BQ25 L12:BQ17 L33:BQ35 L49:BQ49 L27:BQ31">
    <cfRule type="expression" dxfId="7609" priority="2892">
      <formula>$L$4=""</formula>
    </cfRule>
  </conditionalFormatting>
  <conditionalFormatting sqref="M47:BQ47 M37:BQ40 M10:BQ10 M20:BQ25 M12:BQ17 M33:BQ35 M49:BQ49 M27:BQ31">
    <cfRule type="expression" dxfId="7608" priority="2891">
      <formula>$M$4=""</formula>
    </cfRule>
  </conditionalFormatting>
  <conditionalFormatting sqref="N47:BQ47 N37:BQ40 N10:BQ10 N20:BQ25 N12:BQ17 N33:BQ35 N49:BQ49 N27:BQ31">
    <cfRule type="expression" dxfId="7607" priority="2890">
      <formula>$N$4=""</formula>
    </cfRule>
  </conditionalFormatting>
  <conditionalFormatting sqref="O47:BQ47 O37:BQ40 O10:BQ10 O20:BQ25 O12:BQ17 O33:BQ35 O49:BQ49 O27:BQ31">
    <cfRule type="expression" dxfId="7606" priority="2889">
      <formula>$O$4=""</formula>
    </cfRule>
  </conditionalFormatting>
  <conditionalFormatting sqref="P47:BQ47 P37:BQ40 P10:BQ10 P20:BQ25 P12:BQ17 P33:BQ35 P49:BQ49 P27:BQ31">
    <cfRule type="expression" dxfId="7605" priority="2888">
      <formula>$P$4=""</formula>
    </cfRule>
  </conditionalFormatting>
  <conditionalFormatting sqref="Q47:BQ47 Q37:BQ40 Q10:BQ10 Q20:BQ25 Q12:BQ17 Q33:BQ35 Q49:BQ49 Q27:BQ31">
    <cfRule type="expression" dxfId="7604" priority="2887">
      <formula>$Q$4=""</formula>
    </cfRule>
  </conditionalFormatting>
  <conditionalFormatting sqref="R47:BQ47 R37:BQ40 R10:BQ10 R20:BQ25 R12:BQ17 R33:BQ35 R49:BQ49 R27:BQ31">
    <cfRule type="expression" dxfId="7603" priority="2886">
      <formula>$R$4=""</formula>
    </cfRule>
  </conditionalFormatting>
  <conditionalFormatting sqref="S47:BQ47 S37:BQ40 S10:BQ10 S20:BQ25 S12:BQ17 S33:BQ35 S49:BQ49 S27:BQ31">
    <cfRule type="expression" dxfId="7602" priority="2885">
      <formula>$S$4=""</formula>
    </cfRule>
  </conditionalFormatting>
  <conditionalFormatting sqref="T47:BQ47 T37:BQ40 T10:BQ10 T20:BQ25 T12:BQ17 T33:BQ35 T49:BQ49 T27:BQ31">
    <cfRule type="expression" dxfId="7601" priority="2884">
      <formula>$T$4=""</formula>
    </cfRule>
  </conditionalFormatting>
  <conditionalFormatting sqref="U47:BQ47 U37:BQ40 U10:BQ10 U20:BQ25 U12:BQ17 U33:BQ35 U49:BQ49 U27:BQ31">
    <cfRule type="expression" dxfId="7600" priority="2883">
      <formula>$U$4=""</formula>
    </cfRule>
  </conditionalFormatting>
  <conditionalFormatting sqref="V47:BQ47 V37:BQ40 V10:BQ10 V20:BQ25 V12:BQ17 V33:BQ35 V49:BQ49 V27:BQ31">
    <cfRule type="expression" dxfId="7599" priority="2882">
      <formula>$V$4=""</formula>
    </cfRule>
  </conditionalFormatting>
  <conditionalFormatting sqref="W47:BQ47 W37:BQ40 W10:BQ10 W20:BQ25 W12:BQ17 W33:BQ35 W49:BQ49 W27:BQ31">
    <cfRule type="expression" dxfId="7598" priority="2881">
      <formula>$W$4=""</formula>
    </cfRule>
  </conditionalFormatting>
  <conditionalFormatting sqref="X47:BQ47 X37:BQ40 X10:BQ10 X20:BQ25 X12:BQ17 X33:BQ35 X49:BQ49 X27:BQ31">
    <cfRule type="expression" dxfId="7597" priority="2880">
      <formula>$X$4=""</formula>
    </cfRule>
  </conditionalFormatting>
  <conditionalFormatting sqref="Y47:BQ47 Y37:BQ40 Y10:BQ10 Y20:BQ25 Y12:BQ17 Y33:BQ35 Y49:BQ49 Y27:BQ31">
    <cfRule type="expression" dxfId="7596" priority="2879">
      <formula>$Y$4=""</formula>
    </cfRule>
  </conditionalFormatting>
  <conditionalFormatting sqref="Z47:BQ47 Z37:BQ40 Z10:BQ10 Z20:BQ25 Z12:BQ17 Z33:BQ35 Z49:BQ49 Z27:BQ31">
    <cfRule type="expression" dxfId="7595" priority="2878">
      <formula>$Z$4=""</formula>
    </cfRule>
  </conditionalFormatting>
  <conditionalFormatting sqref="AA47:BQ47 AA37:BQ40 AA10:BQ10 AA20:BQ25 AA12:BQ17 AA33:BQ35 AA49:BQ49 AA27:BQ31">
    <cfRule type="expression" dxfId="7594" priority="2877">
      <formula>$AA$4=""</formula>
    </cfRule>
  </conditionalFormatting>
  <conditionalFormatting sqref="AY47:BQ47 AY37:BQ40 AY10:BQ10 AY20:BQ25 AY12:BQ17 AY33:BQ35 AY49:BQ49 AY27:BQ31">
    <cfRule type="expression" dxfId="7593" priority="2853">
      <formula>$AY$4=""</formula>
    </cfRule>
  </conditionalFormatting>
  <conditionalFormatting sqref="AX47:BQ47 AX37:BQ40 AX10:BQ10 AX20:BQ25 AX12:BQ17 AX33:BQ35 AX49:BQ49 AX27:BQ31">
    <cfRule type="expression" dxfId="7592" priority="2854">
      <formula>$AX$4=""</formula>
    </cfRule>
  </conditionalFormatting>
  <conditionalFormatting sqref="AW47:BQ47 AW37:BQ40 AW10:BQ10 AW20:BQ25 AW12:BQ17 AW33:BQ35 AW49:BQ49 AW27:BQ31">
    <cfRule type="expression" dxfId="7591" priority="2855">
      <formula>$AW$4=""</formula>
    </cfRule>
  </conditionalFormatting>
  <conditionalFormatting sqref="AV47:BQ47 AV37:BQ40 AV10:BQ10 AV20:BQ25 AV12:BQ17 AV33:BQ35 AV49:BQ49 AV27:BQ31">
    <cfRule type="expression" dxfId="7590" priority="2856">
      <formula>$AV$4=""</formula>
    </cfRule>
  </conditionalFormatting>
  <conditionalFormatting sqref="AU47:BQ47 AU37:BQ40 AU10:BQ10 AU20:BQ25 AU12:BQ17 AU33:BQ35 AU49:BQ49 AU27:BQ31">
    <cfRule type="expression" dxfId="7589" priority="2857">
      <formula>$AU$4=""</formula>
    </cfRule>
  </conditionalFormatting>
  <conditionalFormatting sqref="AT47:BQ47 AT37:BQ40 AT10:BQ10 AT20:BQ25 AT12:BQ17 AT33:BQ35 AT49:BQ49 AT27:BQ31">
    <cfRule type="expression" dxfId="7588" priority="2858">
      <formula>$AT$4=""</formula>
    </cfRule>
  </conditionalFormatting>
  <conditionalFormatting sqref="AS47:BQ47 AS37:BQ40 AS10:BQ10 AS20:BQ25 AS12:BQ17 AS33:BQ35 AS49:BQ49 AS27:BQ31">
    <cfRule type="expression" dxfId="7587" priority="2859">
      <formula>$AS$4=""</formula>
    </cfRule>
  </conditionalFormatting>
  <conditionalFormatting sqref="AR47:BQ47 AR37:BQ40 AR10:BQ10 AR20:BQ25 AR12:BQ17 AR33:BQ35 AR49:BQ49 AR27:BQ31">
    <cfRule type="expression" dxfId="7586" priority="2860">
      <formula>$AR$4=""</formula>
    </cfRule>
  </conditionalFormatting>
  <conditionalFormatting sqref="AQ47:BQ47 AQ37:BQ40 AQ10:BQ10 AQ20:BQ25 AQ12:BQ17 AQ33:BQ35 AQ49:BQ49 AQ27:BQ31">
    <cfRule type="expression" dxfId="7585" priority="2861">
      <formula>$AQ$4=""</formula>
    </cfRule>
  </conditionalFormatting>
  <conditionalFormatting sqref="AP47:BQ47 AP37:BQ40 AP10:BQ10 AP20:BQ25 AP12:BQ17 AP33:BQ35 AP49:BQ49 AP27:BQ31">
    <cfRule type="expression" dxfId="7584" priority="2862">
      <formula>$AP$4=""</formula>
    </cfRule>
  </conditionalFormatting>
  <conditionalFormatting sqref="AO47:BQ47 AO37:BQ40 AO10:BQ10 AO20:BQ25 AO12:BQ17 AO33:BQ35 AO49:BQ49 AO27:BQ31">
    <cfRule type="expression" dxfId="7583" priority="2863">
      <formula>$AO$4=""</formula>
    </cfRule>
  </conditionalFormatting>
  <conditionalFormatting sqref="AN47:BQ47 AN37:BQ40 AN10:BQ10 AN20:BQ25 AN12:BQ17 AN33:BQ35 AN49:BQ49 AN27:BQ31">
    <cfRule type="expression" dxfId="7582" priority="2864">
      <formula>$AN$4=""</formula>
    </cfRule>
  </conditionalFormatting>
  <conditionalFormatting sqref="AM47:BQ47 AM37:BQ40 AM10:BQ10 AM20:BQ25 AM12:BQ17 AM33:BQ35 AM49:BQ49 AM27:BQ31">
    <cfRule type="expression" dxfId="7581" priority="2865">
      <formula>$AM$4=""</formula>
    </cfRule>
  </conditionalFormatting>
  <conditionalFormatting sqref="AL47:BQ47 AL37:BQ40 AL10:BQ10 AL20:BQ25 AL12:BQ17 AL33:BQ35 AL49:BQ49 AL27:BQ31">
    <cfRule type="expression" dxfId="7580" priority="2866">
      <formula>$AL$4=""</formula>
    </cfRule>
  </conditionalFormatting>
  <conditionalFormatting sqref="AK47:BQ47 AK37:BQ40 AK10:BQ10 AK20:BQ25 AK12:BQ17 AK33:BQ35 AK49:BQ49 AK27:BQ31">
    <cfRule type="expression" dxfId="7579" priority="2867">
      <formula>$AK$4=""</formula>
    </cfRule>
  </conditionalFormatting>
  <conditionalFormatting sqref="AJ47:BQ47 AJ37:BQ40 AJ10:BQ10 AJ20:BQ25 AJ12:BQ17 AJ33:BQ35 AJ49:BQ49 AJ27:BQ31">
    <cfRule type="expression" dxfId="7578" priority="2868">
      <formula>$AJ$4=""</formula>
    </cfRule>
  </conditionalFormatting>
  <conditionalFormatting sqref="AI47:BQ47 AI37:BQ40 AI10:BQ10 AI20:BQ25 AI12:BQ17 AI33:BQ35 AI49:BQ49 AI27:BQ31">
    <cfRule type="expression" dxfId="7577" priority="2869">
      <formula>$AI$4=""</formula>
    </cfRule>
  </conditionalFormatting>
  <conditionalFormatting sqref="AH47:BQ47 AH37:BQ40 AH10:BQ10 AH20:BQ25 AH12:BQ17 AH33:BQ35 AH49:BQ49 AH27:BQ31">
    <cfRule type="expression" dxfId="7576" priority="2870">
      <formula>$AH$4=""</formula>
    </cfRule>
  </conditionalFormatting>
  <conditionalFormatting sqref="AG47:BQ47 AG37:BQ40 AG10:BQ10 AG20:BQ25 AG12:BQ17 AG33:BQ35 AG49:BQ49 AG27:BQ31">
    <cfRule type="expression" dxfId="7575" priority="2871">
      <formula>$AG$4=""</formula>
    </cfRule>
  </conditionalFormatting>
  <conditionalFormatting sqref="AF47:BQ47 AF37:BQ40 AF10:BQ10 AF20:BQ25 AF12:BQ17 AF33:BQ35 AF49:BQ49 AF27:BQ31">
    <cfRule type="expression" dxfId="7574" priority="2872">
      <formula>$AF$4=""</formula>
    </cfRule>
  </conditionalFormatting>
  <conditionalFormatting sqref="AE47:BQ47 AE37:BQ40 AE10:BQ10 AE20:BQ25 AE12:BQ17 AE33:BQ35 AE49:BQ49 AE27:BQ31">
    <cfRule type="expression" dxfId="7573" priority="2873">
      <formula>$AE$4=""</formula>
    </cfRule>
  </conditionalFormatting>
  <conditionalFormatting sqref="AD47:BQ47 AD37:BQ40 AD10:BQ10 AD20:BQ25 AD12:BQ17 AD33:BQ35 AD49:BQ49 AD27:BQ31">
    <cfRule type="expression" dxfId="7572" priority="2874">
      <formula>$AD$4=""</formula>
    </cfRule>
  </conditionalFormatting>
  <conditionalFormatting sqref="AC47:BQ47 AC37:BQ40 AC10:BQ10 AC20:BQ25 AC12:BQ17 AC33:BQ35 AC49:BQ49 AC27:BQ31">
    <cfRule type="expression" dxfId="7571" priority="2875">
      <formula>$AC$4=""</formula>
    </cfRule>
  </conditionalFormatting>
  <conditionalFormatting sqref="AB47:BQ47 AB37:BQ40 AB10:BQ10 AB20:BQ25 AB12:BQ17 AB33:BQ35 AB49:BQ49 AB27:BQ31">
    <cfRule type="expression" dxfId="7570" priority="2876">
      <formula>$AB$4=""</formula>
    </cfRule>
  </conditionalFormatting>
  <conditionalFormatting sqref="BA47:BQ47 BA37:BQ40 BA10:BQ10 BA20:BQ25 BA12:BQ17 BA33:BQ35 BA49:BQ49 BA27:BQ31">
    <cfRule type="expression" dxfId="7569" priority="2851">
      <formula>$BA$4=""</formula>
    </cfRule>
  </conditionalFormatting>
  <conditionalFormatting sqref="BO47:BQ47 BO37:BQ40 BO10:BQ10 BO20:BQ25 BO12:BQ17 BO33:BQ35 BO49:BQ49 BO27:BQ31">
    <cfRule type="expression" dxfId="7568" priority="2837">
      <formula>$BO$4=""</formula>
    </cfRule>
  </conditionalFormatting>
  <conditionalFormatting sqref="BN47:BQ47 BN37:BQ40 BN10:BQ10 BN20:BQ25 BN12:BQ17 BN33:BQ35 BN49:BQ49 BN27:BQ31">
    <cfRule type="expression" dxfId="7567" priority="2838">
      <formula>$BN$4=""</formula>
    </cfRule>
  </conditionalFormatting>
  <conditionalFormatting sqref="BM47:BQ47 BM37:BQ40 BM10:BQ10 BM20:BQ25 BM12:BQ17 BM33:BQ35 BM49:BQ49 BM27:BQ31">
    <cfRule type="expression" dxfId="7566" priority="2839">
      <formula>$BM$4=""</formula>
    </cfRule>
  </conditionalFormatting>
  <conditionalFormatting sqref="BL47:BQ47 BL37:BQ40 BL10:BQ10 BL20:BQ25 BL12:BQ17 BL33:BQ35 BL49:BQ49 BL27:BQ31">
    <cfRule type="expression" dxfId="7565" priority="2840">
      <formula>$BL$4=""</formula>
    </cfRule>
  </conditionalFormatting>
  <conditionalFormatting sqref="BK47:BQ47 BK37:BQ40 BK10:BQ10 BK20:BQ25 BK12:BQ17 BK33:BQ35 BK49:BQ49 BK27:BQ31">
    <cfRule type="expression" dxfId="7564" priority="2841">
      <formula>$BK$4=""</formula>
    </cfRule>
  </conditionalFormatting>
  <conditionalFormatting sqref="BJ47:BQ47 BJ37:BQ40 BJ10:BQ10 BJ20:BQ25 BJ12:BQ17 BJ33:BQ35 BJ49:BQ49 BJ27:BQ31">
    <cfRule type="expression" dxfId="7563" priority="2842">
      <formula>$BJ$4=""</formula>
    </cfRule>
  </conditionalFormatting>
  <conditionalFormatting sqref="BI47:BQ47 BI37:BQ40 BI10:BQ10 BI20:BQ25 BI12:BQ17 BI33:BQ35 BI49:BQ49 BI27:BQ31">
    <cfRule type="expression" dxfId="7562" priority="2843">
      <formula>$BI$4=""</formula>
    </cfRule>
  </conditionalFormatting>
  <conditionalFormatting sqref="BH47:BQ47 BH37:BQ40 BH10:BQ10 BH20:BQ25 BH12:BQ17 BH33:BQ35 BH49:BQ49 BH27:BQ31">
    <cfRule type="expression" dxfId="7561" priority="2844">
      <formula>$BH$4=""</formula>
    </cfRule>
  </conditionalFormatting>
  <conditionalFormatting sqref="BG47:BQ47 BG37:BQ40 BG10:BQ10 BG20:BQ25 BG12:BQ17 BG33:BQ35 BG49:BQ49 BG27:BQ31">
    <cfRule type="expression" dxfId="7560" priority="2845">
      <formula>$BG$4=""</formula>
    </cfRule>
  </conditionalFormatting>
  <conditionalFormatting sqref="BF47:BQ47 BF37:BQ40 BF10:BQ10 BF20:BQ25 BF12:BQ17 BF33:BQ35 BF49:BQ49 BF27:BQ31">
    <cfRule type="expression" dxfId="7559" priority="2846">
      <formula>$BF$4=""</formula>
    </cfRule>
  </conditionalFormatting>
  <conditionalFormatting sqref="BE47:BQ47 BE37:BQ40 BE10:BQ10 BE20:BQ25 BE12:BQ17 BE33:BQ35 BE49:BQ49 BE27:BQ31">
    <cfRule type="expression" dxfId="7558" priority="2847">
      <formula>$BE$4=""</formula>
    </cfRule>
  </conditionalFormatting>
  <conditionalFormatting sqref="BD47:BQ47 BD37:BQ40 BD10:BQ10 BD20:BQ25 BD12:BQ17 BD33:BQ35 BD49:BQ49 BD27:BQ31">
    <cfRule type="expression" dxfId="7557" priority="2848">
      <formula>$BD$4=""</formula>
    </cfRule>
  </conditionalFormatting>
  <conditionalFormatting sqref="BB47:BQ47 BB37:BQ40 BB10:BQ10 BB20:BQ25 BB12:BQ17 BB33:BQ35 BB49:BQ49 BB27:BQ31">
    <cfRule type="expression" dxfId="7556" priority="2850">
      <formula>$BB$4=""</formula>
    </cfRule>
  </conditionalFormatting>
  <conditionalFormatting sqref="AZ47:BQ47 AZ37:BQ40 AZ10:BQ10 AZ20:BQ25 AZ12:BQ17 AZ33:BQ35 AZ49:BQ49 AZ27:BQ31">
    <cfRule type="expression" dxfId="7555" priority="2852">
      <formula>$AZ$4=""</formula>
    </cfRule>
  </conditionalFormatting>
  <conditionalFormatting sqref="BP47:BQ47 BP37:BQ40 BP10:BQ10 BP20:BQ25 BP12:BQ17 BP27:BQ31 BP33:BQ35 BP49:BQ49">
    <cfRule type="expression" dxfId="7554" priority="2836">
      <formula>$BP$4=""</formula>
    </cfRule>
  </conditionalFormatting>
  <conditionalFormatting sqref="BQ47 BQ37:BQ40 BQ10 BQ20:BQ25 BQ12:BQ17 BQ27:BQ31 BQ33:BQ35 BQ49">
    <cfRule type="expression" dxfId="7553" priority="2835">
      <formula>$BQ$4=""</formula>
    </cfRule>
  </conditionalFormatting>
  <conditionalFormatting sqref="BC47:BQ47 BC37:BQ40 BC10:BQ10 BC20:BQ25 BC12:BQ17 BC33:BQ35 BC49:BQ49 BC27:BQ31">
    <cfRule type="expression" dxfId="7552" priority="2849">
      <formula>$BC$4=""</formula>
    </cfRule>
  </conditionalFormatting>
  <conditionalFormatting sqref="D41:BQ41">
    <cfRule type="expression" dxfId="7551" priority="2834">
      <formula>$D$4=""</formula>
    </cfRule>
  </conditionalFormatting>
  <conditionalFormatting sqref="E41:BQ41">
    <cfRule type="expression" dxfId="7550" priority="2833">
      <formula>$E$4=""</formula>
    </cfRule>
  </conditionalFormatting>
  <conditionalFormatting sqref="F41:BQ41">
    <cfRule type="expression" dxfId="7549" priority="2832">
      <formula>$F$4=""</formula>
    </cfRule>
  </conditionalFormatting>
  <conditionalFormatting sqref="G41:BQ41">
    <cfRule type="expression" dxfId="7548" priority="2831">
      <formula>$G$4=""</formula>
    </cfRule>
  </conditionalFormatting>
  <conditionalFormatting sqref="H41:BQ41">
    <cfRule type="expression" dxfId="7547" priority="2830">
      <formula>$H$4=""</formula>
    </cfRule>
  </conditionalFormatting>
  <conditionalFormatting sqref="I41:BQ41">
    <cfRule type="expression" dxfId="7546" priority="2829">
      <formula>$I$4=""</formula>
    </cfRule>
  </conditionalFormatting>
  <conditionalFormatting sqref="J41:BQ41">
    <cfRule type="expression" dxfId="7545" priority="2828">
      <formula>$J$4=""</formula>
    </cfRule>
  </conditionalFormatting>
  <conditionalFormatting sqref="K41:BQ41">
    <cfRule type="expression" dxfId="7544" priority="2827">
      <formula>$K$4=""</formula>
    </cfRule>
  </conditionalFormatting>
  <conditionalFormatting sqref="L41:BQ41">
    <cfRule type="expression" dxfId="7543" priority="2826">
      <formula>$L$4=""</formula>
    </cfRule>
  </conditionalFormatting>
  <conditionalFormatting sqref="M41:BQ41">
    <cfRule type="expression" dxfId="7542" priority="2825">
      <formula>$M$4=""</formula>
    </cfRule>
  </conditionalFormatting>
  <conditionalFormatting sqref="N41:BQ41">
    <cfRule type="expression" dxfId="7541" priority="2824">
      <formula>$N$4=""</formula>
    </cfRule>
  </conditionalFormatting>
  <conditionalFormatting sqref="O41:BQ41">
    <cfRule type="expression" dxfId="7540" priority="2823">
      <formula>$O$4=""</formula>
    </cfRule>
  </conditionalFormatting>
  <conditionalFormatting sqref="P41:BQ41">
    <cfRule type="expression" dxfId="7539" priority="2822">
      <formula>$P$4=""</formula>
    </cfRule>
  </conditionalFormatting>
  <conditionalFormatting sqref="Q41:BQ41">
    <cfRule type="expression" dxfId="7538" priority="2821">
      <formula>$Q$4=""</formula>
    </cfRule>
  </conditionalFormatting>
  <conditionalFormatting sqref="R41:BQ41">
    <cfRule type="expression" dxfId="7537" priority="2820">
      <formula>$R$4=""</formula>
    </cfRule>
  </conditionalFormatting>
  <conditionalFormatting sqref="S41:BQ41">
    <cfRule type="expression" dxfId="7536" priority="2819">
      <formula>$S$4=""</formula>
    </cfRule>
  </conditionalFormatting>
  <conditionalFormatting sqref="T41:BQ41">
    <cfRule type="expression" dxfId="7535" priority="2818">
      <formula>$T$4=""</formula>
    </cfRule>
  </conditionalFormatting>
  <conditionalFormatting sqref="U41:BQ41">
    <cfRule type="expression" dxfId="7534" priority="2817">
      <formula>$U$4=""</formula>
    </cfRule>
  </conditionalFormatting>
  <conditionalFormatting sqref="V41:BQ41">
    <cfRule type="expression" dxfId="7533" priority="2816">
      <formula>$V$4=""</formula>
    </cfRule>
  </conditionalFormatting>
  <conditionalFormatting sqref="W41:BQ41">
    <cfRule type="expression" dxfId="7532" priority="2815">
      <formula>$W$4=""</formula>
    </cfRule>
  </conditionalFormatting>
  <conditionalFormatting sqref="X41:BQ41">
    <cfRule type="expression" dxfId="7531" priority="2814">
      <formula>$X$4=""</formula>
    </cfRule>
  </conditionalFormatting>
  <conditionalFormatting sqref="Y41:BQ41">
    <cfRule type="expression" dxfId="7530" priority="2813">
      <formula>$Y$4=""</formula>
    </cfRule>
  </conditionalFormatting>
  <conditionalFormatting sqref="Z41:BQ41">
    <cfRule type="expression" dxfId="7529" priority="2812">
      <formula>$Z$4=""</formula>
    </cfRule>
  </conditionalFormatting>
  <conditionalFormatting sqref="AA41:BQ41">
    <cfRule type="expression" dxfId="7528" priority="2811">
      <formula>$AA$4=""</formula>
    </cfRule>
  </conditionalFormatting>
  <conditionalFormatting sqref="AY41:BQ41">
    <cfRule type="expression" dxfId="7527" priority="2787">
      <formula>$AY$4=""</formula>
    </cfRule>
  </conditionalFormatting>
  <conditionalFormatting sqref="AX41:BQ41">
    <cfRule type="expression" dxfId="7526" priority="2788">
      <formula>$AX$4=""</formula>
    </cfRule>
  </conditionalFormatting>
  <conditionalFormatting sqref="AW41:BQ41">
    <cfRule type="expression" dxfId="7525" priority="2789">
      <formula>$AW$4=""</formula>
    </cfRule>
  </conditionalFormatting>
  <conditionalFormatting sqref="AV41:BQ41">
    <cfRule type="expression" dxfId="7524" priority="2790">
      <formula>$AV$4=""</formula>
    </cfRule>
  </conditionalFormatting>
  <conditionalFormatting sqref="AU41:BQ41">
    <cfRule type="expression" dxfId="7523" priority="2791">
      <formula>$AU$4=""</formula>
    </cfRule>
  </conditionalFormatting>
  <conditionalFormatting sqref="AT41:BQ41">
    <cfRule type="expression" dxfId="7522" priority="2792">
      <formula>$AT$4=""</formula>
    </cfRule>
  </conditionalFormatting>
  <conditionalFormatting sqref="AS41:BQ41">
    <cfRule type="expression" dxfId="7521" priority="2793">
      <formula>$AS$4=""</formula>
    </cfRule>
  </conditionalFormatting>
  <conditionalFormatting sqref="AR41:BQ41">
    <cfRule type="expression" dxfId="7520" priority="2794">
      <formula>$AR$4=""</formula>
    </cfRule>
  </conditionalFormatting>
  <conditionalFormatting sqref="AQ41:BQ41">
    <cfRule type="expression" dxfId="7519" priority="2795">
      <formula>$AQ$4=""</formula>
    </cfRule>
  </conditionalFormatting>
  <conditionalFormatting sqref="AP41:BQ41">
    <cfRule type="expression" dxfId="7518" priority="2796">
      <formula>$AP$4=""</formula>
    </cfRule>
  </conditionalFormatting>
  <conditionalFormatting sqref="AO41:BQ41">
    <cfRule type="expression" dxfId="7517" priority="2797">
      <formula>$AO$4=""</formula>
    </cfRule>
  </conditionalFormatting>
  <conditionalFormatting sqref="AN41:BQ41">
    <cfRule type="expression" dxfId="7516" priority="2798">
      <formula>$AN$4=""</formula>
    </cfRule>
  </conditionalFormatting>
  <conditionalFormatting sqref="AM41:BQ41">
    <cfRule type="expression" dxfId="7515" priority="2799">
      <formula>$AM$4=""</formula>
    </cfRule>
  </conditionalFormatting>
  <conditionalFormatting sqref="AL41:BQ41">
    <cfRule type="expression" dxfId="7514" priority="2800">
      <formula>$AL$4=""</formula>
    </cfRule>
  </conditionalFormatting>
  <conditionalFormatting sqref="AK41:BQ41">
    <cfRule type="expression" dxfId="7513" priority="2801">
      <formula>$AK$4=""</formula>
    </cfRule>
  </conditionalFormatting>
  <conditionalFormatting sqref="AJ41:BQ41">
    <cfRule type="expression" dxfId="7512" priority="2802">
      <formula>$AJ$4=""</formula>
    </cfRule>
  </conditionalFormatting>
  <conditionalFormatting sqref="AI41:BQ41">
    <cfRule type="expression" dxfId="7511" priority="2803">
      <formula>$AI$4=""</formula>
    </cfRule>
  </conditionalFormatting>
  <conditionalFormatting sqref="AH41:BQ41">
    <cfRule type="expression" dxfId="7510" priority="2804">
      <formula>$AH$4=""</formula>
    </cfRule>
  </conditionalFormatting>
  <conditionalFormatting sqref="AG41:BQ41">
    <cfRule type="expression" dxfId="7509" priority="2805">
      <formula>$AG$4=""</formula>
    </cfRule>
  </conditionalFormatting>
  <conditionalFormatting sqref="AF41:BQ41">
    <cfRule type="expression" dxfId="7508" priority="2806">
      <formula>$AF$4=""</formula>
    </cfRule>
  </conditionalFormatting>
  <conditionalFormatting sqref="AE41:BQ41">
    <cfRule type="expression" dxfId="7507" priority="2807">
      <formula>$AE$4=""</formula>
    </cfRule>
  </conditionalFormatting>
  <conditionalFormatting sqref="AD41:BQ41">
    <cfRule type="expression" dxfId="7506" priority="2808">
      <formula>$AD$4=""</formula>
    </cfRule>
  </conditionalFormatting>
  <conditionalFormatting sqref="AC41:BQ41">
    <cfRule type="expression" dxfId="7505" priority="2809">
      <formula>$AC$4=""</formula>
    </cfRule>
  </conditionalFormatting>
  <conditionalFormatting sqref="AB41:BQ41">
    <cfRule type="expression" dxfId="7504" priority="2810">
      <formula>$AB$4=""</formula>
    </cfRule>
  </conditionalFormatting>
  <conditionalFormatting sqref="BA41:BQ41">
    <cfRule type="expression" dxfId="7503" priority="2785">
      <formula>$BA$4=""</formula>
    </cfRule>
  </conditionalFormatting>
  <conditionalFormatting sqref="BO41:BQ41">
    <cfRule type="expression" dxfId="7502" priority="2771">
      <formula>$BO$4=""</formula>
    </cfRule>
  </conditionalFormatting>
  <conditionalFormatting sqref="BN41:BQ41">
    <cfRule type="expression" dxfId="7501" priority="2772">
      <formula>$BN$4=""</formula>
    </cfRule>
  </conditionalFormatting>
  <conditionalFormatting sqref="BM41:BQ41">
    <cfRule type="expression" dxfId="7500" priority="2773">
      <formula>$BM$4=""</formula>
    </cfRule>
  </conditionalFormatting>
  <conditionalFormatting sqref="BL41:BQ41">
    <cfRule type="expression" dxfId="7499" priority="2774">
      <formula>$BL$4=""</formula>
    </cfRule>
  </conditionalFormatting>
  <conditionalFormatting sqref="BK41:BQ41">
    <cfRule type="expression" dxfId="7498" priority="2775">
      <formula>$BK$4=""</formula>
    </cfRule>
  </conditionalFormatting>
  <conditionalFormatting sqref="BJ41:BQ41">
    <cfRule type="expression" dxfId="7497" priority="2776">
      <formula>$BJ$4=""</formula>
    </cfRule>
  </conditionalFormatting>
  <conditionalFormatting sqref="BI41:BQ41">
    <cfRule type="expression" dxfId="7496" priority="2777">
      <formula>$BI$4=""</formula>
    </cfRule>
  </conditionalFormatting>
  <conditionalFormatting sqref="BH41:BQ41">
    <cfRule type="expression" dxfId="7495" priority="2778">
      <formula>$BH$4=""</formula>
    </cfRule>
  </conditionalFormatting>
  <conditionalFormatting sqref="BG41:BQ41">
    <cfRule type="expression" dxfId="7494" priority="2779">
      <formula>$BG$4=""</formula>
    </cfRule>
  </conditionalFormatting>
  <conditionalFormatting sqref="BF41:BQ41">
    <cfRule type="expression" dxfId="7493" priority="2780">
      <formula>$BF$4=""</formula>
    </cfRule>
  </conditionalFormatting>
  <conditionalFormatting sqref="BE41:BQ41">
    <cfRule type="expression" dxfId="7492" priority="2781">
      <formula>$BE$4=""</formula>
    </cfRule>
  </conditionalFormatting>
  <conditionalFormatting sqref="BD41:BQ41">
    <cfRule type="expression" dxfId="7491" priority="2782">
      <formula>$BD$4=""</formula>
    </cfRule>
  </conditionalFormatting>
  <conditionalFormatting sqref="BB41:BQ41">
    <cfRule type="expression" dxfId="7490" priority="2784">
      <formula>$BB$4=""</formula>
    </cfRule>
  </conditionalFormatting>
  <conditionalFormatting sqref="AZ41:BQ41">
    <cfRule type="expression" dxfId="7489" priority="2786">
      <formula>$AZ$4=""</formula>
    </cfRule>
  </conditionalFormatting>
  <conditionalFormatting sqref="BP41:BQ41">
    <cfRule type="expression" dxfId="7488" priority="2770">
      <formula>$BP$4=""</formula>
    </cfRule>
  </conditionalFormatting>
  <conditionalFormatting sqref="BQ41">
    <cfRule type="expression" dxfId="7487" priority="2769">
      <formula>$BQ$4=""</formula>
    </cfRule>
  </conditionalFormatting>
  <conditionalFormatting sqref="BC41:BQ41">
    <cfRule type="expression" dxfId="7486" priority="2783">
      <formula>$BC$4=""</formula>
    </cfRule>
  </conditionalFormatting>
  <conditionalFormatting sqref="D42:BQ42">
    <cfRule type="expression" dxfId="7485" priority="2768">
      <formula>$D$4=""</formula>
    </cfRule>
  </conditionalFormatting>
  <conditionalFormatting sqref="E42:BQ42">
    <cfRule type="expression" dxfId="7484" priority="2767">
      <formula>$E$4=""</formula>
    </cfRule>
  </conditionalFormatting>
  <conditionalFormatting sqref="F42:BQ42">
    <cfRule type="expression" dxfId="7483" priority="2766">
      <formula>$F$4=""</formula>
    </cfRule>
  </conditionalFormatting>
  <conditionalFormatting sqref="G42:BQ42">
    <cfRule type="expression" dxfId="7482" priority="2765">
      <formula>$G$4=""</formula>
    </cfRule>
  </conditionalFormatting>
  <conditionalFormatting sqref="H42:BQ42">
    <cfRule type="expression" dxfId="7481" priority="2764">
      <formula>$H$4=""</formula>
    </cfRule>
  </conditionalFormatting>
  <conditionalFormatting sqref="I42:BQ42">
    <cfRule type="expression" dxfId="7480" priority="2763">
      <formula>$I$4=""</formula>
    </cfRule>
  </conditionalFormatting>
  <conditionalFormatting sqref="J42:BQ42">
    <cfRule type="expression" dxfId="7479" priority="2762">
      <formula>$J$4=""</formula>
    </cfRule>
  </conditionalFormatting>
  <conditionalFormatting sqref="K42:BQ42">
    <cfRule type="expression" dxfId="7478" priority="2761">
      <formula>$K$4=""</formula>
    </cfRule>
  </conditionalFormatting>
  <conditionalFormatting sqref="L42:BQ42">
    <cfRule type="expression" dxfId="7477" priority="2760">
      <formula>$L$4=""</formula>
    </cfRule>
  </conditionalFormatting>
  <conditionalFormatting sqref="M42:BQ42">
    <cfRule type="expression" dxfId="7476" priority="2759">
      <formula>$M$4=""</formula>
    </cfRule>
  </conditionalFormatting>
  <conditionalFormatting sqref="N42:BQ42">
    <cfRule type="expression" dxfId="7475" priority="2758">
      <formula>$N$4=""</formula>
    </cfRule>
  </conditionalFormatting>
  <conditionalFormatting sqref="O42:BQ42">
    <cfRule type="expression" dxfId="7474" priority="2757">
      <formula>$O$4=""</formula>
    </cfRule>
  </conditionalFormatting>
  <conditionalFormatting sqref="P42:BQ42">
    <cfRule type="expression" dxfId="7473" priority="2756">
      <formula>$P$4=""</formula>
    </cfRule>
  </conditionalFormatting>
  <conditionalFormatting sqref="Q42:BQ42">
    <cfRule type="expression" dxfId="7472" priority="2755">
      <formula>$Q$4=""</formula>
    </cfRule>
  </conditionalFormatting>
  <conditionalFormatting sqref="R42:BQ42">
    <cfRule type="expression" dxfId="7471" priority="2754">
      <formula>$R$4=""</formula>
    </cfRule>
  </conditionalFormatting>
  <conditionalFormatting sqref="S42:BQ42">
    <cfRule type="expression" dxfId="7470" priority="2753">
      <formula>$S$4=""</formula>
    </cfRule>
  </conditionalFormatting>
  <conditionalFormatting sqref="T42:BQ42">
    <cfRule type="expression" dxfId="7469" priority="2752">
      <formula>$T$4=""</formula>
    </cfRule>
  </conditionalFormatting>
  <conditionalFormatting sqref="U42:BQ42">
    <cfRule type="expression" dxfId="7468" priority="2751">
      <formula>$U$4=""</formula>
    </cfRule>
  </conditionalFormatting>
  <conditionalFormatting sqref="V42:BQ42">
    <cfRule type="expression" dxfId="7467" priority="2750">
      <formula>$V$4=""</formula>
    </cfRule>
  </conditionalFormatting>
  <conditionalFormatting sqref="W42:BQ42">
    <cfRule type="expression" dxfId="7466" priority="2749">
      <formula>$W$4=""</formula>
    </cfRule>
  </conditionalFormatting>
  <conditionalFormatting sqref="X42:BQ42">
    <cfRule type="expression" dxfId="7465" priority="2748">
      <formula>$X$4=""</formula>
    </cfRule>
  </conditionalFormatting>
  <conditionalFormatting sqref="Y42:BQ42">
    <cfRule type="expression" dxfId="7464" priority="2747">
      <formula>$Y$4=""</formula>
    </cfRule>
  </conditionalFormatting>
  <conditionalFormatting sqref="Z42:BQ42">
    <cfRule type="expression" dxfId="7463" priority="2746">
      <formula>$Z$4=""</formula>
    </cfRule>
  </conditionalFormatting>
  <conditionalFormatting sqref="AA42:BQ42">
    <cfRule type="expression" dxfId="7462" priority="2745">
      <formula>$AA$4=""</formula>
    </cfRule>
  </conditionalFormatting>
  <conditionalFormatting sqref="AY42:BQ42">
    <cfRule type="expression" dxfId="7461" priority="2721">
      <formula>$AY$4=""</formula>
    </cfRule>
  </conditionalFormatting>
  <conditionalFormatting sqref="AX42:BQ42">
    <cfRule type="expression" dxfId="7460" priority="2722">
      <formula>$AX$4=""</formula>
    </cfRule>
  </conditionalFormatting>
  <conditionalFormatting sqref="AW42:BQ42">
    <cfRule type="expression" dxfId="7459" priority="2723">
      <formula>$AW$4=""</formula>
    </cfRule>
  </conditionalFormatting>
  <conditionalFormatting sqref="AV42:BQ42">
    <cfRule type="expression" dxfId="7458" priority="2724">
      <formula>$AV$4=""</formula>
    </cfRule>
  </conditionalFormatting>
  <conditionalFormatting sqref="AU42:BQ42">
    <cfRule type="expression" dxfId="7457" priority="2725">
      <formula>$AU$4=""</formula>
    </cfRule>
  </conditionalFormatting>
  <conditionalFormatting sqref="AT42:BQ42">
    <cfRule type="expression" dxfId="7456" priority="2726">
      <formula>$AT$4=""</formula>
    </cfRule>
  </conditionalFormatting>
  <conditionalFormatting sqref="AS42:BQ42">
    <cfRule type="expression" dxfId="7455" priority="2727">
      <formula>$AS$4=""</formula>
    </cfRule>
  </conditionalFormatting>
  <conditionalFormatting sqref="AR42:BQ42">
    <cfRule type="expression" dxfId="7454" priority="2728">
      <formula>$AR$4=""</formula>
    </cfRule>
  </conditionalFormatting>
  <conditionalFormatting sqref="AQ42:BQ42">
    <cfRule type="expression" dxfId="7453" priority="2729">
      <formula>$AQ$4=""</formula>
    </cfRule>
  </conditionalFormatting>
  <conditionalFormatting sqref="AP42:BQ42">
    <cfRule type="expression" dxfId="7452" priority="2730">
      <formula>$AP$4=""</formula>
    </cfRule>
  </conditionalFormatting>
  <conditionalFormatting sqref="AO42:BQ42">
    <cfRule type="expression" dxfId="7451" priority="2731">
      <formula>$AO$4=""</formula>
    </cfRule>
  </conditionalFormatting>
  <conditionalFormatting sqref="AN42:BQ42">
    <cfRule type="expression" dxfId="7450" priority="2732">
      <formula>$AN$4=""</formula>
    </cfRule>
  </conditionalFormatting>
  <conditionalFormatting sqref="AM42:BQ42">
    <cfRule type="expression" dxfId="7449" priority="2733">
      <formula>$AM$4=""</formula>
    </cfRule>
  </conditionalFormatting>
  <conditionalFormatting sqref="AL42:BQ42">
    <cfRule type="expression" dxfId="7448" priority="2734">
      <formula>$AL$4=""</formula>
    </cfRule>
  </conditionalFormatting>
  <conditionalFormatting sqref="AK42:BQ42">
    <cfRule type="expression" dxfId="7447" priority="2735">
      <formula>$AK$4=""</formula>
    </cfRule>
  </conditionalFormatting>
  <conditionalFormatting sqref="AJ42:BQ42">
    <cfRule type="expression" dxfId="7446" priority="2736">
      <formula>$AJ$4=""</formula>
    </cfRule>
  </conditionalFormatting>
  <conditionalFormatting sqref="AI42:BQ42">
    <cfRule type="expression" dxfId="7445" priority="2737">
      <formula>$AI$4=""</formula>
    </cfRule>
  </conditionalFormatting>
  <conditionalFormatting sqref="AH42:BQ42">
    <cfRule type="expression" dxfId="7444" priority="2738">
      <formula>$AH$4=""</formula>
    </cfRule>
  </conditionalFormatting>
  <conditionalFormatting sqref="AG42:BQ42">
    <cfRule type="expression" dxfId="7443" priority="2739">
      <formula>$AG$4=""</formula>
    </cfRule>
  </conditionalFormatting>
  <conditionalFormatting sqref="AF42:BQ42">
    <cfRule type="expression" dxfId="7442" priority="2740">
      <formula>$AF$4=""</formula>
    </cfRule>
  </conditionalFormatting>
  <conditionalFormatting sqref="AE42:BQ42">
    <cfRule type="expression" dxfId="7441" priority="2741">
      <formula>$AE$4=""</formula>
    </cfRule>
  </conditionalFormatting>
  <conditionalFormatting sqref="AD42:BQ42">
    <cfRule type="expression" dxfId="7440" priority="2742">
      <formula>$AD$4=""</formula>
    </cfRule>
  </conditionalFormatting>
  <conditionalFormatting sqref="AC42:BQ42">
    <cfRule type="expression" dxfId="7439" priority="2743">
      <formula>$AC$4=""</formula>
    </cfRule>
  </conditionalFormatting>
  <conditionalFormatting sqref="AB42:BQ42">
    <cfRule type="expression" dxfId="7438" priority="2744">
      <formula>$AB$4=""</formula>
    </cfRule>
  </conditionalFormatting>
  <conditionalFormatting sqref="BA42:BQ42">
    <cfRule type="expression" dxfId="7437" priority="2719">
      <formula>$BA$4=""</formula>
    </cfRule>
  </conditionalFormatting>
  <conditionalFormatting sqref="BO42:BQ42">
    <cfRule type="expression" dxfId="7436" priority="2705">
      <formula>$BO$4=""</formula>
    </cfRule>
  </conditionalFormatting>
  <conditionalFormatting sqref="BN42:BQ42">
    <cfRule type="expression" dxfId="7435" priority="2706">
      <formula>$BN$4=""</formula>
    </cfRule>
  </conditionalFormatting>
  <conditionalFormatting sqref="BM42:BQ42">
    <cfRule type="expression" dxfId="7434" priority="2707">
      <formula>$BM$4=""</formula>
    </cfRule>
  </conditionalFormatting>
  <conditionalFormatting sqref="BL42:BQ42">
    <cfRule type="expression" dxfId="7433" priority="2708">
      <formula>$BL$4=""</formula>
    </cfRule>
  </conditionalFormatting>
  <conditionalFormatting sqref="BK42:BQ42">
    <cfRule type="expression" dxfId="7432" priority="2709">
      <formula>$BK$4=""</formula>
    </cfRule>
  </conditionalFormatting>
  <conditionalFormatting sqref="BJ42:BQ42">
    <cfRule type="expression" dxfId="7431" priority="2710">
      <formula>$BJ$4=""</formula>
    </cfRule>
  </conditionalFormatting>
  <conditionalFormatting sqref="BI42:BQ42">
    <cfRule type="expression" dxfId="7430" priority="2711">
      <formula>$BI$4=""</formula>
    </cfRule>
  </conditionalFormatting>
  <conditionalFormatting sqref="BH42:BQ42">
    <cfRule type="expression" dxfId="7429" priority="2712">
      <formula>$BH$4=""</formula>
    </cfRule>
  </conditionalFormatting>
  <conditionalFormatting sqref="BG42:BQ42">
    <cfRule type="expression" dxfId="7428" priority="2713">
      <formula>$BG$4=""</formula>
    </cfRule>
  </conditionalFormatting>
  <conditionalFormatting sqref="BF42:BQ42">
    <cfRule type="expression" dxfId="7427" priority="2714">
      <formula>$BF$4=""</formula>
    </cfRule>
  </conditionalFormatting>
  <conditionalFormatting sqref="BE42:BQ42">
    <cfRule type="expression" dxfId="7426" priority="2715">
      <formula>$BE$4=""</formula>
    </cfRule>
  </conditionalFormatting>
  <conditionalFormatting sqref="BD42:BQ42">
    <cfRule type="expression" dxfId="7425" priority="2716">
      <formula>$BD$4=""</formula>
    </cfRule>
  </conditionalFormatting>
  <conditionalFormatting sqref="BB42:BQ42">
    <cfRule type="expression" dxfId="7424" priority="2718">
      <formula>$BB$4=""</formula>
    </cfRule>
  </conditionalFormatting>
  <conditionalFormatting sqref="AZ42:BQ42">
    <cfRule type="expression" dxfId="7423" priority="2720">
      <formula>$AZ$4=""</formula>
    </cfRule>
  </conditionalFormatting>
  <conditionalFormatting sqref="BP42:BQ42">
    <cfRule type="expression" dxfId="7422" priority="2704">
      <formula>$BP$4=""</formula>
    </cfRule>
  </conditionalFormatting>
  <conditionalFormatting sqref="BQ42">
    <cfRule type="expression" dxfId="7421" priority="2703">
      <formula>$BQ$4=""</formula>
    </cfRule>
  </conditionalFormatting>
  <conditionalFormatting sqref="BC42:BQ42">
    <cfRule type="expression" dxfId="7420" priority="2717">
      <formula>$BC$4=""</formula>
    </cfRule>
  </conditionalFormatting>
  <conditionalFormatting sqref="D44:BQ45">
    <cfRule type="expression" dxfId="7419" priority="2702">
      <formula>$D$4=""</formula>
    </cfRule>
  </conditionalFormatting>
  <conditionalFormatting sqref="E44:BQ45">
    <cfRule type="expression" dxfId="7418" priority="2701">
      <formula>$E$4=""</formula>
    </cfRule>
  </conditionalFormatting>
  <conditionalFormatting sqref="F44:BQ45">
    <cfRule type="expression" dxfId="7417" priority="2700">
      <formula>$F$4=""</formula>
    </cfRule>
  </conditionalFormatting>
  <conditionalFormatting sqref="G44:BQ45">
    <cfRule type="expression" dxfId="7416" priority="2699">
      <formula>$G$4=""</formula>
    </cfRule>
  </conditionalFormatting>
  <conditionalFormatting sqref="H44:BQ45">
    <cfRule type="expression" dxfId="7415" priority="2698">
      <formula>$H$4=""</formula>
    </cfRule>
  </conditionalFormatting>
  <conditionalFormatting sqref="I44:BQ45">
    <cfRule type="expression" dxfId="7414" priority="2697">
      <formula>$I$4=""</formula>
    </cfRule>
  </conditionalFormatting>
  <conditionalFormatting sqref="J44:BQ45">
    <cfRule type="expression" dxfId="7413" priority="2696">
      <formula>$J$4=""</formula>
    </cfRule>
  </conditionalFormatting>
  <conditionalFormatting sqref="K44:BQ45">
    <cfRule type="expression" dxfId="7412" priority="2695">
      <formula>$K$4=""</formula>
    </cfRule>
  </conditionalFormatting>
  <conditionalFormatting sqref="L44:BQ45">
    <cfRule type="expression" dxfId="7411" priority="2694">
      <formula>$L$4=""</formula>
    </cfRule>
  </conditionalFormatting>
  <conditionalFormatting sqref="M44:BQ45">
    <cfRule type="expression" dxfId="7410" priority="2693">
      <formula>$M$4=""</formula>
    </cfRule>
  </conditionalFormatting>
  <conditionalFormatting sqref="N44:BQ45">
    <cfRule type="expression" dxfId="7409" priority="2692">
      <formula>$N$4=""</formula>
    </cfRule>
  </conditionalFormatting>
  <conditionalFormatting sqref="O44:BQ45">
    <cfRule type="expression" dxfId="7408" priority="2691">
      <formula>$O$4=""</formula>
    </cfRule>
  </conditionalFormatting>
  <conditionalFormatting sqref="P44:BQ45">
    <cfRule type="expression" dxfId="7407" priority="2690">
      <formula>$P$4=""</formula>
    </cfRule>
  </conditionalFormatting>
  <conditionalFormatting sqref="Q44:BQ45">
    <cfRule type="expression" dxfId="7406" priority="2689">
      <formula>$Q$4=""</formula>
    </cfRule>
  </conditionalFormatting>
  <conditionalFormatting sqref="R44:BQ45">
    <cfRule type="expression" dxfId="7405" priority="2688">
      <formula>$R$4=""</formula>
    </cfRule>
  </conditionalFormatting>
  <conditionalFormatting sqref="S44:BQ45">
    <cfRule type="expression" dxfId="7404" priority="2687">
      <formula>$S$4=""</formula>
    </cfRule>
  </conditionalFormatting>
  <conditionalFormatting sqref="T44:BQ45">
    <cfRule type="expression" dxfId="7403" priority="2686">
      <formula>$T$4=""</formula>
    </cfRule>
  </conditionalFormatting>
  <conditionalFormatting sqref="U44:BQ45">
    <cfRule type="expression" dxfId="7402" priority="2685">
      <formula>$U$4=""</formula>
    </cfRule>
  </conditionalFormatting>
  <conditionalFormatting sqref="V44:BQ45">
    <cfRule type="expression" dxfId="7401" priority="2684">
      <formula>$V$4=""</formula>
    </cfRule>
  </conditionalFormatting>
  <conditionalFormatting sqref="W44:BQ45">
    <cfRule type="expression" dxfId="7400" priority="2683">
      <formula>$W$4=""</formula>
    </cfRule>
  </conditionalFormatting>
  <conditionalFormatting sqref="X44:BQ45">
    <cfRule type="expression" dxfId="7399" priority="2682">
      <formula>$X$4=""</formula>
    </cfRule>
  </conditionalFormatting>
  <conditionalFormatting sqref="Y44:BQ45">
    <cfRule type="expression" dxfId="7398" priority="2681">
      <formula>$Y$4=""</formula>
    </cfRule>
  </conditionalFormatting>
  <conditionalFormatting sqref="Z44:BQ45">
    <cfRule type="expression" dxfId="7397" priority="2680">
      <formula>$Z$4=""</formula>
    </cfRule>
  </conditionalFormatting>
  <conditionalFormatting sqref="AA44:BQ45">
    <cfRule type="expression" dxfId="7396" priority="2679">
      <formula>$AA$4=""</formula>
    </cfRule>
  </conditionalFormatting>
  <conditionalFormatting sqref="AY44:BQ45">
    <cfRule type="expression" dxfId="7395" priority="2655">
      <formula>$AY$4=""</formula>
    </cfRule>
  </conditionalFormatting>
  <conditionalFormatting sqref="AX44:BQ45">
    <cfRule type="expression" dxfId="7394" priority="2656">
      <formula>$AX$4=""</formula>
    </cfRule>
  </conditionalFormatting>
  <conditionalFormatting sqref="AW44:BQ45">
    <cfRule type="expression" dxfId="7393" priority="2657">
      <formula>$AW$4=""</formula>
    </cfRule>
  </conditionalFormatting>
  <conditionalFormatting sqref="AV44:BQ45">
    <cfRule type="expression" dxfId="7392" priority="2658">
      <formula>$AV$4=""</formula>
    </cfRule>
  </conditionalFormatting>
  <conditionalFormatting sqref="AU44:BQ45">
    <cfRule type="expression" dxfId="7391" priority="2659">
      <formula>$AU$4=""</formula>
    </cfRule>
  </conditionalFormatting>
  <conditionalFormatting sqref="AT44:BQ45">
    <cfRule type="expression" dxfId="7390" priority="2660">
      <formula>$AT$4=""</formula>
    </cfRule>
  </conditionalFormatting>
  <conditionalFormatting sqref="AS44:BQ45">
    <cfRule type="expression" dxfId="7389" priority="2661">
      <formula>$AS$4=""</formula>
    </cfRule>
  </conditionalFormatting>
  <conditionalFormatting sqref="AR44:BQ45">
    <cfRule type="expression" dxfId="7388" priority="2662">
      <formula>$AR$4=""</formula>
    </cfRule>
  </conditionalFormatting>
  <conditionalFormatting sqref="AQ44:BQ45">
    <cfRule type="expression" dxfId="7387" priority="2663">
      <formula>$AQ$4=""</formula>
    </cfRule>
  </conditionalFormatting>
  <conditionalFormatting sqref="AP44:BQ45">
    <cfRule type="expression" dxfId="7386" priority="2664">
      <formula>$AP$4=""</formula>
    </cfRule>
  </conditionalFormatting>
  <conditionalFormatting sqref="AO44:BQ45">
    <cfRule type="expression" dxfId="7385" priority="2665">
      <formula>$AO$4=""</formula>
    </cfRule>
  </conditionalFormatting>
  <conditionalFormatting sqref="AN44:BQ45">
    <cfRule type="expression" dxfId="7384" priority="2666">
      <formula>$AN$4=""</formula>
    </cfRule>
  </conditionalFormatting>
  <conditionalFormatting sqref="AM44:BQ45">
    <cfRule type="expression" dxfId="7383" priority="2667">
      <formula>$AM$4=""</formula>
    </cfRule>
  </conditionalFormatting>
  <conditionalFormatting sqref="AL44:BQ45">
    <cfRule type="expression" dxfId="7382" priority="2668">
      <formula>$AL$4=""</formula>
    </cfRule>
  </conditionalFormatting>
  <conditionalFormatting sqref="AK44:BQ45">
    <cfRule type="expression" dxfId="7381" priority="2669">
      <formula>$AK$4=""</formula>
    </cfRule>
  </conditionalFormatting>
  <conditionalFormatting sqref="AJ44:BQ45">
    <cfRule type="expression" dxfId="7380" priority="2670">
      <formula>$AJ$4=""</formula>
    </cfRule>
  </conditionalFormatting>
  <conditionalFormatting sqref="AI44:BQ45">
    <cfRule type="expression" dxfId="7379" priority="2671">
      <formula>$AI$4=""</formula>
    </cfRule>
  </conditionalFormatting>
  <conditionalFormatting sqref="AH44:BQ45">
    <cfRule type="expression" dxfId="7378" priority="2672">
      <formula>$AH$4=""</formula>
    </cfRule>
  </conditionalFormatting>
  <conditionalFormatting sqref="AG44:BQ45">
    <cfRule type="expression" dxfId="7377" priority="2673">
      <formula>$AG$4=""</formula>
    </cfRule>
  </conditionalFormatting>
  <conditionalFormatting sqref="AF44:BQ45">
    <cfRule type="expression" dxfId="7376" priority="2674">
      <formula>$AF$4=""</formula>
    </cfRule>
  </conditionalFormatting>
  <conditionalFormatting sqref="AE44:BQ45">
    <cfRule type="expression" dxfId="7375" priority="2675">
      <formula>$AE$4=""</formula>
    </cfRule>
  </conditionalFormatting>
  <conditionalFormatting sqref="AD44:BQ45">
    <cfRule type="expression" dxfId="7374" priority="2676">
      <formula>$AD$4=""</formula>
    </cfRule>
  </conditionalFormatting>
  <conditionalFormatting sqref="AC44:BQ45">
    <cfRule type="expression" dxfId="7373" priority="2677">
      <formula>$AC$4=""</formula>
    </cfRule>
  </conditionalFormatting>
  <conditionalFormatting sqref="AB44:BQ45">
    <cfRule type="expression" dxfId="7372" priority="2678">
      <formula>$AB$4=""</formula>
    </cfRule>
  </conditionalFormatting>
  <conditionalFormatting sqref="BA44:BQ45">
    <cfRule type="expression" dxfId="7371" priority="2653">
      <formula>$BA$4=""</formula>
    </cfRule>
  </conditionalFormatting>
  <conditionalFormatting sqref="BO44:BQ45">
    <cfRule type="expression" dxfId="7370" priority="2639">
      <formula>$BO$4=""</formula>
    </cfRule>
  </conditionalFormatting>
  <conditionalFormatting sqref="BN44:BQ45">
    <cfRule type="expression" dxfId="7369" priority="2640">
      <formula>$BN$4=""</formula>
    </cfRule>
  </conditionalFormatting>
  <conditionalFormatting sqref="BM44:BQ45">
    <cfRule type="expression" dxfId="7368" priority="2641">
      <formula>$BM$4=""</formula>
    </cfRule>
  </conditionalFormatting>
  <conditionalFormatting sqref="BL44:BQ45">
    <cfRule type="expression" dxfId="7367" priority="2642">
      <formula>$BL$4=""</formula>
    </cfRule>
  </conditionalFormatting>
  <conditionalFormatting sqref="BK44:BQ45">
    <cfRule type="expression" dxfId="7366" priority="2643">
      <formula>$BK$4=""</formula>
    </cfRule>
  </conditionalFormatting>
  <conditionalFormatting sqref="BJ44:BQ45">
    <cfRule type="expression" dxfId="7365" priority="2644">
      <formula>$BJ$4=""</formula>
    </cfRule>
  </conditionalFormatting>
  <conditionalFormatting sqref="BI44:BQ45">
    <cfRule type="expression" dxfId="7364" priority="2645">
      <formula>$BI$4=""</formula>
    </cfRule>
  </conditionalFormatting>
  <conditionalFormatting sqref="BH44:BQ45">
    <cfRule type="expression" dxfId="7363" priority="2646">
      <formula>$BH$4=""</formula>
    </cfRule>
  </conditionalFormatting>
  <conditionalFormatting sqref="BG44:BQ45">
    <cfRule type="expression" dxfId="7362" priority="2647">
      <formula>$BG$4=""</formula>
    </cfRule>
  </conditionalFormatting>
  <conditionalFormatting sqref="BF44:BQ45">
    <cfRule type="expression" dxfId="7361" priority="2648">
      <formula>$BF$4=""</formula>
    </cfRule>
  </conditionalFormatting>
  <conditionalFormatting sqref="BE44:BQ45">
    <cfRule type="expression" dxfId="7360" priority="2649">
      <formula>$BE$4=""</formula>
    </cfRule>
  </conditionalFormatting>
  <conditionalFormatting sqref="BD44:BQ45">
    <cfRule type="expression" dxfId="7359" priority="2650">
      <formula>$BD$4=""</formula>
    </cfRule>
  </conditionalFormatting>
  <conditionalFormatting sqref="BB44:BQ45">
    <cfRule type="expression" dxfId="7358" priority="2652">
      <formula>$BB$4=""</formula>
    </cfRule>
  </conditionalFormatting>
  <conditionalFormatting sqref="AZ44:BQ45">
    <cfRule type="expression" dxfId="7357" priority="2654">
      <formula>$AZ$4=""</formula>
    </cfRule>
  </conditionalFormatting>
  <conditionalFormatting sqref="BP44:BQ45">
    <cfRule type="expression" dxfId="7356" priority="2638">
      <formula>$BP$4=""</formula>
    </cfRule>
  </conditionalFormatting>
  <conditionalFormatting sqref="BQ44:BQ45">
    <cfRule type="expression" dxfId="7355" priority="2637">
      <formula>$BQ$4=""</formula>
    </cfRule>
  </conditionalFormatting>
  <conditionalFormatting sqref="BC44:BQ45">
    <cfRule type="expression" dxfId="7354" priority="2651">
      <formula>$BC$4=""</formula>
    </cfRule>
  </conditionalFormatting>
  <conditionalFormatting sqref="D46:BQ46">
    <cfRule type="expression" dxfId="7353" priority="2636">
      <formula>$D$4=""</formula>
    </cfRule>
  </conditionalFormatting>
  <conditionalFormatting sqref="E46:BQ46">
    <cfRule type="expression" dxfId="7352" priority="2635">
      <formula>$E$4=""</formula>
    </cfRule>
  </conditionalFormatting>
  <conditionalFormatting sqref="F46:BQ46">
    <cfRule type="expression" dxfId="7351" priority="2634">
      <formula>$F$4=""</formula>
    </cfRule>
  </conditionalFormatting>
  <conditionalFormatting sqref="G46:BQ46">
    <cfRule type="expression" dxfId="7350" priority="2633">
      <formula>$G$4=""</formula>
    </cfRule>
  </conditionalFormatting>
  <conditionalFormatting sqref="H46:BQ46">
    <cfRule type="expression" dxfId="7349" priority="2632">
      <formula>$H$4=""</formula>
    </cfRule>
  </conditionalFormatting>
  <conditionalFormatting sqref="I46:BQ46">
    <cfRule type="expression" dxfId="7348" priority="2631">
      <formula>$I$4=""</formula>
    </cfRule>
  </conditionalFormatting>
  <conditionalFormatting sqref="J46:BQ46">
    <cfRule type="expression" dxfId="7347" priority="2630">
      <formula>$J$4=""</formula>
    </cfRule>
  </conditionalFormatting>
  <conditionalFormatting sqref="K46:BQ46">
    <cfRule type="expression" dxfId="7346" priority="2629">
      <formula>$K$4=""</formula>
    </cfRule>
  </conditionalFormatting>
  <conditionalFormatting sqref="L46:BQ46">
    <cfRule type="expression" dxfId="7345" priority="2628">
      <formula>$L$4=""</formula>
    </cfRule>
  </conditionalFormatting>
  <conditionalFormatting sqref="M46:BQ46">
    <cfRule type="expression" dxfId="7344" priority="2627">
      <formula>$M$4=""</formula>
    </cfRule>
  </conditionalFormatting>
  <conditionalFormatting sqref="N46:BQ46">
    <cfRule type="expression" dxfId="7343" priority="2626">
      <formula>$N$4=""</formula>
    </cfRule>
  </conditionalFormatting>
  <conditionalFormatting sqref="O46:BQ46">
    <cfRule type="expression" dxfId="7342" priority="2625">
      <formula>$O$4=""</formula>
    </cfRule>
  </conditionalFormatting>
  <conditionalFormatting sqref="P46:BQ46">
    <cfRule type="expression" dxfId="7341" priority="2624">
      <formula>$P$4=""</formula>
    </cfRule>
  </conditionalFormatting>
  <conditionalFormatting sqref="Q46:BQ46">
    <cfRule type="expression" dxfId="7340" priority="2623">
      <formula>$Q$4=""</formula>
    </cfRule>
  </conditionalFormatting>
  <conditionalFormatting sqref="R46:BQ46">
    <cfRule type="expression" dxfId="7339" priority="2622">
      <formula>$R$4=""</formula>
    </cfRule>
  </conditionalFormatting>
  <conditionalFormatting sqref="S46:BQ46">
    <cfRule type="expression" dxfId="7338" priority="2621">
      <formula>$S$4=""</formula>
    </cfRule>
  </conditionalFormatting>
  <conditionalFormatting sqref="T46:BQ46">
    <cfRule type="expression" dxfId="7337" priority="2620">
      <formula>$T$4=""</formula>
    </cfRule>
  </conditionalFormatting>
  <conditionalFormatting sqref="U46:BQ46">
    <cfRule type="expression" dxfId="7336" priority="2619">
      <formula>$U$4=""</formula>
    </cfRule>
  </conditionalFormatting>
  <conditionalFormatting sqref="V46:BQ46">
    <cfRule type="expression" dxfId="7335" priority="2618">
      <formula>$V$4=""</formula>
    </cfRule>
  </conditionalFormatting>
  <conditionalFormatting sqref="W46:BQ46">
    <cfRule type="expression" dxfId="7334" priority="2617">
      <formula>$W$4=""</formula>
    </cfRule>
  </conditionalFormatting>
  <conditionalFormatting sqref="X46:BQ46">
    <cfRule type="expression" dxfId="7333" priority="2616">
      <formula>$X$4=""</formula>
    </cfRule>
  </conditionalFormatting>
  <conditionalFormatting sqref="Y46:BQ46">
    <cfRule type="expression" dxfId="7332" priority="2615">
      <formula>$Y$4=""</formula>
    </cfRule>
  </conditionalFormatting>
  <conditionalFormatting sqref="Z46:BQ46">
    <cfRule type="expression" dxfId="7331" priority="2614">
      <formula>$Z$4=""</formula>
    </cfRule>
  </conditionalFormatting>
  <conditionalFormatting sqref="AA46:BQ46">
    <cfRule type="expression" dxfId="7330" priority="2613">
      <formula>$AA$4=""</formula>
    </cfRule>
  </conditionalFormatting>
  <conditionalFormatting sqref="AY46:BQ46">
    <cfRule type="expression" dxfId="7329" priority="2589">
      <formula>$AY$4=""</formula>
    </cfRule>
  </conditionalFormatting>
  <conditionalFormatting sqref="AX46:BQ46">
    <cfRule type="expression" dxfId="7328" priority="2590">
      <formula>$AX$4=""</formula>
    </cfRule>
  </conditionalFormatting>
  <conditionalFormatting sqref="AW46:BQ46">
    <cfRule type="expression" dxfId="7327" priority="2591">
      <formula>$AW$4=""</formula>
    </cfRule>
  </conditionalFormatting>
  <conditionalFormatting sqref="AV46:BQ46">
    <cfRule type="expression" dxfId="7326" priority="2592">
      <formula>$AV$4=""</formula>
    </cfRule>
  </conditionalFormatting>
  <conditionalFormatting sqref="AU46:BQ46">
    <cfRule type="expression" dxfId="7325" priority="2593">
      <formula>$AU$4=""</formula>
    </cfRule>
  </conditionalFormatting>
  <conditionalFormatting sqref="AT46:BQ46">
    <cfRule type="expression" dxfId="7324" priority="2594">
      <formula>$AT$4=""</formula>
    </cfRule>
  </conditionalFormatting>
  <conditionalFormatting sqref="AS46:BQ46">
    <cfRule type="expression" dxfId="7323" priority="2595">
      <formula>$AS$4=""</formula>
    </cfRule>
  </conditionalFormatting>
  <conditionalFormatting sqref="AR46:BQ46">
    <cfRule type="expression" dxfId="7322" priority="2596">
      <formula>$AR$4=""</formula>
    </cfRule>
  </conditionalFormatting>
  <conditionalFormatting sqref="AQ46:BQ46">
    <cfRule type="expression" dxfId="7321" priority="2597">
      <formula>$AQ$4=""</formula>
    </cfRule>
  </conditionalFormatting>
  <conditionalFormatting sqref="AP46:BQ46">
    <cfRule type="expression" dxfId="7320" priority="2598">
      <formula>$AP$4=""</formula>
    </cfRule>
  </conditionalFormatting>
  <conditionalFormatting sqref="AO46:BQ46">
    <cfRule type="expression" dxfId="7319" priority="2599">
      <formula>$AO$4=""</formula>
    </cfRule>
  </conditionalFormatting>
  <conditionalFormatting sqref="AN46:BQ46">
    <cfRule type="expression" dxfId="7318" priority="2600">
      <formula>$AN$4=""</formula>
    </cfRule>
  </conditionalFormatting>
  <conditionalFormatting sqref="AM46:BQ46">
    <cfRule type="expression" dxfId="7317" priority="2601">
      <formula>$AM$4=""</formula>
    </cfRule>
  </conditionalFormatting>
  <conditionalFormatting sqref="AL46:BQ46">
    <cfRule type="expression" dxfId="7316" priority="2602">
      <formula>$AL$4=""</formula>
    </cfRule>
  </conditionalFormatting>
  <conditionalFormatting sqref="AK46:BQ46">
    <cfRule type="expression" dxfId="7315" priority="2603">
      <formula>$AK$4=""</formula>
    </cfRule>
  </conditionalFormatting>
  <conditionalFormatting sqref="AJ46:BQ46">
    <cfRule type="expression" dxfId="7314" priority="2604">
      <formula>$AJ$4=""</formula>
    </cfRule>
  </conditionalFormatting>
  <conditionalFormatting sqref="AI46:BQ46">
    <cfRule type="expression" dxfId="7313" priority="2605">
      <formula>$AI$4=""</formula>
    </cfRule>
  </conditionalFormatting>
  <conditionalFormatting sqref="AH46:BQ46">
    <cfRule type="expression" dxfId="7312" priority="2606">
      <formula>$AH$4=""</formula>
    </cfRule>
  </conditionalFormatting>
  <conditionalFormatting sqref="AG46:BQ46">
    <cfRule type="expression" dxfId="7311" priority="2607">
      <formula>$AG$4=""</formula>
    </cfRule>
  </conditionalFormatting>
  <conditionalFormatting sqref="AF46:BQ46">
    <cfRule type="expression" dxfId="7310" priority="2608">
      <formula>$AF$4=""</formula>
    </cfRule>
  </conditionalFormatting>
  <conditionalFormatting sqref="AE46:BQ46">
    <cfRule type="expression" dxfId="7309" priority="2609">
      <formula>$AE$4=""</formula>
    </cfRule>
  </conditionalFormatting>
  <conditionalFormatting sqref="AD46:BQ46">
    <cfRule type="expression" dxfId="7308" priority="2610">
      <formula>$AD$4=""</formula>
    </cfRule>
  </conditionalFormatting>
  <conditionalFormatting sqref="AC46:BQ46">
    <cfRule type="expression" dxfId="7307" priority="2611">
      <formula>$AC$4=""</formula>
    </cfRule>
  </conditionalFormatting>
  <conditionalFormatting sqref="AB46:BQ46">
    <cfRule type="expression" dxfId="7306" priority="2612">
      <formula>$AB$4=""</formula>
    </cfRule>
  </conditionalFormatting>
  <conditionalFormatting sqref="BA46:BQ46">
    <cfRule type="expression" dxfId="7305" priority="2587">
      <formula>$BA$4=""</formula>
    </cfRule>
  </conditionalFormatting>
  <conditionalFormatting sqref="BO46:BQ46">
    <cfRule type="expression" dxfId="7304" priority="2573">
      <formula>$BO$4=""</formula>
    </cfRule>
  </conditionalFormatting>
  <conditionalFormatting sqref="BN46:BQ46">
    <cfRule type="expression" dxfId="7303" priority="2574">
      <formula>$BN$4=""</formula>
    </cfRule>
  </conditionalFormatting>
  <conditionalFormatting sqref="BM46:BQ46">
    <cfRule type="expression" dxfId="7302" priority="2575">
      <formula>$BM$4=""</formula>
    </cfRule>
  </conditionalFormatting>
  <conditionalFormatting sqref="BL46:BQ46">
    <cfRule type="expression" dxfId="7301" priority="2576">
      <formula>$BL$4=""</formula>
    </cfRule>
  </conditionalFormatting>
  <conditionalFormatting sqref="BK46:BQ46">
    <cfRule type="expression" dxfId="7300" priority="2577">
      <formula>$BK$4=""</formula>
    </cfRule>
  </conditionalFormatting>
  <conditionalFormatting sqref="BJ46:BQ46">
    <cfRule type="expression" dxfId="7299" priority="2578">
      <formula>$BJ$4=""</formula>
    </cfRule>
  </conditionalFormatting>
  <conditionalFormatting sqref="BI46:BQ46">
    <cfRule type="expression" dxfId="7298" priority="2579">
      <formula>$BI$4=""</formula>
    </cfRule>
  </conditionalFormatting>
  <conditionalFormatting sqref="BH46:BQ46">
    <cfRule type="expression" dxfId="7297" priority="2580">
      <formula>$BH$4=""</formula>
    </cfRule>
  </conditionalFormatting>
  <conditionalFormatting sqref="BG46:BQ46">
    <cfRule type="expression" dxfId="7296" priority="2581">
      <formula>$BG$4=""</formula>
    </cfRule>
  </conditionalFormatting>
  <conditionalFormatting sqref="BF46:BQ46">
    <cfRule type="expression" dxfId="7295" priority="2582">
      <formula>$BF$4=""</formula>
    </cfRule>
  </conditionalFormatting>
  <conditionalFormatting sqref="BE46:BQ46">
    <cfRule type="expression" dxfId="7294" priority="2583">
      <formula>$BE$4=""</formula>
    </cfRule>
  </conditionalFormatting>
  <conditionalFormatting sqref="BD46:BQ46">
    <cfRule type="expression" dxfId="7293" priority="2584">
      <formula>$BD$4=""</formula>
    </cfRule>
  </conditionalFormatting>
  <conditionalFormatting sqref="BB46:BQ46">
    <cfRule type="expression" dxfId="7292" priority="2586">
      <formula>$BB$4=""</formula>
    </cfRule>
  </conditionalFormatting>
  <conditionalFormatting sqref="AZ46:BQ46">
    <cfRule type="expression" dxfId="7291" priority="2588">
      <formula>$AZ$4=""</formula>
    </cfRule>
  </conditionalFormatting>
  <conditionalFormatting sqref="BP46:BQ46">
    <cfRule type="expression" dxfId="7290" priority="2572">
      <formula>$BP$4=""</formula>
    </cfRule>
  </conditionalFormatting>
  <conditionalFormatting sqref="BQ46">
    <cfRule type="expression" dxfId="7289" priority="2571">
      <formula>$BQ$4=""</formula>
    </cfRule>
  </conditionalFormatting>
  <conditionalFormatting sqref="BC46:BQ46">
    <cfRule type="expression" dxfId="7288" priority="2585">
      <formula>$BC$4=""</formula>
    </cfRule>
  </conditionalFormatting>
  <conditionalFormatting sqref="D19:BQ19">
    <cfRule type="expression" dxfId="7287" priority="2504">
      <formula>$D$4=""</formula>
    </cfRule>
  </conditionalFormatting>
  <conditionalFormatting sqref="E19:BQ19">
    <cfRule type="expression" dxfId="7286" priority="2503">
      <formula>$E$4=""</formula>
    </cfRule>
  </conditionalFormatting>
  <conditionalFormatting sqref="F19:BQ19">
    <cfRule type="expression" dxfId="7285" priority="2502">
      <formula>$F$4=""</formula>
    </cfRule>
  </conditionalFormatting>
  <conditionalFormatting sqref="G19:BQ19">
    <cfRule type="expression" dxfId="7284" priority="2501">
      <formula>$G$4=""</formula>
    </cfRule>
  </conditionalFormatting>
  <conditionalFormatting sqref="H19:BQ19">
    <cfRule type="expression" dxfId="7283" priority="2500">
      <formula>$H$4=""</formula>
    </cfRule>
  </conditionalFormatting>
  <conditionalFormatting sqref="I19:BQ19">
    <cfRule type="expression" dxfId="7282" priority="2499">
      <formula>$I$4=""</formula>
    </cfRule>
  </conditionalFormatting>
  <conditionalFormatting sqref="J19:BQ19">
    <cfRule type="expression" dxfId="7281" priority="2498">
      <formula>$J$4=""</formula>
    </cfRule>
  </conditionalFormatting>
  <conditionalFormatting sqref="K19:BQ19">
    <cfRule type="expression" dxfId="7280" priority="2497">
      <formula>$K$4=""</formula>
    </cfRule>
  </conditionalFormatting>
  <conditionalFormatting sqref="L19:BQ19">
    <cfRule type="expression" dxfId="7279" priority="2496">
      <formula>$L$4=""</formula>
    </cfRule>
  </conditionalFormatting>
  <conditionalFormatting sqref="M19:BQ19">
    <cfRule type="expression" dxfId="7278" priority="2495">
      <formula>$M$4=""</formula>
    </cfRule>
  </conditionalFormatting>
  <conditionalFormatting sqref="N19:BQ19">
    <cfRule type="expression" dxfId="7277" priority="2494">
      <formula>$N$4=""</formula>
    </cfRule>
  </conditionalFormatting>
  <conditionalFormatting sqref="O19:BQ19">
    <cfRule type="expression" dxfId="7276" priority="2493">
      <formula>$O$4=""</formula>
    </cfRule>
  </conditionalFormatting>
  <conditionalFormatting sqref="P19:BQ19">
    <cfRule type="expression" dxfId="7275" priority="2492">
      <formula>$P$4=""</formula>
    </cfRule>
  </conditionalFormatting>
  <conditionalFormatting sqref="Q19:BQ19">
    <cfRule type="expression" dxfId="7274" priority="2491">
      <formula>$Q$4=""</formula>
    </cfRule>
  </conditionalFormatting>
  <conditionalFormatting sqref="R19:BQ19">
    <cfRule type="expression" dxfId="7273" priority="2490">
      <formula>$R$4=""</formula>
    </cfRule>
  </conditionalFormatting>
  <conditionalFormatting sqref="S19:BQ19">
    <cfRule type="expression" dxfId="7272" priority="2489">
      <formula>$S$4=""</formula>
    </cfRule>
  </conditionalFormatting>
  <conditionalFormatting sqref="T19:BQ19">
    <cfRule type="expression" dxfId="7271" priority="2488">
      <formula>$T$4=""</formula>
    </cfRule>
  </conditionalFormatting>
  <conditionalFormatting sqref="U19:BQ19">
    <cfRule type="expression" dxfId="7270" priority="2487">
      <formula>$U$4=""</formula>
    </cfRule>
  </conditionalFormatting>
  <conditionalFormatting sqref="V19:BQ19">
    <cfRule type="expression" dxfId="7269" priority="2486">
      <formula>$V$4=""</formula>
    </cfRule>
  </conditionalFormatting>
  <conditionalFormatting sqref="W19:BQ19">
    <cfRule type="expression" dxfId="7268" priority="2485">
      <formula>$W$4=""</formula>
    </cfRule>
  </conditionalFormatting>
  <conditionalFormatting sqref="X19:BQ19">
    <cfRule type="expression" dxfId="7267" priority="2484">
      <formula>$X$4=""</formula>
    </cfRule>
  </conditionalFormatting>
  <conditionalFormatting sqref="Y19:BQ19">
    <cfRule type="expression" dxfId="7266" priority="2483">
      <formula>$Y$4=""</formula>
    </cfRule>
  </conditionalFormatting>
  <conditionalFormatting sqref="Z19:BQ19">
    <cfRule type="expression" dxfId="7265" priority="2482">
      <formula>$Z$4=""</formula>
    </cfRule>
  </conditionalFormatting>
  <conditionalFormatting sqref="AA19:BQ19">
    <cfRule type="expression" dxfId="7264" priority="2481">
      <formula>$AA$4=""</formula>
    </cfRule>
  </conditionalFormatting>
  <conditionalFormatting sqref="AY19:BQ19">
    <cfRule type="expression" dxfId="7263" priority="2457">
      <formula>$AY$4=""</formula>
    </cfRule>
  </conditionalFormatting>
  <conditionalFormatting sqref="AX19:BQ19">
    <cfRule type="expression" dxfId="7262" priority="2458">
      <formula>$AX$4=""</formula>
    </cfRule>
  </conditionalFormatting>
  <conditionalFormatting sqref="AW19:BQ19">
    <cfRule type="expression" dxfId="7261" priority="2459">
      <formula>$AW$4=""</formula>
    </cfRule>
  </conditionalFormatting>
  <conditionalFormatting sqref="AV19:BQ19">
    <cfRule type="expression" dxfId="7260" priority="2460">
      <formula>$AV$4=""</formula>
    </cfRule>
  </conditionalFormatting>
  <conditionalFormatting sqref="AU19:BQ19">
    <cfRule type="expression" dxfId="7259" priority="2461">
      <formula>$AU$4=""</formula>
    </cfRule>
  </conditionalFormatting>
  <conditionalFormatting sqref="AT19:BQ19">
    <cfRule type="expression" dxfId="7258" priority="2462">
      <formula>$AT$4=""</formula>
    </cfRule>
  </conditionalFormatting>
  <conditionalFormatting sqref="AS19:BQ19">
    <cfRule type="expression" dxfId="7257" priority="2463">
      <formula>$AS$4=""</formula>
    </cfRule>
  </conditionalFormatting>
  <conditionalFormatting sqref="AR19:BQ19">
    <cfRule type="expression" dxfId="7256" priority="2464">
      <formula>$AR$4=""</formula>
    </cfRule>
  </conditionalFormatting>
  <conditionalFormatting sqref="AQ19:BQ19">
    <cfRule type="expression" dxfId="7255" priority="2465">
      <formula>$AQ$4=""</formula>
    </cfRule>
  </conditionalFormatting>
  <conditionalFormatting sqref="AP19:BQ19">
    <cfRule type="expression" dxfId="7254" priority="2466">
      <formula>$AP$4=""</formula>
    </cfRule>
  </conditionalFormatting>
  <conditionalFormatting sqref="AO19:BQ19">
    <cfRule type="expression" dxfId="7253" priority="2467">
      <formula>$AO$4=""</formula>
    </cfRule>
  </conditionalFormatting>
  <conditionalFormatting sqref="AN19:BQ19">
    <cfRule type="expression" dxfId="7252" priority="2468">
      <formula>$AN$4=""</formula>
    </cfRule>
  </conditionalFormatting>
  <conditionalFormatting sqref="AM19:BQ19">
    <cfRule type="expression" dxfId="7251" priority="2469">
      <formula>$AM$4=""</formula>
    </cfRule>
  </conditionalFormatting>
  <conditionalFormatting sqref="AL19:BQ19">
    <cfRule type="expression" dxfId="7250" priority="2470">
      <formula>$AL$4=""</formula>
    </cfRule>
  </conditionalFormatting>
  <conditionalFormatting sqref="AK19:BQ19">
    <cfRule type="expression" dxfId="7249" priority="2471">
      <formula>$AK$4=""</formula>
    </cfRule>
  </conditionalFormatting>
  <conditionalFormatting sqref="AJ19:BQ19">
    <cfRule type="expression" dxfId="7248" priority="2472">
      <formula>$AJ$4=""</formula>
    </cfRule>
  </conditionalFormatting>
  <conditionalFormatting sqref="AI19:BQ19">
    <cfRule type="expression" dxfId="7247" priority="2473">
      <formula>$AI$4=""</formula>
    </cfRule>
  </conditionalFormatting>
  <conditionalFormatting sqref="AH19:BQ19">
    <cfRule type="expression" dxfId="7246" priority="2474">
      <formula>$AH$4=""</formula>
    </cfRule>
  </conditionalFormatting>
  <conditionalFormatting sqref="AG19:BQ19">
    <cfRule type="expression" dxfId="7245" priority="2475">
      <formula>$AG$4=""</formula>
    </cfRule>
  </conditionalFormatting>
  <conditionalFormatting sqref="AF19:BQ19">
    <cfRule type="expression" dxfId="7244" priority="2476">
      <formula>$AF$4=""</formula>
    </cfRule>
  </conditionalFormatting>
  <conditionalFormatting sqref="AE19:BQ19">
    <cfRule type="expression" dxfId="7243" priority="2477">
      <formula>$AE$4=""</formula>
    </cfRule>
  </conditionalFormatting>
  <conditionalFormatting sqref="AD19:BQ19">
    <cfRule type="expression" dxfId="7242" priority="2478">
      <formula>$AD$4=""</formula>
    </cfRule>
  </conditionalFormatting>
  <conditionalFormatting sqref="AC19:BQ19">
    <cfRule type="expression" dxfId="7241" priority="2479">
      <formula>$AC$4=""</formula>
    </cfRule>
  </conditionalFormatting>
  <conditionalFormatting sqref="AB19:BQ19">
    <cfRule type="expression" dxfId="7240" priority="2480">
      <formula>$AB$4=""</formula>
    </cfRule>
  </conditionalFormatting>
  <conditionalFormatting sqref="BA19:BQ19">
    <cfRule type="expression" dxfId="7239" priority="2455">
      <formula>$BA$4=""</formula>
    </cfRule>
  </conditionalFormatting>
  <conditionalFormatting sqref="BO19:BQ19">
    <cfRule type="expression" dxfId="7238" priority="2441">
      <formula>$BO$4=""</formula>
    </cfRule>
  </conditionalFormatting>
  <conditionalFormatting sqref="BN19:BQ19">
    <cfRule type="expression" dxfId="7237" priority="2442">
      <formula>$BN$4=""</formula>
    </cfRule>
  </conditionalFormatting>
  <conditionalFormatting sqref="BM19:BQ19">
    <cfRule type="expression" dxfId="7236" priority="2443">
      <formula>$BM$4=""</formula>
    </cfRule>
  </conditionalFormatting>
  <conditionalFormatting sqref="BL19:BQ19">
    <cfRule type="expression" dxfId="7235" priority="2444">
      <formula>$BL$4=""</formula>
    </cfRule>
  </conditionalFormatting>
  <conditionalFormatting sqref="BK19:BQ19">
    <cfRule type="expression" dxfId="7234" priority="2445">
      <formula>$BK$4=""</formula>
    </cfRule>
  </conditionalFormatting>
  <conditionalFormatting sqref="BJ19:BQ19">
    <cfRule type="expression" dxfId="7233" priority="2446">
      <formula>$BJ$4=""</formula>
    </cfRule>
  </conditionalFormatting>
  <conditionalFormatting sqref="BI19:BQ19">
    <cfRule type="expression" dxfId="7232" priority="2447">
      <formula>$BI$4=""</formula>
    </cfRule>
  </conditionalFormatting>
  <conditionalFormatting sqref="BH19:BQ19">
    <cfRule type="expression" dxfId="7231" priority="2448">
      <formula>$BH$4=""</formula>
    </cfRule>
  </conditionalFormatting>
  <conditionalFormatting sqref="BG19:BQ19">
    <cfRule type="expression" dxfId="7230" priority="2449">
      <formula>$BG$4=""</formula>
    </cfRule>
  </conditionalFormatting>
  <conditionalFormatting sqref="BF19:BQ19">
    <cfRule type="expression" dxfId="7229" priority="2450">
      <formula>$BF$4=""</formula>
    </cfRule>
  </conditionalFormatting>
  <conditionalFormatting sqref="BE19:BQ19">
    <cfRule type="expression" dxfId="7228" priority="2451">
      <formula>$BE$4=""</formula>
    </cfRule>
  </conditionalFormatting>
  <conditionalFormatting sqref="BD19:BQ19">
    <cfRule type="expression" dxfId="7227" priority="2452">
      <formula>$BD$4=""</formula>
    </cfRule>
  </conditionalFormatting>
  <conditionalFormatting sqref="BB19:BQ19">
    <cfRule type="expression" dxfId="7226" priority="2454">
      <formula>$BB$4=""</formula>
    </cfRule>
  </conditionalFormatting>
  <conditionalFormatting sqref="AZ19:BQ19">
    <cfRule type="expression" dxfId="7225" priority="2456">
      <formula>$AZ$4=""</formula>
    </cfRule>
  </conditionalFormatting>
  <conditionalFormatting sqref="BP19:BQ19">
    <cfRule type="expression" dxfId="7224" priority="2440">
      <formula>$BP$4=""</formula>
    </cfRule>
  </conditionalFormatting>
  <conditionalFormatting sqref="BQ19">
    <cfRule type="expression" dxfId="7223" priority="2439">
      <formula>$BQ$4=""</formula>
    </cfRule>
  </conditionalFormatting>
  <conditionalFormatting sqref="BC19:BQ19">
    <cfRule type="expression" dxfId="7222" priority="2453">
      <formula>$BC$4=""</formula>
    </cfRule>
  </conditionalFormatting>
  <conditionalFormatting sqref="BR47:CQ47 BR37:CQ40 BR20:CQ25 BR10:CQ10 BR12:CQ17 BR27:CQ31 BR33:CQ35 BR49:CQ49">
    <cfRule type="expression" dxfId="7221" priority="2438">
      <formula>$D$4=""</formula>
    </cfRule>
  </conditionalFormatting>
  <conditionalFormatting sqref="BR47:CQ47 BR37:CQ40 BR10:CQ10 BR20:CQ25 BR12:CQ17 BR27:CQ31 BR33:CQ35 BR49:CQ49">
    <cfRule type="expression" dxfId="7220" priority="2437">
      <formula>$E$4=""</formula>
    </cfRule>
  </conditionalFormatting>
  <conditionalFormatting sqref="BR47:CQ47 BR37:CQ40 BR10:CQ10 BR20:CQ25 BR12:CQ17 BR27:CQ31 BR33:CQ35 BR49:CQ49">
    <cfRule type="expression" dxfId="7219" priority="2436">
      <formula>$F$4=""</formula>
    </cfRule>
  </conditionalFormatting>
  <conditionalFormatting sqref="BR47:CQ47 BR37:CQ40 BR10:CQ10 BR20:CQ25 BR12:CQ17 BR27:CQ31 BR33:CQ35 BR49:CQ49">
    <cfRule type="expression" dxfId="7218" priority="2435">
      <formula>$G$4=""</formula>
    </cfRule>
  </conditionalFormatting>
  <conditionalFormatting sqref="BR47:CQ47 BR37:CQ40 BR10:CQ10 BR20:CQ25 BR12:CQ17 BR27:CQ31 BR33:CQ35 BR49:CQ49">
    <cfRule type="expression" dxfId="7217" priority="2434">
      <formula>$H$4=""</formula>
    </cfRule>
  </conditionalFormatting>
  <conditionalFormatting sqref="BR47:CQ47 BR37:CQ40 BR10:CQ10 BR20:CQ25 BR12:CQ17 BR27:CQ31 BR33:CQ35 BR49:CQ49">
    <cfRule type="expression" dxfId="7216" priority="2433">
      <formula>$I$4=""</formula>
    </cfRule>
  </conditionalFormatting>
  <conditionalFormatting sqref="BR47:CQ47 BR37:CQ40 BR10:CQ10 BR20:CQ25 BR12:CQ17 BR27:CQ31 BR33:CQ35 BR49:CQ49">
    <cfRule type="expression" dxfId="7215" priority="2432">
      <formula>$J$4=""</formula>
    </cfRule>
  </conditionalFormatting>
  <conditionalFormatting sqref="BR47:CQ47 BR37:CQ40 BR10:CQ10 BR20:CQ25 BR12:CQ17 BR27:CQ31 BR33:CQ35 BR49:CQ49">
    <cfRule type="expression" dxfId="7214" priority="2431">
      <formula>$K$4=""</formula>
    </cfRule>
  </conditionalFormatting>
  <conditionalFormatting sqref="BR47:CQ47 BR37:CQ40 BR10:CQ10 BR20:CQ25 BR12:CQ17 BR27:CQ31 BR33:CQ35 BR49:CQ49">
    <cfRule type="expression" dxfId="7213" priority="2430">
      <formula>$L$4=""</formula>
    </cfRule>
  </conditionalFormatting>
  <conditionalFormatting sqref="BR47:CQ47 BR37:CQ40 BR10:CQ10 BR20:CQ25 BR12:CQ17 BR27:CQ31 BR33:CQ35 BR49:CQ49">
    <cfRule type="expression" dxfId="7212" priority="2429">
      <formula>$M$4=""</formula>
    </cfRule>
  </conditionalFormatting>
  <conditionalFormatting sqref="BR47:CQ47 BR37:CQ40 BR10:CQ10 BR20:CQ25 BR12:CQ17 BR27:CQ31 BR33:CQ35 BR49:CQ49">
    <cfRule type="expression" dxfId="7211" priority="2428">
      <formula>$N$4=""</formula>
    </cfRule>
  </conditionalFormatting>
  <conditionalFormatting sqref="BR47:CQ47 BR37:CQ40 BR10:CQ10 BR20:CQ25 BR12:CQ17 BR27:CQ31 BR33:CQ35 BR49:CQ49">
    <cfRule type="expression" dxfId="7210" priority="2427">
      <formula>$O$4=""</formula>
    </cfRule>
  </conditionalFormatting>
  <conditionalFormatting sqref="BR47:CQ47 BR37:CQ40 BR10:CQ10 BR20:CQ25 BR12:CQ17 BR27:CQ31 BR33:CQ35 BR49:CQ49">
    <cfRule type="expression" dxfId="7209" priority="2426">
      <formula>$P$4=""</formula>
    </cfRule>
  </conditionalFormatting>
  <conditionalFormatting sqref="BR47:CQ47 BR37:CQ40 BR10:CQ10 BR20:CQ25 BR12:CQ17 BR27:CQ31 BR33:CQ35 BR49:CQ49">
    <cfRule type="expression" dxfId="7208" priority="2425">
      <formula>$Q$4=""</formula>
    </cfRule>
  </conditionalFormatting>
  <conditionalFormatting sqref="BR47:CQ47 BR37:CQ40 BR10:CQ10 BR20:CQ25 BR12:CQ17 BR27:CQ31 BR33:CQ35 BR49:CQ49">
    <cfRule type="expression" dxfId="7207" priority="2424">
      <formula>$R$4=""</formula>
    </cfRule>
  </conditionalFormatting>
  <conditionalFormatting sqref="BR47:CQ47 BR37:CQ40 BR10:CQ10 BR20:CQ25 BR12:CQ17 BR27:CQ31 BR33:CQ35 BR49:CQ49">
    <cfRule type="expression" dxfId="7206" priority="2423">
      <formula>$S$4=""</formula>
    </cfRule>
  </conditionalFormatting>
  <conditionalFormatting sqref="BR47:CQ47 BR37:CQ40 BR10:CQ10 BR20:CQ25 BR12:CQ17 BR27:CQ31 BR33:CQ35 BR49:CQ49">
    <cfRule type="expression" dxfId="7205" priority="2422">
      <formula>$T$4=""</formula>
    </cfRule>
  </conditionalFormatting>
  <conditionalFormatting sqref="BR47:CQ47 BR37:CQ40 BR10:CQ10 BR20:CQ25 BR12:CQ17 BR27:CQ31 BR33:CQ35 BR49:CQ49">
    <cfRule type="expression" dxfId="7204" priority="2421">
      <formula>$U$4=""</formula>
    </cfRule>
  </conditionalFormatting>
  <conditionalFormatting sqref="BR47:CQ47 BR37:CQ40 BR10:CQ10 BR20:CQ25 BR12:CQ17 BR27:CQ31 BR33:CQ35 BR49:CQ49">
    <cfRule type="expression" dxfId="7203" priority="2420">
      <formula>$V$4=""</formula>
    </cfRule>
  </conditionalFormatting>
  <conditionalFormatting sqref="BR47:CQ47 BR37:CQ40 BR10:CQ10 BR20:CQ25 BR12:CQ17 BR27:CQ31 BR33:CQ35 BR49:CQ49">
    <cfRule type="expression" dxfId="7202" priority="2419">
      <formula>$W$4=""</formula>
    </cfRule>
  </conditionalFormatting>
  <conditionalFormatting sqref="BR47:CQ47 BR37:CQ40 BR10:CQ10 BR20:CQ25 BR12:CQ17 BR27:CQ31 BR33:CQ35 BR49:CQ49">
    <cfRule type="expression" dxfId="7201" priority="2418">
      <formula>$X$4=""</formula>
    </cfRule>
  </conditionalFormatting>
  <conditionalFormatting sqref="BR47:CQ47 BR37:CQ40 BR10:CQ10 BR20:CQ25 BR12:CQ17 BR27:CQ31 BR33:CQ35 BR49:CQ49">
    <cfRule type="expression" dxfId="7200" priority="2417">
      <formula>$Y$4=""</formula>
    </cfRule>
  </conditionalFormatting>
  <conditionalFormatting sqref="BR47:CQ47 BR37:CQ40 BR10:CQ10 BR20:CQ25 BR12:CQ17 BR27:CQ31 BR33:CQ35 BR49:CQ49">
    <cfRule type="expression" dxfId="7199" priority="2416">
      <formula>$Z$4=""</formula>
    </cfRule>
  </conditionalFormatting>
  <conditionalFormatting sqref="BR47:CQ47 BR37:CQ40 BR10:CQ10 BR20:CQ25 BR12:CQ17 BR27:CQ31 BR33:CQ35 BR49:CQ49">
    <cfRule type="expression" dxfId="7198" priority="2415">
      <formula>$AA$4=""</formula>
    </cfRule>
  </conditionalFormatting>
  <conditionalFormatting sqref="BR47:CQ47 BR37:CQ40 BR10:CQ10 BR20:CQ25 BR12:CQ17 BR27:CQ31 BR33:CQ35 BR49:CQ49">
    <cfRule type="expression" dxfId="7197" priority="2391">
      <formula>$AY$4=""</formula>
    </cfRule>
  </conditionalFormatting>
  <conditionalFormatting sqref="BR47:CQ47 BR37:CQ40 BR10:CQ10 BR20:CQ25 BR12:CQ17 BR27:CQ31 BR33:CQ35 BR49:CQ49">
    <cfRule type="expression" dxfId="7196" priority="2392">
      <formula>$AX$4=""</formula>
    </cfRule>
  </conditionalFormatting>
  <conditionalFormatting sqref="BR47:CQ47 BR37:CQ40 BR10:CQ10 BR20:CQ25 BR12:CQ17 BR27:CQ31 BR33:CQ35 BR49:CQ49">
    <cfRule type="expression" dxfId="7195" priority="2393">
      <formula>$AW$4=""</formula>
    </cfRule>
  </conditionalFormatting>
  <conditionalFormatting sqref="BR47:CQ47 BR37:CQ40 BR10:CQ10 BR20:CQ25 BR12:CQ17 BR27:CQ31 BR33:CQ35 BR49:CQ49">
    <cfRule type="expression" dxfId="7194" priority="2394">
      <formula>$AV$4=""</formula>
    </cfRule>
  </conditionalFormatting>
  <conditionalFormatting sqref="BR47:CQ47 BR37:CQ40 BR10:CQ10 BR20:CQ25 BR12:CQ17 BR27:CQ31 BR33:CQ35 BR49:CQ49">
    <cfRule type="expression" dxfId="7193" priority="2395">
      <formula>$AU$4=""</formula>
    </cfRule>
  </conditionalFormatting>
  <conditionalFormatting sqref="BR47:CQ47 BR37:CQ40 BR10:CQ10 BR20:CQ25 BR12:CQ17 BR27:CQ31 BR33:CQ35 BR49:CQ49">
    <cfRule type="expression" dxfId="7192" priority="2396">
      <formula>$AT$4=""</formula>
    </cfRule>
  </conditionalFormatting>
  <conditionalFormatting sqref="BR47:CQ47 BR37:CQ40 BR10:CQ10 BR20:CQ25 BR12:CQ17 BR27:CQ31 BR33:CQ35 BR49:CQ49">
    <cfRule type="expression" dxfId="7191" priority="2397">
      <formula>$AS$4=""</formula>
    </cfRule>
  </conditionalFormatting>
  <conditionalFormatting sqref="BR47:CQ47 BR37:CQ40 BR10:CQ10 BR20:CQ25 BR12:CQ17 BR27:CQ31 BR33:CQ35 BR49:CQ49">
    <cfRule type="expression" dxfId="7190" priority="2398">
      <formula>$AR$4=""</formula>
    </cfRule>
  </conditionalFormatting>
  <conditionalFormatting sqref="BR47:CQ47 BR37:CQ40 BR10:CQ10 BR20:CQ25 BR12:CQ17 BR27:CQ31 BR33:CQ35 BR49:CQ49">
    <cfRule type="expression" dxfId="7189" priority="2399">
      <formula>$AQ$4=""</formula>
    </cfRule>
  </conditionalFormatting>
  <conditionalFormatting sqref="BR47:CQ47 BR37:CQ40 BR10:CQ10 BR20:CQ25 BR12:CQ17 BR27:CQ31 BR33:CQ35 BR49:CQ49">
    <cfRule type="expression" dxfId="7188" priority="2400">
      <formula>$AP$4=""</formula>
    </cfRule>
  </conditionalFormatting>
  <conditionalFormatting sqref="BR47:CQ47 BR37:CQ40 BR10:CQ10 BR20:CQ25 BR12:CQ17 BR27:CQ31 BR33:CQ35 BR49:CQ49">
    <cfRule type="expression" dxfId="7187" priority="2401">
      <formula>$AO$4=""</formula>
    </cfRule>
  </conditionalFormatting>
  <conditionalFormatting sqref="BR47:CQ47 BR37:CQ40 BR10:CQ10 BR20:CQ25 BR12:CQ17 BR27:CQ31 BR33:CQ35 BR49:CQ49">
    <cfRule type="expression" dxfId="7186" priority="2402">
      <formula>$AN$4=""</formula>
    </cfRule>
  </conditionalFormatting>
  <conditionalFormatting sqref="BR47:CQ47 BR37:CQ40 BR10:CQ10 BR20:CQ25 BR12:CQ17 BR27:CQ31 BR33:CQ35 BR49:CQ49">
    <cfRule type="expression" dxfId="7185" priority="2403">
      <formula>$AM$4=""</formula>
    </cfRule>
  </conditionalFormatting>
  <conditionalFormatting sqref="BR47:CQ47 BR37:CQ40 BR10:CQ10 BR20:CQ25 BR12:CQ17 BR27:CQ31 BR33:CQ35 BR49:CQ49">
    <cfRule type="expression" dxfId="7184" priority="2404">
      <formula>$AL$4=""</formula>
    </cfRule>
  </conditionalFormatting>
  <conditionalFormatting sqref="BR47:CQ47 BR37:CQ40 BR10:CQ10 BR20:CQ25 BR12:CQ17 BR27:CQ31 BR33:CQ35 BR49:CQ49">
    <cfRule type="expression" dxfId="7183" priority="2405">
      <formula>$AK$4=""</formula>
    </cfRule>
  </conditionalFormatting>
  <conditionalFormatting sqref="BR47:CQ47 BR37:CQ40 BR10:CQ10 BR20:CQ25 BR12:CQ17 BR27:CQ31 BR33:CQ35 BR49:CQ49">
    <cfRule type="expression" dxfId="7182" priority="2406">
      <formula>$AJ$4=""</formula>
    </cfRule>
  </conditionalFormatting>
  <conditionalFormatting sqref="BR47:CQ47 BR37:CQ40 BR10:CQ10 BR20:CQ25 BR12:CQ17 BR27:CQ31 BR33:CQ35 BR49:CQ49">
    <cfRule type="expression" dxfId="7181" priority="2407">
      <formula>$AI$4=""</formula>
    </cfRule>
  </conditionalFormatting>
  <conditionalFormatting sqref="BR47:CQ47 BR37:CQ40 BR10:CQ10 BR20:CQ25 BR12:CQ17 BR27:CQ31 BR33:CQ35 BR49:CQ49">
    <cfRule type="expression" dxfId="7180" priority="2408">
      <formula>$AH$4=""</formula>
    </cfRule>
  </conditionalFormatting>
  <conditionalFormatting sqref="BR47:CQ47 BR37:CQ40 BR10:CQ10 BR20:CQ25 BR12:CQ17 BR27:CQ31 BR33:CQ35 BR49:CQ49">
    <cfRule type="expression" dxfId="7179" priority="2409">
      <formula>$AG$4=""</formula>
    </cfRule>
  </conditionalFormatting>
  <conditionalFormatting sqref="BR47:CQ47 BR37:CQ40 BR10:CQ10 BR20:CQ25 BR12:CQ17 BR27:CQ31 BR33:CQ35 BR49:CQ49">
    <cfRule type="expression" dxfId="7178" priority="2410">
      <formula>$AF$4=""</formula>
    </cfRule>
  </conditionalFormatting>
  <conditionalFormatting sqref="BR47:CQ47 BR37:CQ40 BR10:CQ10 BR20:CQ25 BR12:CQ17 BR27:CQ31 BR33:CQ35 BR49:CQ49">
    <cfRule type="expression" dxfId="7177" priority="2411">
      <formula>$AE$4=""</formula>
    </cfRule>
  </conditionalFormatting>
  <conditionalFormatting sqref="BR47:CQ47 BR37:CQ40 BR10:CQ10 BR20:CQ25 BR12:CQ17 BR27:CQ31 BR33:CQ35 BR49:CQ49">
    <cfRule type="expression" dxfId="7176" priority="2412">
      <formula>$AD$4=""</formula>
    </cfRule>
  </conditionalFormatting>
  <conditionalFormatting sqref="BR47:CQ47 BR37:CQ40 BR10:CQ10 BR20:CQ25 BR12:CQ17 BR27:CQ31 BR33:CQ35 BR49:CQ49">
    <cfRule type="expression" dxfId="7175" priority="2413">
      <formula>$AC$4=""</formula>
    </cfRule>
  </conditionalFormatting>
  <conditionalFormatting sqref="BR47:CQ47 BR37:CQ40 BR10:CQ10 BR20:CQ25 BR12:CQ17 BR27:CQ31 BR33:CQ35 BR49:CQ49">
    <cfRule type="expression" dxfId="7174" priority="2414">
      <formula>$AB$4=""</formula>
    </cfRule>
  </conditionalFormatting>
  <conditionalFormatting sqref="BR47:CQ47 BR37:CQ40 BR10:CQ10 BR20:CQ25 BR12:CQ17 BR27:CQ31 BR33:CQ35 BR49:CQ49">
    <cfRule type="expression" dxfId="7173" priority="2389">
      <formula>$BA$4=""</formula>
    </cfRule>
  </conditionalFormatting>
  <conditionalFormatting sqref="BR47:CQ47 BR37:CQ40 BR10:CQ10 BR20:CQ25 BR12:CQ17 BR27:CQ31 BR33:CQ35 BR49:CQ49">
    <cfRule type="expression" dxfId="7172" priority="2375">
      <formula>$BO$4=""</formula>
    </cfRule>
  </conditionalFormatting>
  <conditionalFormatting sqref="BR47:CQ47 BR37:CQ40 BR10:CQ10 BR20:CQ25 BR12:CQ17 BR27:CQ31 BR33:CQ35 BR49:CQ49">
    <cfRule type="expression" dxfId="7171" priority="2376">
      <formula>$BN$4=""</formula>
    </cfRule>
  </conditionalFormatting>
  <conditionalFormatting sqref="BR47:CQ47 BR37:CQ40 BR10:CQ10 BR20:CQ25 BR12:CQ17 BR27:CQ31 BR33:CQ35 BR49:CQ49">
    <cfRule type="expression" dxfId="7170" priority="2377">
      <formula>$BM$4=""</formula>
    </cfRule>
  </conditionalFormatting>
  <conditionalFormatting sqref="BR47:CQ47 BR37:CQ40 BR10:CQ10 BR20:CQ25 BR12:CQ17 BR27:CQ31 BR33:CQ35 BR49:CQ49">
    <cfRule type="expression" dxfId="7169" priority="2378">
      <formula>$BL$4=""</formula>
    </cfRule>
  </conditionalFormatting>
  <conditionalFormatting sqref="BR47:CQ47 BR37:CQ40 BR10:CQ10 BR20:CQ25 BR12:CQ17 BR27:CQ31 BR33:CQ35 BR49:CQ49">
    <cfRule type="expression" dxfId="7168" priority="2379">
      <formula>$BK$4=""</formula>
    </cfRule>
  </conditionalFormatting>
  <conditionalFormatting sqref="BR47:CQ47 BR37:CQ40 BR10:CQ10 BR20:CQ25 BR12:CQ17 BR27:CQ31 BR33:CQ35 BR49:CQ49">
    <cfRule type="expression" dxfId="7167" priority="2380">
      <formula>$BJ$4=""</formula>
    </cfRule>
  </conditionalFormatting>
  <conditionalFormatting sqref="BR47:CQ47 BR37:CQ40 BR10:CQ10 BR20:CQ25 BR12:CQ17 BR27:CQ31 BR33:CQ35 BR49:CQ49">
    <cfRule type="expression" dxfId="7166" priority="2381">
      <formula>$BI$4=""</formula>
    </cfRule>
  </conditionalFormatting>
  <conditionalFormatting sqref="BR47:CQ47 BR37:CQ40 BR10:CQ10 BR20:CQ25 BR12:CQ17 BR27:CQ31 BR33:CQ35 BR49:CQ49">
    <cfRule type="expression" dxfId="7165" priority="2382">
      <formula>$BH$4=""</formula>
    </cfRule>
  </conditionalFormatting>
  <conditionalFormatting sqref="BR47:CQ47 BR37:CQ40 BR10:CQ10 BR20:CQ25 BR12:CQ17 BR27:CQ31 BR33:CQ35 BR49:CQ49">
    <cfRule type="expression" dxfId="7164" priority="2383">
      <formula>$BG$4=""</formula>
    </cfRule>
  </conditionalFormatting>
  <conditionalFormatting sqref="BR47:CQ47 BR37:CQ40 BR10:CQ10 BR20:CQ25 BR12:CQ17 BR27:CQ31 BR33:CQ35 BR49:CQ49">
    <cfRule type="expression" dxfId="7163" priority="2384">
      <formula>$BF$4=""</formula>
    </cfRule>
  </conditionalFormatting>
  <conditionalFormatting sqref="BR47:CQ47 BR37:CQ40 BR10:CQ10 BR20:CQ25 BR12:CQ17 BR27:CQ31 BR33:CQ35 BR49:CQ49">
    <cfRule type="expression" dxfId="7162" priority="2385">
      <formula>$BE$4=""</formula>
    </cfRule>
  </conditionalFormatting>
  <conditionalFormatting sqref="BR47:CQ47 BR37:CQ40 BR10:CQ10 BR20:CQ25 BR12:CQ17 BR27:CQ31 BR33:CQ35 BR49:CQ49">
    <cfRule type="expression" dxfId="7161" priority="2386">
      <formula>$BD$4=""</formula>
    </cfRule>
  </conditionalFormatting>
  <conditionalFormatting sqref="BR47:CQ47 BR37:CQ40 BR10:CQ10 BR20:CQ25 BR12:CQ17 BR27:CQ31 BR33:CQ35 BR49:CQ49">
    <cfRule type="expression" dxfId="7160" priority="2388">
      <formula>$BB$4=""</formula>
    </cfRule>
  </conditionalFormatting>
  <conditionalFormatting sqref="BR47:CQ47 BR37:CQ40 BR10:CQ10 BR20:CQ25 BR12:CQ17 BR27:CQ31 BR33:CQ35 BR49:CQ49">
    <cfRule type="expression" dxfId="7159" priority="2390">
      <formula>$AZ$4=""</formula>
    </cfRule>
  </conditionalFormatting>
  <conditionalFormatting sqref="CD47:CQ47 CD37:CQ40 CD10:CQ10 CD20:CQ25 CD12:CQ17 CD27:CQ31 CD33:CQ35 CD49:CQ49">
    <cfRule type="expression" dxfId="7158" priority="2360">
      <formula>$CD$4=""</formula>
    </cfRule>
  </conditionalFormatting>
  <conditionalFormatting sqref="BR47:CQ47 BR37:CQ40 BR10:CQ10 BR20:CQ25 BR12:CQ17 BR27:CQ31 BR33:CQ35 BR49:CQ49">
    <cfRule type="expression" dxfId="7157" priority="2374">
      <formula>$BP$4=""</formula>
    </cfRule>
  </conditionalFormatting>
  <conditionalFormatting sqref="BR47:CQ47 BR37:CQ40 BR10:CQ10 BR20:CQ25 BR12:CQ17 BR27:CQ31 BR33:CQ35 BR49:CQ49">
    <cfRule type="expression" dxfId="7156" priority="2373">
      <formula>$BQ$4=""</formula>
    </cfRule>
  </conditionalFormatting>
  <conditionalFormatting sqref="BR47:CQ47 BR37:CQ40 BR10:CQ10 BR20:CQ25 BR12:CQ17 BR27:CQ31 BR33:CQ35 BR49:CQ49">
    <cfRule type="expression" dxfId="7155" priority="2372">
      <formula>$BR$4=""</formula>
    </cfRule>
  </conditionalFormatting>
  <conditionalFormatting sqref="BS47:CQ47 BS37:CQ40 BS10:CQ10 BS20:CQ25 BS12:CQ17 BS27:CQ31 BS33:CQ35 BS49:CQ49">
    <cfRule type="expression" dxfId="7154" priority="2371">
      <formula>$BS$4=""</formula>
    </cfRule>
  </conditionalFormatting>
  <conditionalFormatting sqref="BT47:CQ47 BT37:CQ40 BT10:CQ10 BT20:CQ25 BT12:CQ17 BT27:CQ31 BT33:CQ35 BT49:CQ49">
    <cfRule type="expression" dxfId="7153" priority="2370">
      <formula>$BT$4=""</formula>
    </cfRule>
  </conditionalFormatting>
  <conditionalFormatting sqref="BU47:CQ47 BU37:CQ40 BU10:CQ10 BU20:CQ25 BU12:CQ17 BU27:CQ31 BU33:CQ35 BU49:CQ49">
    <cfRule type="expression" dxfId="7152" priority="2369">
      <formula>$BU$4=""</formula>
    </cfRule>
  </conditionalFormatting>
  <conditionalFormatting sqref="BV47:CQ47 BV37:CQ40 BV10:CQ10 BV20:CQ25 BV12:CQ17 BV27:CQ31 BV33:CQ35 BV49:CQ49">
    <cfRule type="expression" dxfId="7151" priority="2368">
      <formula>$BV$4=""</formula>
    </cfRule>
  </conditionalFormatting>
  <conditionalFormatting sqref="BW47:CQ47 BW37:CQ40 BW10:CQ10 BW20:CQ25 BW12:CQ17 BW27:CQ31 BW33:CQ35 BW49:CQ49">
    <cfRule type="expression" dxfId="7150" priority="2367">
      <formula>$BW$4=""</formula>
    </cfRule>
  </conditionalFormatting>
  <conditionalFormatting sqref="BX47:CQ47 BX37:CQ40 BX10:CQ10 BX20:CQ25 BX12:CQ17 BX27:CQ31 BX33:CQ35 BX49:CQ49">
    <cfRule type="expression" dxfId="7149" priority="2366">
      <formula>$BX$4=""</formula>
    </cfRule>
  </conditionalFormatting>
  <conditionalFormatting sqref="BY47:CQ47 BY37:CQ40 BY10:CQ10 BY20:CQ25 BY12:CQ17 BY27:CQ31 BY33:CQ35 BY49:CQ49">
    <cfRule type="expression" dxfId="7148" priority="2365">
      <formula>$BY$4=""</formula>
    </cfRule>
  </conditionalFormatting>
  <conditionalFormatting sqref="BZ47:CQ47 BZ37:CQ40 BZ10:CQ10 BZ20:CQ25 BZ12:CQ17 BZ27:CQ31 BZ33:CQ35 BZ49:CQ49">
    <cfRule type="expression" dxfId="7147" priority="2364">
      <formula>$BZ$4=""</formula>
    </cfRule>
  </conditionalFormatting>
  <conditionalFormatting sqref="CA47:CQ47 CA37:CQ40 CA10:CQ10 CA20:CQ25 CA12:CQ17 CA27:CQ31 CA33:CQ35 CA49:CQ49">
    <cfRule type="expression" dxfId="7146" priority="2363">
      <formula>$CA$4=""</formula>
    </cfRule>
  </conditionalFormatting>
  <conditionalFormatting sqref="CB47:CQ47 CB37:CQ40 CB10:CQ10 CB20:CQ25 CB12:CQ17 CB27:CQ31 CB33:CQ35 CB49:CQ49">
    <cfRule type="expression" dxfId="7145" priority="2362">
      <formula>$CB$4=""</formula>
    </cfRule>
  </conditionalFormatting>
  <conditionalFormatting sqref="CC47:CQ47 CC37:CQ40 CC10:CQ10 CC20:CQ25 CC12:CQ17 CC27:CQ31 CC33:CQ35 CC49:CQ49">
    <cfRule type="expression" dxfId="7144" priority="2361">
      <formula>$CC$4=""</formula>
    </cfRule>
  </conditionalFormatting>
  <conditionalFormatting sqref="BR47:CQ47 BR37:CQ40 BR10:CQ10 BR20:CQ25 BR12:CQ17 BR27:CQ31 BR33:CQ35 BR49:CQ49">
    <cfRule type="expression" dxfId="7143" priority="2387">
      <formula>$BC$4=""</formula>
    </cfRule>
  </conditionalFormatting>
  <conditionalFormatting sqref="BR41:CQ41">
    <cfRule type="expression" dxfId="7142" priority="2359">
      <formula>$D$4=""</formula>
    </cfRule>
  </conditionalFormatting>
  <conditionalFormatting sqref="BR41:CQ41">
    <cfRule type="expression" dxfId="7141" priority="2358">
      <formula>$E$4=""</formula>
    </cfRule>
  </conditionalFormatting>
  <conditionalFormatting sqref="BR41:CQ41">
    <cfRule type="expression" dxfId="7140" priority="2357">
      <formula>$F$4=""</formula>
    </cfRule>
  </conditionalFormatting>
  <conditionalFormatting sqref="BR41:CQ41">
    <cfRule type="expression" dxfId="7139" priority="2356">
      <formula>$G$4=""</formula>
    </cfRule>
  </conditionalFormatting>
  <conditionalFormatting sqref="BR41:CQ41">
    <cfRule type="expression" dxfId="7138" priority="2355">
      <formula>$H$4=""</formula>
    </cfRule>
  </conditionalFormatting>
  <conditionalFormatting sqref="BR41:CQ41">
    <cfRule type="expression" dxfId="7137" priority="2354">
      <formula>$I$4=""</formula>
    </cfRule>
  </conditionalFormatting>
  <conditionalFormatting sqref="BR41:CQ41">
    <cfRule type="expression" dxfId="7136" priority="2353">
      <formula>$J$4=""</formula>
    </cfRule>
  </conditionalFormatting>
  <conditionalFormatting sqref="BR41:CQ41">
    <cfRule type="expression" dxfId="7135" priority="2352">
      <formula>$K$4=""</formula>
    </cfRule>
  </conditionalFormatting>
  <conditionalFormatting sqref="BR41:CQ41">
    <cfRule type="expression" dxfId="7134" priority="2351">
      <formula>$L$4=""</formula>
    </cfRule>
  </conditionalFormatting>
  <conditionalFormatting sqref="BR41:CQ41">
    <cfRule type="expression" dxfId="7133" priority="2350">
      <formula>$M$4=""</formula>
    </cfRule>
  </conditionalFormatting>
  <conditionalFormatting sqref="BR41:CQ41">
    <cfRule type="expression" dxfId="7132" priority="2349">
      <formula>$N$4=""</formula>
    </cfRule>
  </conditionalFormatting>
  <conditionalFormatting sqref="BR41:CQ41">
    <cfRule type="expression" dxfId="7131" priority="2348">
      <formula>$O$4=""</formula>
    </cfRule>
  </conditionalFormatting>
  <conditionalFormatting sqref="BR41:CQ41">
    <cfRule type="expression" dxfId="7130" priority="2347">
      <formula>$P$4=""</formula>
    </cfRule>
  </conditionalFormatting>
  <conditionalFormatting sqref="BR41:CQ41">
    <cfRule type="expression" dxfId="7129" priority="2346">
      <formula>$Q$4=""</formula>
    </cfRule>
  </conditionalFormatting>
  <conditionalFormatting sqref="BR41:CQ41">
    <cfRule type="expression" dxfId="7128" priority="2345">
      <formula>$R$4=""</formula>
    </cfRule>
  </conditionalFormatting>
  <conditionalFormatting sqref="BR41:CQ41">
    <cfRule type="expression" dxfId="7127" priority="2344">
      <formula>$S$4=""</formula>
    </cfRule>
  </conditionalFormatting>
  <conditionalFormatting sqref="BR41:CQ41">
    <cfRule type="expression" dxfId="7126" priority="2343">
      <formula>$T$4=""</formula>
    </cfRule>
  </conditionalFormatting>
  <conditionalFormatting sqref="BR41:CQ41">
    <cfRule type="expression" dxfId="7125" priority="2342">
      <formula>$U$4=""</formula>
    </cfRule>
  </conditionalFormatting>
  <conditionalFormatting sqref="BR41:CQ41">
    <cfRule type="expression" dxfId="7124" priority="2341">
      <formula>$V$4=""</formula>
    </cfRule>
  </conditionalFormatting>
  <conditionalFormatting sqref="BR41:CQ41">
    <cfRule type="expression" dxfId="7123" priority="2340">
      <formula>$W$4=""</formula>
    </cfRule>
  </conditionalFormatting>
  <conditionalFormatting sqref="BR41:CQ41">
    <cfRule type="expression" dxfId="7122" priority="2339">
      <formula>$X$4=""</formula>
    </cfRule>
  </conditionalFormatting>
  <conditionalFormatting sqref="BR41:CQ41">
    <cfRule type="expression" dxfId="7121" priority="2338">
      <formula>$Y$4=""</formula>
    </cfRule>
  </conditionalFormatting>
  <conditionalFormatting sqref="BR41:CQ41">
    <cfRule type="expression" dxfId="7120" priority="2337">
      <formula>$Z$4=""</formula>
    </cfRule>
  </conditionalFormatting>
  <conditionalFormatting sqref="BR41:CQ41">
    <cfRule type="expression" dxfId="7119" priority="2336">
      <formula>$AA$4=""</formula>
    </cfRule>
  </conditionalFormatting>
  <conditionalFormatting sqref="BR41:CQ41">
    <cfRule type="expression" dxfId="7118" priority="2312">
      <formula>$AY$4=""</formula>
    </cfRule>
  </conditionalFormatting>
  <conditionalFormatting sqref="BR41:CQ41">
    <cfRule type="expression" dxfId="7117" priority="2313">
      <formula>$AX$4=""</formula>
    </cfRule>
  </conditionalFormatting>
  <conditionalFormatting sqref="BR41:CQ41">
    <cfRule type="expression" dxfId="7116" priority="2314">
      <formula>$AW$4=""</formula>
    </cfRule>
  </conditionalFormatting>
  <conditionalFormatting sqref="BR41:CQ41">
    <cfRule type="expression" dxfId="7115" priority="2315">
      <formula>$AV$4=""</formula>
    </cfRule>
  </conditionalFormatting>
  <conditionalFormatting sqref="BR41:CQ41">
    <cfRule type="expression" dxfId="7114" priority="2316">
      <formula>$AU$4=""</formula>
    </cfRule>
  </conditionalFormatting>
  <conditionalFormatting sqref="BR41:CQ41">
    <cfRule type="expression" dxfId="7113" priority="2317">
      <formula>$AT$4=""</formula>
    </cfRule>
  </conditionalFormatting>
  <conditionalFormatting sqref="BR41:CQ41">
    <cfRule type="expression" dxfId="7112" priority="2318">
      <formula>$AS$4=""</formula>
    </cfRule>
  </conditionalFormatting>
  <conditionalFormatting sqref="BR41:CQ41">
    <cfRule type="expression" dxfId="7111" priority="2319">
      <formula>$AR$4=""</formula>
    </cfRule>
  </conditionalFormatting>
  <conditionalFormatting sqref="BR41:CQ41">
    <cfRule type="expression" dxfId="7110" priority="2320">
      <formula>$AQ$4=""</formula>
    </cfRule>
  </conditionalFormatting>
  <conditionalFormatting sqref="BR41:CQ41">
    <cfRule type="expression" dxfId="7109" priority="2321">
      <formula>$AP$4=""</formula>
    </cfRule>
  </conditionalFormatting>
  <conditionalFormatting sqref="BR41:CQ41">
    <cfRule type="expression" dxfId="7108" priority="2322">
      <formula>$AO$4=""</formula>
    </cfRule>
  </conditionalFormatting>
  <conditionalFormatting sqref="BR41:CQ41">
    <cfRule type="expression" dxfId="7107" priority="2323">
      <formula>$AN$4=""</formula>
    </cfRule>
  </conditionalFormatting>
  <conditionalFormatting sqref="BR41:CQ41">
    <cfRule type="expression" dxfId="7106" priority="2324">
      <formula>$AM$4=""</formula>
    </cfRule>
  </conditionalFormatting>
  <conditionalFormatting sqref="BR41:CQ41">
    <cfRule type="expression" dxfId="7105" priority="2325">
      <formula>$AL$4=""</formula>
    </cfRule>
  </conditionalFormatting>
  <conditionalFormatting sqref="BR41:CQ41">
    <cfRule type="expression" dxfId="7104" priority="2326">
      <formula>$AK$4=""</formula>
    </cfRule>
  </conditionalFormatting>
  <conditionalFormatting sqref="BR41:CQ41">
    <cfRule type="expression" dxfId="7103" priority="2327">
      <formula>$AJ$4=""</formula>
    </cfRule>
  </conditionalFormatting>
  <conditionalFormatting sqref="BR41:CQ41">
    <cfRule type="expression" dxfId="7102" priority="2328">
      <formula>$AI$4=""</formula>
    </cfRule>
  </conditionalFormatting>
  <conditionalFormatting sqref="BR41:CQ41">
    <cfRule type="expression" dxfId="7101" priority="2329">
      <formula>$AH$4=""</formula>
    </cfRule>
  </conditionalFormatting>
  <conditionalFormatting sqref="BR41:CQ41">
    <cfRule type="expression" dxfId="7100" priority="2330">
      <formula>$AG$4=""</formula>
    </cfRule>
  </conditionalFormatting>
  <conditionalFormatting sqref="BR41:CQ41">
    <cfRule type="expression" dxfId="7099" priority="2331">
      <formula>$AF$4=""</formula>
    </cfRule>
  </conditionalFormatting>
  <conditionalFormatting sqref="BR41:CQ41">
    <cfRule type="expression" dxfId="7098" priority="2332">
      <formula>$AE$4=""</formula>
    </cfRule>
  </conditionalFormatting>
  <conditionalFormatting sqref="BR41:CQ41">
    <cfRule type="expression" dxfId="7097" priority="2333">
      <formula>$AD$4=""</formula>
    </cfRule>
  </conditionalFormatting>
  <conditionalFormatting sqref="BR41:CQ41">
    <cfRule type="expression" dxfId="7096" priority="2334">
      <formula>$AC$4=""</formula>
    </cfRule>
  </conditionalFormatting>
  <conditionalFormatting sqref="BR41:CQ41">
    <cfRule type="expression" dxfId="7095" priority="2335">
      <formula>$AB$4=""</formula>
    </cfRule>
  </conditionalFormatting>
  <conditionalFormatting sqref="BR41:CQ41">
    <cfRule type="expression" dxfId="7094" priority="2310">
      <formula>$BA$4=""</formula>
    </cfRule>
  </conditionalFormatting>
  <conditionalFormatting sqref="BR41:CQ41">
    <cfRule type="expression" dxfId="7093" priority="2296">
      <formula>$BO$4=""</formula>
    </cfRule>
  </conditionalFormatting>
  <conditionalFormatting sqref="BR41:CQ41">
    <cfRule type="expression" dxfId="7092" priority="2297">
      <formula>$BN$4=""</formula>
    </cfRule>
  </conditionalFormatting>
  <conditionalFormatting sqref="BR41:CQ41">
    <cfRule type="expression" dxfId="7091" priority="2298">
      <formula>$BM$4=""</formula>
    </cfRule>
  </conditionalFormatting>
  <conditionalFormatting sqref="BR41:CQ41">
    <cfRule type="expression" dxfId="7090" priority="2299">
      <formula>$BL$4=""</formula>
    </cfRule>
  </conditionalFormatting>
  <conditionalFormatting sqref="BR41:CQ41">
    <cfRule type="expression" dxfId="7089" priority="2300">
      <formula>$BK$4=""</formula>
    </cfRule>
  </conditionalFormatting>
  <conditionalFormatting sqref="BR41:CQ41">
    <cfRule type="expression" dxfId="7088" priority="2301">
      <formula>$BJ$4=""</formula>
    </cfRule>
  </conditionalFormatting>
  <conditionalFormatting sqref="BR41:CQ41">
    <cfRule type="expression" dxfId="7087" priority="2302">
      <formula>$BI$4=""</formula>
    </cfRule>
  </conditionalFormatting>
  <conditionalFormatting sqref="BR41:CQ41">
    <cfRule type="expression" dxfId="7086" priority="2303">
      <formula>$BH$4=""</formula>
    </cfRule>
  </conditionalFormatting>
  <conditionalFormatting sqref="BR41:CQ41">
    <cfRule type="expression" dxfId="7085" priority="2304">
      <formula>$BG$4=""</formula>
    </cfRule>
  </conditionalFormatting>
  <conditionalFormatting sqref="BR41:CQ41">
    <cfRule type="expression" dxfId="7084" priority="2305">
      <formula>$BF$4=""</formula>
    </cfRule>
  </conditionalFormatting>
  <conditionalFormatting sqref="BR41:CQ41">
    <cfRule type="expression" dxfId="7083" priority="2306">
      <formula>$BE$4=""</formula>
    </cfRule>
  </conditionalFormatting>
  <conditionalFormatting sqref="BR41:CQ41">
    <cfRule type="expression" dxfId="7082" priority="2307">
      <formula>$BD$4=""</formula>
    </cfRule>
  </conditionalFormatting>
  <conditionalFormatting sqref="BR41:CQ41">
    <cfRule type="expression" dxfId="7081" priority="2309">
      <formula>$BB$4=""</formula>
    </cfRule>
  </conditionalFormatting>
  <conditionalFormatting sqref="BR41:CQ41">
    <cfRule type="expression" dxfId="7080" priority="2311">
      <formula>$AZ$4=""</formula>
    </cfRule>
  </conditionalFormatting>
  <conditionalFormatting sqref="CD41:CQ41">
    <cfRule type="expression" dxfId="7079" priority="2281">
      <formula>$CD$4=""</formula>
    </cfRule>
  </conditionalFormatting>
  <conditionalFormatting sqref="BR41:CQ41">
    <cfRule type="expression" dxfId="7078" priority="2295">
      <formula>$BP$4=""</formula>
    </cfRule>
  </conditionalFormatting>
  <conditionalFormatting sqref="BR41:CQ41">
    <cfRule type="expression" dxfId="7077" priority="2294">
      <formula>$BQ$4=""</formula>
    </cfRule>
  </conditionalFormatting>
  <conditionalFormatting sqref="BR41:CQ41">
    <cfRule type="expression" dxfId="7076" priority="2293">
      <formula>$BR$4=""</formula>
    </cfRule>
  </conditionalFormatting>
  <conditionalFormatting sqref="BS41:CQ41">
    <cfRule type="expression" dxfId="7075" priority="2292">
      <formula>$BS$4=""</formula>
    </cfRule>
  </conditionalFormatting>
  <conditionalFormatting sqref="BT41:CQ41">
    <cfRule type="expression" dxfId="7074" priority="2291">
      <formula>$BT$4=""</formula>
    </cfRule>
  </conditionalFormatting>
  <conditionalFormatting sqref="BU41:CQ41">
    <cfRule type="expression" dxfId="7073" priority="2290">
      <formula>$BU$4=""</formula>
    </cfRule>
  </conditionalFormatting>
  <conditionalFormatting sqref="BV41:CQ41">
    <cfRule type="expression" dxfId="7072" priority="2289">
      <formula>$BV$4=""</formula>
    </cfRule>
  </conditionalFormatting>
  <conditionalFormatting sqref="BW41:CQ41">
    <cfRule type="expression" dxfId="7071" priority="2288">
      <formula>$BW$4=""</formula>
    </cfRule>
  </conditionalFormatting>
  <conditionalFormatting sqref="BX41:CQ41">
    <cfRule type="expression" dxfId="7070" priority="2287">
      <formula>$BX$4=""</formula>
    </cfRule>
  </conditionalFormatting>
  <conditionalFormatting sqref="BY41:CQ41">
    <cfRule type="expression" dxfId="7069" priority="2286">
      <formula>$BY$4=""</formula>
    </cfRule>
  </conditionalFormatting>
  <conditionalFormatting sqref="BZ41:CQ41">
    <cfRule type="expression" dxfId="7068" priority="2285">
      <formula>$BZ$4=""</formula>
    </cfRule>
  </conditionalFormatting>
  <conditionalFormatting sqref="CA41:CQ41">
    <cfRule type="expression" dxfId="7067" priority="2284">
      <formula>$CA$4=""</formula>
    </cfRule>
  </conditionalFormatting>
  <conditionalFormatting sqref="CB41:CQ41">
    <cfRule type="expression" dxfId="7066" priority="2283">
      <formula>$CB$4=""</formula>
    </cfRule>
  </conditionalFormatting>
  <conditionalFormatting sqref="CC41:CQ41">
    <cfRule type="expression" dxfId="7065" priority="2282">
      <formula>$CC$4=""</formula>
    </cfRule>
  </conditionalFormatting>
  <conditionalFormatting sqref="BR41:CQ41">
    <cfRule type="expression" dxfId="7064" priority="2308">
      <formula>$BC$4=""</formula>
    </cfRule>
  </conditionalFormatting>
  <conditionalFormatting sqref="BR42:CQ42">
    <cfRule type="expression" dxfId="7063" priority="2280">
      <formula>$D$4=""</formula>
    </cfRule>
  </conditionalFormatting>
  <conditionalFormatting sqref="BR42:CQ42">
    <cfRule type="expression" dxfId="7062" priority="2279">
      <formula>$E$4=""</formula>
    </cfRule>
  </conditionalFormatting>
  <conditionalFormatting sqref="BR42:CQ42">
    <cfRule type="expression" dxfId="7061" priority="2278">
      <formula>$F$4=""</formula>
    </cfRule>
  </conditionalFormatting>
  <conditionalFormatting sqref="BR42:CQ42">
    <cfRule type="expression" dxfId="7060" priority="2277">
      <formula>$G$4=""</formula>
    </cfRule>
  </conditionalFormatting>
  <conditionalFormatting sqref="BR42:CQ42">
    <cfRule type="expression" dxfId="7059" priority="2276">
      <formula>$H$4=""</formula>
    </cfRule>
  </conditionalFormatting>
  <conditionalFormatting sqref="BR42:CQ42">
    <cfRule type="expression" dxfId="7058" priority="2275">
      <formula>$I$4=""</formula>
    </cfRule>
  </conditionalFormatting>
  <conditionalFormatting sqref="BR42:CQ42">
    <cfRule type="expression" dxfId="7057" priority="2274">
      <formula>$J$4=""</formula>
    </cfRule>
  </conditionalFormatting>
  <conditionalFormatting sqref="BR42:CQ42">
    <cfRule type="expression" dxfId="7056" priority="2273">
      <formula>$K$4=""</formula>
    </cfRule>
  </conditionalFormatting>
  <conditionalFormatting sqref="BR42:CQ42">
    <cfRule type="expression" dxfId="7055" priority="2272">
      <formula>$L$4=""</formula>
    </cfRule>
  </conditionalFormatting>
  <conditionalFormatting sqref="BR42:CQ42">
    <cfRule type="expression" dxfId="7054" priority="2271">
      <formula>$M$4=""</formula>
    </cfRule>
  </conditionalFormatting>
  <conditionalFormatting sqref="BR42:CQ42">
    <cfRule type="expression" dxfId="7053" priority="2270">
      <formula>$N$4=""</formula>
    </cfRule>
  </conditionalFormatting>
  <conditionalFormatting sqref="BR42:CQ42">
    <cfRule type="expression" dxfId="7052" priority="2269">
      <formula>$O$4=""</formula>
    </cfRule>
  </conditionalFormatting>
  <conditionalFormatting sqref="BR42:CQ42">
    <cfRule type="expression" dxfId="7051" priority="2268">
      <formula>$P$4=""</formula>
    </cfRule>
  </conditionalFormatting>
  <conditionalFormatting sqref="BR42:CQ42">
    <cfRule type="expression" dxfId="7050" priority="2267">
      <formula>$Q$4=""</formula>
    </cfRule>
  </conditionalFormatting>
  <conditionalFormatting sqref="BR42:CQ42">
    <cfRule type="expression" dxfId="7049" priority="2266">
      <formula>$R$4=""</formula>
    </cfRule>
  </conditionalFormatting>
  <conditionalFormatting sqref="BR42:CQ42">
    <cfRule type="expression" dxfId="7048" priority="2265">
      <formula>$S$4=""</formula>
    </cfRule>
  </conditionalFormatting>
  <conditionalFormatting sqref="BR42:CQ42">
    <cfRule type="expression" dxfId="7047" priority="2264">
      <formula>$T$4=""</formula>
    </cfRule>
  </conditionalFormatting>
  <conditionalFormatting sqref="BR42:CQ42">
    <cfRule type="expression" dxfId="7046" priority="2263">
      <formula>$U$4=""</formula>
    </cfRule>
  </conditionalFormatting>
  <conditionalFormatting sqref="BR42:CQ42">
    <cfRule type="expression" dxfId="7045" priority="2262">
      <formula>$V$4=""</formula>
    </cfRule>
  </conditionalFormatting>
  <conditionalFormatting sqref="BR42:CQ42">
    <cfRule type="expression" dxfId="7044" priority="2261">
      <formula>$W$4=""</formula>
    </cfRule>
  </conditionalFormatting>
  <conditionalFormatting sqref="BR42:CQ42">
    <cfRule type="expression" dxfId="7043" priority="2260">
      <formula>$X$4=""</formula>
    </cfRule>
  </conditionalFormatting>
  <conditionalFormatting sqref="BR42:CQ42">
    <cfRule type="expression" dxfId="7042" priority="2259">
      <formula>$Y$4=""</formula>
    </cfRule>
  </conditionalFormatting>
  <conditionalFormatting sqref="BR42:CQ42">
    <cfRule type="expression" dxfId="7041" priority="2258">
      <formula>$Z$4=""</formula>
    </cfRule>
  </conditionalFormatting>
  <conditionalFormatting sqref="BR42:CQ42">
    <cfRule type="expression" dxfId="7040" priority="2257">
      <formula>$AA$4=""</formula>
    </cfRule>
  </conditionalFormatting>
  <conditionalFormatting sqref="BR42:CQ42">
    <cfRule type="expression" dxfId="7039" priority="2233">
      <formula>$AY$4=""</formula>
    </cfRule>
  </conditionalFormatting>
  <conditionalFormatting sqref="BR42:CQ42">
    <cfRule type="expression" dxfId="7038" priority="2234">
      <formula>$AX$4=""</formula>
    </cfRule>
  </conditionalFormatting>
  <conditionalFormatting sqref="BR42:CQ42">
    <cfRule type="expression" dxfId="7037" priority="2235">
      <formula>$AW$4=""</formula>
    </cfRule>
  </conditionalFormatting>
  <conditionalFormatting sqref="BR42:CQ42">
    <cfRule type="expression" dxfId="7036" priority="2236">
      <formula>$AV$4=""</formula>
    </cfRule>
  </conditionalFormatting>
  <conditionalFormatting sqref="BR42:CQ42">
    <cfRule type="expression" dxfId="7035" priority="2237">
      <formula>$AU$4=""</formula>
    </cfRule>
  </conditionalFormatting>
  <conditionalFormatting sqref="BR42:CQ42">
    <cfRule type="expression" dxfId="7034" priority="2238">
      <formula>$AT$4=""</formula>
    </cfRule>
  </conditionalFormatting>
  <conditionalFormatting sqref="BR42:CQ42">
    <cfRule type="expression" dxfId="7033" priority="2239">
      <formula>$AS$4=""</formula>
    </cfRule>
  </conditionalFormatting>
  <conditionalFormatting sqref="BR42:CQ42">
    <cfRule type="expression" dxfId="7032" priority="2240">
      <formula>$AR$4=""</formula>
    </cfRule>
  </conditionalFormatting>
  <conditionalFormatting sqref="BR42:CQ42">
    <cfRule type="expression" dxfId="7031" priority="2241">
      <formula>$AQ$4=""</formula>
    </cfRule>
  </conditionalFormatting>
  <conditionalFormatting sqref="BR42:CQ42">
    <cfRule type="expression" dxfId="7030" priority="2242">
      <formula>$AP$4=""</formula>
    </cfRule>
  </conditionalFormatting>
  <conditionalFormatting sqref="BR42:CQ42">
    <cfRule type="expression" dxfId="7029" priority="2243">
      <formula>$AO$4=""</formula>
    </cfRule>
  </conditionalFormatting>
  <conditionalFormatting sqref="BR42:CQ42">
    <cfRule type="expression" dxfId="7028" priority="2244">
      <formula>$AN$4=""</formula>
    </cfRule>
  </conditionalFormatting>
  <conditionalFormatting sqref="BR42:CQ42">
    <cfRule type="expression" dxfId="7027" priority="2245">
      <formula>$AM$4=""</formula>
    </cfRule>
  </conditionalFormatting>
  <conditionalFormatting sqref="BR42:CQ42">
    <cfRule type="expression" dxfId="7026" priority="2246">
      <formula>$AL$4=""</formula>
    </cfRule>
  </conditionalFormatting>
  <conditionalFormatting sqref="BR42:CQ42">
    <cfRule type="expression" dxfId="7025" priority="2247">
      <formula>$AK$4=""</formula>
    </cfRule>
  </conditionalFormatting>
  <conditionalFormatting sqref="BR42:CQ42">
    <cfRule type="expression" dxfId="7024" priority="2248">
      <formula>$AJ$4=""</formula>
    </cfRule>
  </conditionalFormatting>
  <conditionalFormatting sqref="BR42:CQ42">
    <cfRule type="expression" dxfId="7023" priority="2249">
      <formula>$AI$4=""</formula>
    </cfRule>
  </conditionalFormatting>
  <conditionalFormatting sqref="BR42:CQ42">
    <cfRule type="expression" dxfId="7022" priority="2250">
      <formula>$AH$4=""</formula>
    </cfRule>
  </conditionalFormatting>
  <conditionalFormatting sqref="BR42:CQ42">
    <cfRule type="expression" dxfId="7021" priority="2251">
      <formula>$AG$4=""</formula>
    </cfRule>
  </conditionalFormatting>
  <conditionalFormatting sqref="BR42:CQ42">
    <cfRule type="expression" dxfId="7020" priority="2252">
      <formula>$AF$4=""</formula>
    </cfRule>
  </conditionalFormatting>
  <conditionalFormatting sqref="BR42:CQ42">
    <cfRule type="expression" dxfId="7019" priority="2253">
      <formula>$AE$4=""</formula>
    </cfRule>
  </conditionalFormatting>
  <conditionalFormatting sqref="BR42:CQ42">
    <cfRule type="expression" dxfId="7018" priority="2254">
      <formula>$AD$4=""</formula>
    </cfRule>
  </conditionalFormatting>
  <conditionalFormatting sqref="BR42:CQ42">
    <cfRule type="expression" dxfId="7017" priority="2255">
      <formula>$AC$4=""</formula>
    </cfRule>
  </conditionalFormatting>
  <conditionalFormatting sqref="BR42:CQ42">
    <cfRule type="expression" dxfId="7016" priority="2256">
      <formula>$AB$4=""</formula>
    </cfRule>
  </conditionalFormatting>
  <conditionalFormatting sqref="BR42:CQ42">
    <cfRule type="expression" dxfId="7015" priority="2231">
      <formula>$BA$4=""</formula>
    </cfRule>
  </conditionalFormatting>
  <conditionalFormatting sqref="BR42:CQ42">
    <cfRule type="expression" dxfId="7014" priority="2217">
      <formula>$BO$4=""</formula>
    </cfRule>
  </conditionalFormatting>
  <conditionalFormatting sqref="BR42:CQ42">
    <cfRule type="expression" dxfId="7013" priority="2218">
      <formula>$BN$4=""</formula>
    </cfRule>
  </conditionalFormatting>
  <conditionalFormatting sqref="BR42:CQ42">
    <cfRule type="expression" dxfId="7012" priority="2219">
      <formula>$BM$4=""</formula>
    </cfRule>
  </conditionalFormatting>
  <conditionalFormatting sqref="BR42:CQ42">
    <cfRule type="expression" dxfId="7011" priority="2220">
      <formula>$BL$4=""</formula>
    </cfRule>
  </conditionalFormatting>
  <conditionalFormatting sqref="BR42:CQ42">
    <cfRule type="expression" dxfId="7010" priority="2221">
      <formula>$BK$4=""</formula>
    </cfRule>
  </conditionalFormatting>
  <conditionalFormatting sqref="BR42:CQ42">
    <cfRule type="expression" dxfId="7009" priority="2222">
      <formula>$BJ$4=""</formula>
    </cfRule>
  </conditionalFormatting>
  <conditionalFormatting sqref="BR42:CQ42">
    <cfRule type="expression" dxfId="7008" priority="2223">
      <formula>$BI$4=""</formula>
    </cfRule>
  </conditionalFormatting>
  <conditionalFormatting sqref="BR42:CQ42">
    <cfRule type="expression" dxfId="7007" priority="2224">
      <formula>$BH$4=""</formula>
    </cfRule>
  </conditionalFormatting>
  <conditionalFormatting sqref="BR42:CQ42">
    <cfRule type="expression" dxfId="7006" priority="2225">
      <formula>$BG$4=""</formula>
    </cfRule>
  </conditionalFormatting>
  <conditionalFormatting sqref="BR42:CQ42">
    <cfRule type="expression" dxfId="7005" priority="2226">
      <formula>$BF$4=""</formula>
    </cfRule>
  </conditionalFormatting>
  <conditionalFormatting sqref="BR42:CQ42">
    <cfRule type="expression" dxfId="7004" priority="2227">
      <formula>$BE$4=""</formula>
    </cfRule>
  </conditionalFormatting>
  <conditionalFormatting sqref="BR42:CQ42">
    <cfRule type="expression" dxfId="7003" priority="2228">
      <formula>$BD$4=""</formula>
    </cfRule>
  </conditionalFormatting>
  <conditionalFormatting sqref="BR42:CQ42">
    <cfRule type="expression" dxfId="7002" priority="2230">
      <formula>$BB$4=""</formula>
    </cfRule>
  </conditionalFormatting>
  <conditionalFormatting sqref="BR42:CQ42">
    <cfRule type="expression" dxfId="7001" priority="2232">
      <formula>$AZ$4=""</formula>
    </cfRule>
  </conditionalFormatting>
  <conditionalFormatting sqref="CD42:CQ42">
    <cfRule type="expression" dxfId="7000" priority="2202">
      <formula>$CD$4=""</formula>
    </cfRule>
  </conditionalFormatting>
  <conditionalFormatting sqref="BR42:CQ42">
    <cfRule type="expression" dxfId="6999" priority="2216">
      <formula>$BP$4=""</formula>
    </cfRule>
  </conditionalFormatting>
  <conditionalFormatting sqref="BR42:CQ42">
    <cfRule type="expression" dxfId="6998" priority="2215">
      <formula>$BQ$4=""</formula>
    </cfRule>
  </conditionalFormatting>
  <conditionalFormatting sqref="BR42:CQ42">
    <cfRule type="expression" dxfId="6997" priority="2214">
      <formula>$BR$4=""</formula>
    </cfRule>
  </conditionalFormatting>
  <conditionalFormatting sqref="BS42:CQ42">
    <cfRule type="expression" dxfId="6996" priority="2213">
      <formula>$BS$4=""</formula>
    </cfRule>
  </conditionalFormatting>
  <conditionalFormatting sqref="BT42:CQ42">
    <cfRule type="expression" dxfId="6995" priority="2212">
      <formula>$BT$4=""</formula>
    </cfRule>
  </conditionalFormatting>
  <conditionalFormatting sqref="BU42:CQ42">
    <cfRule type="expression" dxfId="6994" priority="2211">
      <formula>$BU$4=""</formula>
    </cfRule>
  </conditionalFormatting>
  <conditionalFormatting sqref="BV42:CQ42">
    <cfRule type="expression" dxfId="6993" priority="2210">
      <formula>$BV$4=""</formula>
    </cfRule>
  </conditionalFormatting>
  <conditionalFormatting sqref="BW42:CQ42">
    <cfRule type="expression" dxfId="6992" priority="2209">
      <formula>$BW$4=""</formula>
    </cfRule>
  </conditionalFormatting>
  <conditionalFormatting sqref="BX42:CQ42">
    <cfRule type="expression" dxfId="6991" priority="2208">
      <formula>$BX$4=""</formula>
    </cfRule>
  </conditionalFormatting>
  <conditionalFormatting sqref="BY42:CQ42">
    <cfRule type="expression" dxfId="6990" priority="2207">
      <formula>$BY$4=""</formula>
    </cfRule>
  </conditionalFormatting>
  <conditionalFormatting sqref="BZ42:CQ42">
    <cfRule type="expression" dxfId="6989" priority="2206">
      <formula>$BZ$4=""</formula>
    </cfRule>
  </conditionalFormatting>
  <conditionalFormatting sqref="CA42:CQ42">
    <cfRule type="expression" dxfId="6988" priority="2205">
      <formula>$CA$4=""</formula>
    </cfRule>
  </conditionalFormatting>
  <conditionalFormatting sqref="CB42:CQ42">
    <cfRule type="expression" dxfId="6987" priority="2204">
      <formula>$CB$4=""</formula>
    </cfRule>
  </conditionalFormatting>
  <conditionalFormatting sqref="CC42:CQ42">
    <cfRule type="expression" dxfId="6986" priority="2203">
      <formula>$CC$4=""</formula>
    </cfRule>
  </conditionalFormatting>
  <conditionalFormatting sqref="BR42:CQ42">
    <cfRule type="expression" dxfId="6985" priority="2229">
      <formula>$BC$4=""</formula>
    </cfRule>
  </conditionalFormatting>
  <conditionalFormatting sqref="BR44:CQ45">
    <cfRule type="expression" dxfId="6984" priority="2201">
      <formula>$D$4=""</formula>
    </cfRule>
  </conditionalFormatting>
  <conditionalFormatting sqref="BR44:CQ45">
    <cfRule type="expression" dxfId="6983" priority="2200">
      <formula>$E$4=""</formula>
    </cfRule>
  </conditionalFormatting>
  <conditionalFormatting sqref="BR44:CQ45">
    <cfRule type="expression" dxfId="6982" priority="2199">
      <formula>$F$4=""</formula>
    </cfRule>
  </conditionalFormatting>
  <conditionalFormatting sqref="BR44:CQ45">
    <cfRule type="expression" dxfId="6981" priority="2198">
      <formula>$G$4=""</formula>
    </cfRule>
  </conditionalFormatting>
  <conditionalFormatting sqref="BR44:CQ45">
    <cfRule type="expression" dxfId="6980" priority="2197">
      <formula>$H$4=""</formula>
    </cfRule>
  </conditionalFormatting>
  <conditionalFormatting sqref="BR44:CQ45">
    <cfRule type="expression" dxfId="6979" priority="2196">
      <formula>$I$4=""</formula>
    </cfRule>
  </conditionalFormatting>
  <conditionalFormatting sqref="BR44:CQ45">
    <cfRule type="expression" dxfId="6978" priority="2195">
      <formula>$J$4=""</formula>
    </cfRule>
  </conditionalFormatting>
  <conditionalFormatting sqref="BR44:CQ45">
    <cfRule type="expression" dxfId="6977" priority="2194">
      <formula>$K$4=""</formula>
    </cfRule>
  </conditionalFormatting>
  <conditionalFormatting sqref="BR44:CQ45">
    <cfRule type="expression" dxfId="6976" priority="2193">
      <formula>$L$4=""</formula>
    </cfRule>
  </conditionalFormatting>
  <conditionalFormatting sqref="BR44:CQ45">
    <cfRule type="expression" dxfId="6975" priority="2192">
      <formula>$M$4=""</formula>
    </cfRule>
  </conditionalFormatting>
  <conditionalFormatting sqref="BR44:CQ45">
    <cfRule type="expression" dxfId="6974" priority="2191">
      <formula>$N$4=""</formula>
    </cfRule>
  </conditionalFormatting>
  <conditionalFormatting sqref="BR44:CQ45">
    <cfRule type="expression" dxfId="6973" priority="2190">
      <formula>$O$4=""</formula>
    </cfRule>
  </conditionalFormatting>
  <conditionalFormatting sqref="BR44:CQ45">
    <cfRule type="expression" dxfId="6972" priority="2189">
      <formula>$P$4=""</formula>
    </cfRule>
  </conditionalFormatting>
  <conditionalFormatting sqref="BR44:CQ45">
    <cfRule type="expression" dxfId="6971" priority="2188">
      <formula>$Q$4=""</formula>
    </cfRule>
  </conditionalFormatting>
  <conditionalFormatting sqref="BR44:CQ45">
    <cfRule type="expression" dxfId="6970" priority="2187">
      <formula>$R$4=""</formula>
    </cfRule>
  </conditionalFormatting>
  <conditionalFormatting sqref="BR44:CQ45">
    <cfRule type="expression" dxfId="6969" priority="2186">
      <formula>$S$4=""</formula>
    </cfRule>
  </conditionalFormatting>
  <conditionalFormatting sqref="BR44:CQ45">
    <cfRule type="expression" dxfId="6968" priority="2185">
      <formula>$T$4=""</formula>
    </cfRule>
  </conditionalFormatting>
  <conditionalFormatting sqref="BR44:CQ45">
    <cfRule type="expression" dxfId="6967" priority="2184">
      <formula>$U$4=""</formula>
    </cfRule>
  </conditionalFormatting>
  <conditionalFormatting sqref="BR44:CQ45">
    <cfRule type="expression" dxfId="6966" priority="2183">
      <formula>$V$4=""</formula>
    </cfRule>
  </conditionalFormatting>
  <conditionalFormatting sqref="BR44:CQ45">
    <cfRule type="expression" dxfId="6965" priority="2182">
      <formula>$W$4=""</formula>
    </cfRule>
  </conditionalFormatting>
  <conditionalFormatting sqref="BR44:CQ45">
    <cfRule type="expression" dxfId="6964" priority="2181">
      <formula>$X$4=""</formula>
    </cfRule>
  </conditionalFormatting>
  <conditionalFormatting sqref="BR44:CQ45">
    <cfRule type="expression" dxfId="6963" priority="2180">
      <formula>$Y$4=""</formula>
    </cfRule>
  </conditionalFormatting>
  <conditionalFormatting sqref="BR44:CQ45">
    <cfRule type="expression" dxfId="6962" priority="2179">
      <formula>$Z$4=""</formula>
    </cfRule>
  </conditionalFormatting>
  <conditionalFormatting sqref="BR44:CQ45">
    <cfRule type="expression" dxfId="6961" priority="2178">
      <formula>$AA$4=""</formula>
    </cfRule>
  </conditionalFormatting>
  <conditionalFormatting sqref="BR44:CQ45">
    <cfRule type="expression" dxfId="6960" priority="2154">
      <formula>$AY$4=""</formula>
    </cfRule>
  </conditionalFormatting>
  <conditionalFormatting sqref="BR44:CQ45">
    <cfRule type="expression" dxfId="6959" priority="2155">
      <formula>$AX$4=""</formula>
    </cfRule>
  </conditionalFormatting>
  <conditionalFormatting sqref="BR44:CQ45">
    <cfRule type="expression" dxfId="6958" priority="2156">
      <formula>$AW$4=""</formula>
    </cfRule>
  </conditionalFormatting>
  <conditionalFormatting sqref="BR44:CQ45">
    <cfRule type="expression" dxfId="6957" priority="2157">
      <formula>$AV$4=""</formula>
    </cfRule>
  </conditionalFormatting>
  <conditionalFormatting sqref="BR44:CQ45">
    <cfRule type="expression" dxfId="6956" priority="2158">
      <formula>$AU$4=""</formula>
    </cfRule>
  </conditionalFormatting>
  <conditionalFormatting sqref="BR44:CQ45">
    <cfRule type="expression" dxfId="6955" priority="2159">
      <formula>$AT$4=""</formula>
    </cfRule>
  </conditionalFormatting>
  <conditionalFormatting sqref="BR44:CQ45">
    <cfRule type="expression" dxfId="6954" priority="2160">
      <formula>$AS$4=""</formula>
    </cfRule>
  </conditionalFormatting>
  <conditionalFormatting sqref="BR44:CQ45">
    <cfRule type="expression" dxfId="6953" priority="2161">
      <formula>$AR$4=""</formula>
    </cfRule>
  </conditionalFormatting>
  <conditionalFormatting sqref="BR44:CQ45">
    <cfRule type="expression" dxfId="6952" priority="2162">
      <formula>$AQ$4=""</formula>
    </cfRule>
  </conditionalFormatting>
  <conditionalFormatting sqref="BR44:CQ45">
    <cfRule type="expression" dxfId="6951" priority="2163">
      <formula>$AP$4=""</formula>
    </cfRule>
  </conditionalFormatting>
  <conditionalFormatting sqref="BR44:CQ45">
    <cfRule type="expression" dxfId="6950" priority="2164">
      <formula>$AO$4=""</formula>
    </cfRule>
  </conditionalFormatting>
  <conditionalFormatting sqref="BR44:CQ45">
    <cfRule type="expression" dxfId="6949" priority="2165">
      <formula>$AN$4=""</formula>
    </cfRule>
  </conditionalFormatting>
  <conditionalFormatting sqref="BR44:CQ45">
    <cfRule type="expression" dxfId="6948" priority="2166">
      <formula>$AM$4=""</formula>
    </cfRule>
  </conditionalFormatting>
  <conditionalFormatting sqref="BR44:CQ45">
    <cfRule type="expression" dxfId="6947" priority="2167">
      <formula>$AL$4=""</formula>
    </cfRule>
  </conditionalFormatting>
  <conditionalFormatting sqref="BR44:CQ45">
    <cfRule type="expression" dxfId="6946" priority="2168">
      <formula>$AK$4=""</formula>
    </cfRule>
  </conditionalFormatting>
  <conditionalFormatting sqref="BR44:CQ45">
    <cfRule type="expression" dxfId="6945" priority="2169">
      <formula>$AJ$4=""</formula>
    </cfRule>
  </conditionalFormatting>
  <conditionalFormatting sqref="BR44:CQ45">
    <cfRule type="expression" dxfId="6944" priority="2170">
      <formula>$AI$4=""</formula>
    </cfRule>
  </conditionalFormatting>
  <conditionalFormatting sqref="BR44:CQ45">
    <cfRule type="expression" dxfId="6943" priority="2171">
      <formula>$AH$4=""</formula>
    </cfRule>
  </conditionalFormatting>
  <conditionalFormatting sqref="BR44:CQ45">
    <cfRule type="expression" dxfId="6942" priority="2172">
      <formula>$AG$4=""</formula>
    </cfRule>
  </conditionalFormatting>
  <conditionalFormatting sqref="BR44:CQ45">
    <cfRule type="expression" dxfId="6941" priority="2173">
      <formula>$AF$4=""</formula>
    </cfRule>
  </conditionalFormatting>
  <conditionalFormatting sqref="BR44:CQ45">
    <cfRule type="expression" dxfId="6940" priority="2174">
      <formula>$AE$4=""</formula>
    </cfRule>
  </conditionalFormatting>
  <conditionalFormatting sqref="BR44:CQ45">
    <cfRule type="expression" dxfId="6939" priority="2175">
      <formula>$AD$4=""</formula>
    </cfRule>
  </conditionalFormatting>
  <conditionalFormatting sqref="BR44:CQ45">
    <cfRule type="expression" dxfId="6938" priority="2176">
      <formula>$AC$4=""</formula>
    </cfRule>
  </conditionalFormatting>
  <conditionalFormatting sqref="BR44:CQ45">
    <cfRule type="expression" dxfId="6937" priority="2177">
      <formula>$AB$4=""</formula>
    </cfRule>
  </conditionalFormatting>
  <conditionalFormatting sqref="BR44:CQ45">
    <cfRule type="expression" dxfId="6936" priority="2152">
      <formula>$BA$4=""</formula>
    </cfRule>
  </conditionalFormatting>
  <conditionalFormatting sqref="BR44:CQ45">
    <cfRule type="expression" dxfId="6935" priority="2138">
      <formula>$BO$4=""</formula>
    </cfRule>
  </conditionalFormatting>
  <conditionalFormatting sqref="BR44:CQ45">
    <cfRule type="expression" dxfId="6934" priority="2139">
      <formula>$BN$4=""</formula>
    </cfRule>
  </conditionalFormatting>
  <conditionalFormatting sqref="BR44:CQ45">
    <cfRule type="expression" dxfId="6933" priority="2140">
      <formula>$BM$4=""</formula>
    </cfRule>
  </conditionalFormatting>
  <conditionalFormatting sqref="BR44:CQ45">
    <cfRule type="expression" dxfId="6932" priority="2141">
      <formula>$BL$4=""</formula>
    </cfRule>
  </conditionalFormatting>
  <conditionalFormatting sqref="BR44:CQ45">
    <cfRule type="expression" dxfId="6931" priority="2142">
      <formula>$BK$4=""</formula>
    </cfRule>
  </conditionalFormatting>
  <conditionalFormatting sqref="BR44:CQ45">
    <cfRule type="expression" dxfId="6930" priority="2143">
      <formula>$BJ$4=""</formula>
    </cfRule>
  </conditionalFormatting>
  <conditionalFormatting sqref="BR44:CQ45">
    <cfRule type="expression" dxfId="6929" priority="2144">
      <formula>$BI$4=""</formula>
    </cfRule>
  </conditionalFormatting>
  <conditionalFormatting sqref="BR44:CQ45">
    <cfRule type="expression" dxfId="6928" priority="2145">
      <formula>$BH$4=""</formula>
    </cfRule>
  </conditionalFormatting>
  <conditionalFormatting sqref="BR44:CQ45">
    <cfRule type="expression" dxfId="6927" priority="2146">
      <formula>$BG$4=""</formula>
    </cfRule>
  </conditionalFormatting>
  <conditionalFormatting sqref="BR44:CQ45">
    <cfRule type="expression" dxfId="6926" priority="2147">
      <formula>$BF$4=""</formula>
    </cfRule>
  </conditionalFormatting>
  <conditionalFormatting sqref="BR44:CQ45">
    <cfRule type="expression" dxfId="6925" priority="2148">
      <formula>$BE$4=""</formula>
    </cfRule>
  </conditionalFormatting>
  <conditionalFormatting sqref="BR44:CQ45">
    <cfRule type="expression" dxfId="6924" priority="2149">
      <formula>$BD$4=""</formula>
    </cfRule>
  </conditionalFormatting>
  <conditionalFormatting sqref="BR44:CQ45">
    <cfRule type="expression" dxfId="6923" priority="2151">
      <formula>$BB$4=""</formula>
    </cfRule>
  </conditionalFormatting>
  <conditionalFormatting sqref="BR44:CQ45">
    <cfRule type="expression" dxfId="6922" priority="2153">
      <formula>$AZ$4=""</formula>
    </cfRule>
  </conditionalFormatting>
  <conditionalFormatting sqref="CD44:CQ45">
    <cfRule type="expression" dxfId="6921" priority="2123">
      <formula>$CD$4=""</formula>
    </cfRule>
  </conditionalFormatting>
  <conditionalFormatting sqref="BR44:CQ45">
    <cfRule type="expression" dxfId="6920" priority="2137">
      <formula>$BP$4=""</formula>
    </cfRule>
  </conditionalFormatting>
  <conditionalFormatting sqref="BR44:CQ45">
    <cfRule type="expression" dxfId="6919" priority="2136">
      <formula>$BQ$4=""</formula>
    </cfRule>
  </conditionalFormatting>
  <conditionalFormatting sqref="BR44:CQ45">
    <cfRule type="expression" dxfId="6918" priority="2135">
      <formula>$BR$4=""</formula>
    </cfRule>
  </conditionalFormatting>
  <conditionalFormatting sqref="BS44:CQ45">
    <cfRule type="expression" dxfId="6917" priority="2134">
      <formula>$BS$4=""</formula>
    </cfRule>
  </conditionalFormatting>
  <conditionalFormatting sqref="BT44:CQ45">
    <cfRule type="expression" dxfId="6916" priority="2133">
      <formula>$BT$4=""</formula>
    </cfRule>
  </conditionalFormatting>
  <conditionalFormatting sqref="BU44:CQ45">
    <cfRule type="expression" dxfId="6915" priority="2132">
      <formula>$BU$4=""</formula>
    </cfRule>
  </conditionalFormatting>
  <conditionalFormatting sqref="BV44:CQ45">
    <cfRule type="expression" dxfId="6914" priority="2131">
      <formula>$BV$4=""</formula>
    </cfRule>
  </conditionalFormatting>
  <conditionalFormatting sqref="BW44:CQ45">
    <cfRule type="expression" dxfId="6913" priority="2130">
      <formula>$BW$4=""</formula>
    </cfRule>
  </conditionalFormatting>
  <conditionalFormatting sqref="BX44:CQ45">
    <cfRule type="expression" dxfId="6912" priority="2129">
      <formula>$BX$4=""</formula>
    </cfRule>
  </conditionalFormatting>
  <conditionalFormatting sqref="BY44:CQ45">
    <cfRule type="expression" dxfId="6911" priority="2128">
      <formula>$BY$4=""</formula>
    </cfRule>
  </conditionalFormatting>
  <conditionalFormatting sqref="BZ44:CQ45">
    <cfRule type="expression" dxfId="6910" priority="2127">
      <formula>$BZ$4=""</formula>
    </cfRule>
  </conditionalFormatting>
  <conditionalFormatting sqref="CA44:CQ45">
    <cfRule type="expression" dxfId="6909" priority="2126">
      <formula>$CA$4=""</formula>
    </cfRule>
  </conditionalFormatting>
  <conditionalFormatting sqref="CB44:CQ45">
    <cfRule type="expression" dxfId="6908" priority="2125">
      <formula>$CB$4=""</formula>
    </cfRule>
  </conditionalFormatting>
  <conditionalFormatting sqref="CC44:CQ45">
    <cfRule type="expression" dxfId="6907" priority="2124">
      <formula>$CC$4=""</formula>
    </cfRule>
  </conditionalFormatting>
  <conditionalFormatting sqref="BR44:CQ45">
    <cfRule type="expression" dxfId="6906" priority="2150">
      <formula>$BC$4=""</formula>
    </cfRule>
  </conditionalFormatting>
  <conditionalFormatting sqref="BR46:CQ46">
    <cfRule type="expression" dxfId="6905" priority="2122">
      <formula>$D$4=""</formula>
    </cfRule>
  </conditionalFormatting>
  <conditionalFormatting sqref="BR46:CQ46">
    <cfRule type="expression" dxfId="6904" priority="2121">
      <formula>$E$4=""</formula>
    </cfRule>
  </conditionalFormatting>
  <conditionalFormatting sqref="BR46:CQ46">
    <cfRule type="expression" dxfId="6903" priority="2120">
      <formula>$F$4=""</formula>
    </cfRule>
  </conditionalFormatting>
  <conditionalFormatting sqref="BR46:CQ46">
    <cfRule type="expression" dxfId="6902" priority="2119">
      <formula>$G$4=""</formula>
    </cfRule>
  </conditionalFormatting>
  <conditionalFormatting sqref="BR46:CQ46">
    <cfRule type="expression" dxfId="6901" priority="2118">
      <formula>$H$4=""</formula>
    </cfRule>
  </conditionalFormatting>
  <conditionalFormatting sqref="BR46:CQ46">
    <cfRule type="expression" dxfId="6900" priority="2117">
      <formula>$I$4=""</formula>
    </cfRule>
  </conditionalFormatting>
  <conditionalFormatting sqref="BR46:CQ46">
    <cfRule type="expression" dxfId="6899" priority="2116">
      <formula>$J$4=""</formula>
    </cfRule>
  </conditionalFormatting>
  <conditionalFormatting sqref="BR46:CQ46">
    <cfRule type="expression" dxfId="6898" priority="2115">
      <formula>$K$4=""</formula>
    </cfRule>
  </conditionalFormatting>
  <conditionalFormatting sqref="BR46:CQ46">
    <cfRule type="expression" dxfId="6897" priority="2114">
      <formula>$L$4=""</formula>
    </cfRule>
  </conditionalFormatting>
  <conditionalFormatting sqref="BR46:CQ46">
    <cfRule type="expression" dxfId="6896" priority="2113">
      <formula>$M$4=""</formula>
    </cfRule>
  </conditionalFormatting>
  <conditionalFormatting sqref="BR46:CQ46">
    <cfRule type="expression" dxfId="6895" priority="2112">
      <formula>$N$4=""</formula>
    </cfRule>
  </conditionalFormatting>
  <conditionalFormatting sqref="BR46:CQ46">
    <cfRule type="expression" dxfId="6894" priority="2111">
      <formula>$O$4=""</formula>
    </cfRule>
  </conditionalFormatting>
  <conditionalFormatting sqref="BR46:CQ46">
    <cfRule type="expression" dxfId="6893" priority="2110">
      <formula>$P$4=""</formula>
    </cfRule>
  </conditionalFormatting>
  <conditionalFormatting sqref="BR46:CQ46">
    <cfRule type="expression" dxfId="6892" priority="2109">
      <formula>$Q$4=""</formula>
    </cfRule>
  </conditionalFormatting>
  <conditionalFormatting sqref="BR46:CQ46">
    <cfRule type="expression" dxfId="6891" priority="2108">
      <formula>$R$4=""</formula>
    </cfRule>
  </conditionalFormatting>
  <conditionalFormatting sqref="BR46:CQ46">
    <cfRule type="expression" dxfId="6890" priority="2107">
      <formula>$S$4=""</formula>
    </cfRule>
  </conditionalFormatting>
  <conditionalFormatting sqref="BR46:CQ46">
    <cfRule type="expression" dxfId="6889" priority="2106">
      <formula>$T$4=""</formula>
    </cfRule>
  </conditionalFormatting>
  <conditionalFormatting sqref="BR46:CQ46">
    <cfRule type="expression" dxfId="6888" priority="2105">
      <formula>$U$4=""</formula>
    </cfRule>
  </conditionalFormatting>
  <conditionalFormatting sqref="BR46:CQ46">
    <cfRule type="expression" dxfId="6887" priority="2104">
      <formula>$V$4=""</formula>
    </cfRule>
  </conditionalFormatting>
  <conditionalFormatting sqref="BR46:CQ46">
    <cfRule type="expression" dxfId="6886" priority="2103">
      <formula>$W$4=""</formula>
    </cfRule>
  </conditionalFormatting>
  <conditionalFormatting sqref="BR46:CQ46">
    <cfRule type="expression" dxfId="6885" priority="2102">
      <formula>$X$4=""</formula>
    </cfRule>
  </conditionalFormatting>
  <conditionalFormatting sqref="BR46:CQ46">
    <cfRule type="expression" dxfId="6884" priority="2101">
      <formula>$Y$4=""</formula>
    </cfRule>
  </conditionalFormatting>
  <conditionalFormatting sqref="BR46:CQ46">
    <cfRule type="expression" dxfId="6883" priority="2100">
      <formula>$Z$4=""</formula>
    </cfRule>
  </conditionalFormatting>
  <conditionalFormatting sqref="BR46:CQ46">
    <cfRule type="expression" dxfId="6882" priority="2099">
      <formula>$AA$4=""</formula>
    </cfRule>
  </conditionalFormatting>
  <conditionalFormatting sqref="BR46:CQ46">
    <cfRule type="expression" dxfId="6881" priority="2075">
      <formula>$AY$4=""</formula>
    </cfRule>
  </conditionalFormatting>
  <conditionalFormatting sqref="BR46:CQ46">
    <cfRule type="expression" dxfId="6880" priority="2076">
      <formula>$AX$4=""</formula>
    </cfRule>
  </conditionalFormatting>
  <conditionalFormatting sqref="BR46:CQ46">
    <cfRule type="expression" dxfId="6879" priority="2077">
      <formula>$AW$4=""</formula>
    </cfRule>
  </conditionalFormatting>
  <conditionalFormatting sqref="BR46:CQ46">
    <cfRule type="expression" dxfId="6878" priority="2078">
      <formula>$AV$4=""</formula>
    </cfRule>
  </conditionalFormatting>
  <conditionalFormatting sqref="BR46:CQ46">
    <cfRule type="expression" dxfId="6877" priority="2079">
      <formula>$AU$4=""</formula>
    </cfRule>
  </conditionalFormatting>
  <conditionalFormatting sqref="BR46:CQ46">
    <cfRule type="expression" dxfId="6876" priority="2080">
      <formula>$AT$4=""</formula>
    </cfRule>
  </conditionalFormatting>
  <conditionalFormatting sqref="BR46:CQ46">
    <cfRule type="expression" dxfId="6875" priority="2081">
      <formula>$AS$4=""</formula>
    </cfRule>
  </conditionalFormatting>
  <conditionalFormatting sqref="BR46:CQ46">
    <cfRule type="expression" dxfId="6874" priority="2082">
      <formula>$AR$4=""</formula>
    </cfRule>
  </conditionalFormatting>
  <conditionalFormatting sqref="BR46:CQ46">
    <cfRule type="expression" dxfId="6873" priority="2083">
      <formula>$AQ$4=""</formula>
    </cfRule>
  </conditionalFormatting>
  <conditionalFormatting sqref="BR46:CQ46">
    <cfRule type="expression" dxfId="6872" priority="2084">
      <formula>$AP$4=""</formula>
    </cfRule>
  </conditionalFormatting>
  <conditionalFormatting sqref="BR46:CQ46">
    <cfRule type="expression" dxfId="6871" priority="2085">
      <formula>$AO$4=""</formula>
    </cfRule>
  </conditionalFormatting>
  <conditionalFormatting sqref="BR46:CQ46">
    <cfRule type="expression" dxfId="6870" priority="2086">
      <formula>$AN$4=""</formula>
    </cfRule>
  </conditionalFormatting>
  <conditionalFormatting sqref="BR46:CQ46">
    <cfRule type="expression" dxfId="6869" priority="2087">
      <formula>$AM$4=""</formula>
    </cfRule>
  </conditionalFormatting>
  <conditionalFormatting sqref="BR46:CQ46">
    <cfRule type="expression" dxfId="6868" priority="2088">
      <formula>$AL$4=""</formula>
    </cfRule>
  </conditionalFormatting>
  <conditionalFormatting sqref="BR46:CQ46">
    <cfRule type="expression" dxfId="6867" priority="2089">
      <formula>$AK$4=""</formula>
    </cfRule>
  </conditionalFormatting>
  <conditionalFormatting sqref="BR46:CQ46">
    <cfRule type="expression" dxfId="6866" priority="2090">
      <formula>$AJ$4=""</formula>
    </cfRule>
  </conditionalFormatting>
  <conditionalFormatting sqref="BR46:CQ46">
    <cfRule type="expression" dxfId="6865" priority="2091">
      <formula>$AI$4=""</formula>
    </cfRule>
  </conditionalFormatting>
  <conditionalFormatting sqref="BR46:CQ46">
    <cfRule type="expression" dxfId="6864" priority="2092">
      <formula>$AH$4=""</formula>
    </cfRule>
  </conditionalFormatting>
  <conditionalFormatting sqref="BR46:CQ46">
    <cfRule type="expression" dxfId="6863" priority="2093">
      <formula>$AG$4=""</formula>
    </cfRule>
  </conditionalFormatting>
  <conditionalFormatting sqref="BR46:CQ46">
    <cfRule type="expression" dxfId="6862" priority="2094">
      <formula>$AF$4=""</formula>
    </cfRule>
  </conditionalFormatting>
  <conditionalFormatting sqref="BR46:CQ46">
    <cfRule type="expression" dxfId="6861" priority="2095">
      <formula>$AE$4=""</formula>
    </cfRule>
  </conditionalFormatting>
  <conditionalFormatting sqref="BR46:CQ46">
    <cfRule type="expression" dxfId="6860" priority="2096">
      <formula>$AD$4=""</formula>
    </cfRule>
  </conditionalFormatting>
  <conditionalFormatting sqref="BR46:CQ46">
    <cfRule type="expression" dxfId="6859" priority="2097">
      <formula>$AC$4=""</formula>
    </cfRule>
  </conditionalFormatting>
  <conditionalFormatting sqref="BR46:CQ46">
    <cfRule type="expression" dxfId="6858" priority="2098">
      <formula>$AB$4=""</formula>
    </cfRule>
  </conditionalFormatting>
  <conditionalFormatting sqref="BR46:CQ46">
    <cfRule type="expression" dxfId="6857" priority="2073">
      <formula>$BA$4=""</formula>
    </cfRule>
  </conditionalFormatting>
  <conditionalFormatting sqref="BR46:CQ46">
    <cfRule type="expression" dxfId="6856" priority="2059">
      <formula>$BO$4=""</formula>
    </cfRule>
  </conditionalFormatting>
  <conditionalFormatting sqref="BR46:CQ46">
    <cfRule type="expression" dxfId="6855" priority="2060">
      <formula>$BN$4=""</formula>
    </cfRule>
  </conditionalFormatting>
  <conditionalFormatting sqref="BR46:CQ46">
    <cfRule type="expression" dxfId="6854" priority="2061">
      <formula>$BM$4=""</formula>
    </cfRule>
  </conditionalFormatting>
  <conditionalFormatting sqref="BR46:CQ46">
    <cfRule type="expression" dxfId="6853" priority="2062">
      <formula>$BL$4=""</formula>
    </cfRule>
  </conditionalFormatting>
  <conditionalFormatting sqref="BR46:CQ46">
    <cfRule type="expression" dxfId="6852" priority="2063">
      <formula>$BK$4=""</formula>
    </cfRule>
  </conditionalFormatting>
  <conditionalFormatting sqref="BR46:CQ46">
    <cfRule type="expression" dxfId="6851" priority="2064">
      <formula>$BJ$4=""</formula>
    </cfRule>
  </conditionalFormatting>
  <conditionalFormatting sqref="BR46:CQ46">
    <cfRule type="expression" dxfId="6850" priority="2065">
      <formula>$BI$4=""</formula>
    </cfRule>
  </conditionalFormatting>
  <conditionalFormatting sqref="BR46:CQ46">
    <cfRule type="expression" dxfId="6849" priority="2066">
      <formula>$BH$4=""</formula>
    </cfRule>
  </conditionalFormatting>
  <conditionalFormatting sqref="BR46:CQ46">
    <cfRule type="expression" dxfId="6848" priority="2067">
      <formula>$BG$4=""</formula>
    </cfRule>
  </conditionalFormatting>
  <conditionalFormatting sqref="BR46:CQ46">
    <cfRule type="expression" dxfId="6847" priority="2068">
      <formula>$BF$4=""</formula>
    </cfRule>
  </conditionalFormatting>
  <conditionalFormatting sqref="BR46:CQ46">
    <cfRule type="expression" dxfId="6846" priority="2069">
      <formula>$BE$4=""</formula>
    </cfRule>
  </conditionalFormatting>
  <conditionalFormatting sqref="BR46:CQ46">
    <cfRule type="expression" dxfId="6845" priority="2070">
      <formula>$BD$4=""</formula>
    </cfRule>
  </conditionalFormatting>
  <conditionalFormatting sqref="BR46:CQ46">
    <cfRule type="expression" dxfId="6844" priority="2072">
      <formula>$BB$4=""</formula>
    </cfRule>
  </conditionalFormatting>
  <conditionalFormatting sqref="BR46:CQ46">
    <cfRule type="expression" dxfId="6843" priority="2074">
      <formula>$AZ$4=""</formula>
    </cfRule>
  </conditionalFormatting>
  <conditionalFormatting sqref="CD46:CQ46">
    <cfRule type="expression" dxfId="6842" priority="2044">
      <formula>$CD$4=""</formula>
    </cfRule>
  </conditionalFormatting>
  <conditionalFormatting sqref="BR46:CQ46">
    <cfRule type="expression" dxfId="6841" priority="2058">
      <formula>$BP$4=""</formula>
    </cfRule>
  </conditionalFormatting>
  <conditionalFormatting sqref="BR46:CQ46">
    <cfRule type="expression" dxfId="6840" priority="2057">
      <formula>$BQ$4=""</formula>
    </cfRule>
  </conditionalFormatting>
  <conditionalFormatting sqref="BR46:CQ46">
    <cfRule type="expression" dxfId="6839" priority="2056">
      <formula>$BR$4=""</formula>
    </cfRule>
  </conditionalFormatting>
  <conditionalFormatting sqref="BS46:CQ46">
    <cfRule type="expression" dxfId="6838" priority="2055">
      <formula>$BS$4=""</formula>
    </cfRule>
  </conditionalFormatting>
  <conditionalFormatting sqref="BT46:CQ46">
    <cfRule type="expression" dxfId="6837" priority="2054">
      <formula>$BT$4=""</formula>
    </cfRule>
  </conditionalFormatting>
  <conditionalFormatting sqref="BU46:CQ46">
    <cfRule type="expression" dxfId="6836" priority="2053">
      <formula>$BU$4=""</formula>
    </cfRule>
  </conditionalFormatting>
  <conditionalFormatting sqref="BV46:CQ46">
    <cfRule type="expression" dxfId="6835" priority="2052">
      <formula>$BV$4=""</formula>
    </cfRule>
  </conditionalFormatting>
  <conditionalFormatting sqref="BW46:CQ46">
    <cfRule type="expression" dxfId="6834" priority="2051">
      <formula>$BW$4=""</formula>
    </cfRule>
  </conditionalFormatting>
  <conditionalFormatting sqref="BX46:CQ46">
    <cfRule type="expression" dxfId="6833" priority="2050">
      <formula>$BX$4=""</formula>
    </cfRule>
  </conditionalFormatting>
  <conditionalFormatting sqref="BY46:CQ46">
    <cfRule type="expression" dxfId="6832" priority="2049">
      <formula>$BY$4=""</formula>
    </cfRule>
  </conditionalFormatting>
  <conditionalFormatting sqref="BZ46:CQ46">
    <cfRule type="expression" dxfId="6831" priority="2048">
      <formula>$BZ$4=""</formula>
    </cfRule>
  </conditionalFormatting>
  <conditionalFormatting sqref="CA46:CQ46">
    <cfRule type="expression" dxfId="6830" priority="2047">
      <formula>$CA$4=""</formula>
    </cfRule>
  </conditionalFormatting>
  <conditionalFormatting sqref="CB46:CQ46">
    <cfRule type="expression" dxfId="6829" priority="2046">
      <formula>$CB$4=""</formula>
    </cfRule>
  </conditionalFormatting>
  <conditionalFormatting sqref="CC46:CQ46">
    <cfRule type="expression" dxfId="6828" priority="2045">
      <formula>$CC$4=""</formula>
    </cfRule>
  </conditionalFormatting>
  <conditionalFormatting sqref="BR46:CQ46">
    <cfRule type="expression" dxfId="6827" priority="2071">
      <formula>$BC$4=""</formula>
    </cfRule>
  </conditionalFormatting>
  <conditionalFormatting sqref="BR19:CQ19">
    <cfRule type="expression" dxfId="6826" priority="1964">
      <formula>$D$4=""</formula>
    </cfRule>
  </conditionalFormatting>
  <conditionalFormatting sqref="BR19:CQ19">
    <cfRule type="expression" dxfId="6825" priority="1963">
      <formula>$E$4=""</formula>
    </cfRule>
  </conditionalFormatting>
  <conditionalFormatting sqref="BR19:CQ19">
    <cfRule type="expression" dxfId="6824" priority="1962">
      <formula>$F$4=""</formula>
    </cfRule>
  </conditionalFormatting>
  <conditionalFormatting sqref="BR19:CQ19">
    <cfRule type="expression" dxfId="6823" priority="1961">
      <formula>$G$4=""</formula>
    </cfRule>
  </conditionalFormatting>
  <conditionalFormatting sqref="BR19:CQ19">
    <cfRule type="expression" dxfId="6822" priority="1960">
      <formula>$H$4=""</formula>
    </cfRule>
  </conditionalFormatting>
  <conditionalFormatting sqref="BR19:CQ19">
    <cfRule type="expression" dxfId="6821" priority="1959">
      <formula>$I$4=""</formula>
    </cfRule>
  </conditionalFormatting>
  <conditionalFormatting sqref="BR19:CQ19">
    <cfRule type="expression" dxfId="6820" priority="1958">
      <formula>$J$4=""</formula>
    </cfRule>
  </conditionalFormatting>
  <conditionalFormatting sqref="BR19:CQ19">
    <cfRule type="expression" dxfId="6819" priority="1957">
      <formula>$K$4=""</formula>
    </cfRule>
  </conditionalFormatting>
  <conditionalFormatting sqref="BR19:CQ19">
    <cfRule type="expression" dxfId="6818" priority="1956">
      <formula>$L$4=""</formula>
    </cfRule>
  </conditionalFormatting>
  <conditionalFormatting sqref="BR19:CQ19">
    <cfRule type="expression" dxfId="6817" priority="1955">
      <formula>$M$4=""</formula>
    </cfRule>
  </conditionalFormatting>
  <conditionalFormatting sqref="BR19:CQ19">
    <cfRule type="expression" dxfId="6816" priority="1954">
      <formula>$N$4=""</formula>
    </cfRule>
  </conditionalFormatting>
  <conditionalFormatting sqref="BR19:CQ19">
    <cfRule type="expression" dxfId="6815" priority="1953">
      <formula>$O$4=""</formula>
    </cfRule>
  </conditionalFormatting>
  <conditionalFormatting sqref="BR19:CQ19">
    <cfRule type="expression" dxfId="6814" priority="1952">
      <formula>$P$4=""</formula>
    </cfRule>
  </conditionalFormatting>
  <conditionalFormatting sqref="BR19:CQ19">
    <cfRule type="expression" dxfId="6813" priority="1951">
      <formula>$Q$4=""</formula>
    </cfRule>
  </conditionalFormatting>
  <conditionalFormatting sqref="BR19:CQ19">
    <cfRule type="expression" dxfId="6812" priority="1950">
      <formula>$R$4=""</formula>
    </cfRule>
  </conditionalFormatting>
  <conditionalFormatting sqref="BR19:CQ19">
    <cfRule type="expression" dxfId="6811" priority="1949">
      <formula>$S$4=""</formula>
    </cfRule>
  </conditionalFormatting>
  <conditionalFormatting sqref="BR19:CQ19">
    <cfRule type="expression" dxfId="6810" priority="1948">
      <formula>$T$4=""</formula>
    </cfRule>
  </conditionalFormatting>
  <conditionalFormatting sqref="BR19:CQ19">
    <cfRule type="expression" dxfId="6809" priority="1947">
      <formula>$U$4=""</formula>
    </cfRule>
  </conditionalFormatting>
  <conditionalFormatting sqref="BR19:CQ19">
    <cfRule type="expression" dxfId="6808" priority="1946">
      <formula>$V$4=""</formula>
    </cfRule>
  </conditionalFormatting>
  <conditionalFormatting sqref="BR19:CQ19">
    <cfRule type="expression" dxfId="6807" priority="1945">
      <formula>$W$4=""</formula>
    </cfRule>
  </conditionalFormatting>
  <conditionalFormatting sqref="BR19:CQ19">
    <cfRule type="expression" dxfId="6806" priority="1944">
      <formula>$X$4=""</formula>
    </cfRule>
  </conditionalFormatting>
  <conditionalFormatting sqref="BR19:CQ19">
    <cfRule type="expression" dxfId="6805" priority="1943">
      <formula>$Y$4=""</formula>
    </cfRule>
  </conditionalFormatting>
  <conditionalFormatting sqref="BR19:CQ19">
    <cfRule type="expression" dxfId="6804" priority="1942">
      <formula>$Z$4=""</formula>
    </cfRule>
  </conditionalFormatting>
  <conditionalFormatting sqref="BR19:CQ19">
    <cfRule type="expression" dxfId="6803" priority="1941">
      <formula>$AA$4=""</formula>
    </cfRule>
  </conditionalFormatting>
  <conditionalFormatting sqref="BR19:CQ19">
    <cfRule type="expression" dxfId="6802" priority="1917">
      <formula>$AY$4=""</formula>
    </cfRule>
  </conditionalFormatting>
  <conditionalFormatting sqref="BR19:CQ19">
    <cfRule type="expression" dxfId="6801" priority="1918">
      <formula>$AX$4=""</formula>
    </cfRule>
  </conditionalFormatting>
  <conditionalFormatting sqref="BR19:CQ19">
    <cfRule type="expression" dxfId="6800" priority="1919">
      <formula>$AW$4=""</formula>
    </cfRule>
  </conditionalFormatting>
  <conditionalFormatting sqref="BR19:CQ19">
    <cfRule type="expression" dxfId="6799" priority="1920">
      <formula>$AV$4=""</formula>
    </cfRule>
  </conditionalFormatting>
  <conditionalFormatting sqref="BR19:CQ19">
    <cfRule type="expression" dxfId="6798" priority="1921">
      <formula>$AU$4=""</formula>
    </cfRule>
  </conditionalFormatting>
  <conditionalFormatting sqref="BR19:CQ19">
    <cfRule type="expression" dxfId="6797" priority="1922">
      <formula>$AT$4=""</formula>
    </cfRule>
  </conditionalFormatting>
  <conditionalFormatting sqref="BR19:CQ19">
    <cfRule type="expression" dxfId="6796" priority="1923">
      <formula>$AS$4=""</formula>
    </cfRule>
  </conditionalFormatting>
  <conditionalFormatting sqref="BR19:CQ19">
    <cfRule type="expression" dxfId="6795" priority="1924">
      <formula>$AR$4=""</formula>
    </cfRule>
  </conditionalFormatting>
  <conditionalFormatting sqref="BR19:CQ19">
    <cfRule type="expression" dxfId="6794" priority="1925">
      <formula>$AQ$4=""</formula>
    </cfRule>
  </conditionalFormatting>
  <conditionalFormatting sqref="BR19:CQ19">
    <cfRule type="expression" dxfId="6793" priority="1926">
      <formula>$AP$4=""</formula>
    </cfRule>
  </conditionalFormatting>
  <conditionalFormatting sqref="BR19:CQ19">
    <cfRule type="expression" dxfId="6792" priority="1927">
      <formula>$AO$4=""</formula>
    </cfRule>
  </conditionalFormatting>
  <conditionalFormatting sqref="BR19:CQ19">
    <cfRule type="expression" dxfId="6791" priority="1928">
      <formula>$AN$4=""</formula>
    </cfRule>
  </conditionalFormatting>
  <conditionalFormatting sqref="BR19:CQ19">
    <cfRule type="expression" dxfId="6790" priority="1929">
      <formula>$AM$4=""</formula>
    </cfRule>
  </conditionalFormatting>
  <conditionalFormatting sqref="BR19:CQ19">
    <cfRule type="expression" dxfId="6789" priority="1930">
      <formula>$AL$4=""</formula>
    </cfRule>
  </conditionalFormatting>
  <conditionalFormatting sqref="BR19:CQ19">
    <cfRule type="expression" dxfId="6788" priority="1931">
      <formula>$AK$4=""</formula>
    </cfRule>
  </conditionalFormatting>
  <conditionalFormatting sqref="BR19:CQ19">
    <cfRule type="expression" dxfId="6787" priority="1932">
      <formula>$AJ$4=""</formula>
    </cfRule>
  </conditionalFormatting>
  <conditionalFormatting sqref="BR19:CQ19">
    <cfRule type="expression" dxfId="6786" priority="1933">
      <formula>$AI$4=""</formula>
    </cfRule>
  </conditionalFormatting>
  <conditionalFormatting sqref="BR19:CQ19">
    <cfRule type="expression" dxfId="6785" priority="1934">
      <formula>$AH$4=""</formula>
    </cfRule>
  </conditionalFormatting>
  <conditionalFormatting sqref="BR19:CQ19">
    <cfRule type="expression" dxfId="6784" priority="1935">
      <formula>$AG$4=""</formula>
    </cfRule>
  </conditionalFormatting>
  <conditionalFormatting sqref="BR19:CQ19">
    <cfRule type="expression" dxfId="6783" priority="1936">
      <formula>$AF$4=""</formula>
    </cfRule>
  </conditionalFormatting>
  <conditionalFormatting sqref="BR19:CQ19">
    <cfRule type="expression" dxfId="6782" priority="1937">
      <formula>$AE$4=""</formula>
    </cfRule>
  </conditionalFormatting>
  <conditionalFormatting sqref="BR19:CQ19">
    <cfRule type="expression" dxfId="6781" priority="1938">
      <formula>$AD$4=""</formula>
    </cfRule>
  </conditionalFormatting>
  <conditionalFormatting sqref="BR19:CQ19">
    <cfRule type="expression" dxfId="6780" priority="1939">
      <formula>$AC$4=""</formula>
    </cfRule>
  </conditionalFormatting>
  <conditionalFormatting sqref="BR19:CQ19">
    <cfRule type="expression" dxfId="6779" priority="1940">
      <formula>$AB$4=""</formula>
    </cfRule>
  </conditionalFormatting>
  <conditionalFormatting sqref="BR19:CQ19">
    <cfRule type="expression" dxfId="6778" priority="1915">
      <formula>$BA$4=""</formula>
    </cfRule>
  </conditionalFormatting>
  <conditionalFormatting sqref="BR19:CQ19">
    <cfRule type="expression" dxfId="6777" priority="1901">
      <formula>$BO$4=""</formula>
    </cfRule>
  </conditionalFormatting>
  <conditionalFormatting sqref="BR19:CQ19">
    <cfRule type="expression" dxfId="6776" priority="1902">
      <formula>$BN$4=""</formula>
    </cfRule>
  </conditionalFormatting>
  <conditionalFormatting sqref="BR19:CQ19">
    <cfRule type="expression" dxfId="6775" priority="1903">
      <formula>$BM$4=""</formula>
    </cfRule>
  </conditionalFormatting>
  <conditionalFormatting sqref="BR19:CQ19">
    <cfRule type="expression" dxfId="6774" priority="1904">
      <formula>$BL$4=""</formula>
    </cfRule>
  </conditionalFormatting>
  <conditionalFormatting sqref="BR19:CQ19">
    <cfRule type="expression" dxfId="6773" priority="1905">
      <formula>$BK$4=""</formula>
    </cfRule>
  </conditionalFormatting>
  <conditionalFormatting sqref="BR19:CQ19">
    <cfRule type="expression" dxfId="6772" priority="1906">
      <formula>$BJ$4=""</formula>
    </cfRule>
  </conditionalFormatting>
  <conditionalFormatting sqref="BR19:CQ19">
    <cfRule type="expression" dxfId="6771" priority="1907">
      <formula>$BI$4=""</formula>
    </cfRule>
  </conditionalFormatting>
  <conditionalFormatting sqref="BR19:CQ19">
    <cfRule type="expression" dxfId="6770" priority="1908">
      <formula>$BH$4=""</formula>
    </cfRule>
  </conditionalFormatting>
  <conditionalFormatting sqref="BR19:CQ19">
    <cfRule type="expression" dxfId="6769" priority="1909">
      <formula>$BG$4=""</formula>
    </cfRule>
  </conditionalFormatting>
  <conditionalFormatting sqref="BR19:CQ19">
    <cfRule type="expression" dxfId="6768" priority="1910">
      <formula>$BF$4=""</formula>
    </cfRule>
  </conditionalFormatting>
  <conditionalFormatting sqref="BR19:CQ19">
    <cfRule type="expression" dxfId="6767" priority="1911">
      <formula>$BE$4=""</formula>
    </cfRule>
  </conditionalFormatting>
  <conditionalFormatting sqref="BR19:CQ19">
    <cfRule type="expression" dxfId="6766" priority="1912">
      <formula>$BD$4=""</formula>
    </cfRule>
  </conditionalFormatting>
  <conditionalFormatting sqref="BR19:CQ19">
    <cfRule type="expression" dxfId="6765" priority="1914">
      <formula>$BB$4=""</formula>
    </cfRule>
  </conditionalFormatting>
  <conditionalFormatting sqref="BR19:CQ19">
    <cfRule type="expression" dxfId="6764" priority="1916">
      <formula>$AZ$4=""</formula>
    </cfRule>
  </conditionalFormatting>
  <conditionalFormatting sqref="CD19:CQ19">
    <cfRule type="expression" dxfId="6763" priority="1886">
      <formula>$CD$4=""</formula>
    </cfRule>
  </conditionalFormatting>
  <conditionalFormatting sqref="BR19:CQ19">
    <cfRule type="expression" dxfId="6762" priority="1900">
      <formula>$BP$4=""</formula>
    </cfRule>
  </conditionalFormatting>
  <conditionalFormatting sqref="BR19:CQ19">
    <cfRule type="expression" dxfId="6761" priority="1899">
      <formula>$BQ$4=""</formula>
    </cfRule>
  </conditionalFormatting>
  <conditionalFormatting sqref="BR19:CQ19">
    <cfRule type="expression" dxfId="6760" priority="1898">
      <formula>$BR$4=""</formula>
    </cfRule>
  </conditionalFormatting>
  <conditionalFormatting sqref="BS19:CQ19">
    <cfRule type="expression" dxfId="6759" priority="1897">
      <formula>$BS$4=""</formula>
    </cfRule>
  </conditionalFormatting>
  <conditionalFormatting sqref="BT19:CQ19">
    <cfRule type="expression" dxfId="6758" priority="1896">
      <formula>$BT$4=""</formula>
    </cfRule>
  </conditionalFormatting>
  <conditionalFormatting sqref="BU19:CQ19">
    <cfRule type="expression" dxfId="6757" priority="1895">
      <formula>$BU$4=""</formula>
    </cfRule>
  </conditionalFormatting>
  <conditionalFormatting sqref="BV19:CQ19">
    <cfRule type="expression" dxfId="6756" priority="1894">
      <formula>$BV$4=""</formula>
    </cfRule>
  </conditionalFormatting>
  <conditionalFormatting sqref="BW19:CQ19">
    <cfRule type="expression" dxfId="6755" priority="1893">
      <formula>$BW$4=""</formula>
    </cfRule>
  </conditionalFormatting>
  <conditionalFormatting sqref="BX19:CQ19">
    <cfRule type="expression" dxfId="6754" priority="1892">
      <formula>$BX$4=""</formula>
    </cfRule>
  </conditionalFormatting>
  <conditionalFormatting sqref="BY19:CQ19">
    <cfRule type="expression" dxfId="6753" priority="1891">
      <formula>$BY$4=""</formula>
    </cfRule>
  </conditionalFormatting>
  <conditionalFormatting sqref="BZ19:CQ19">
    <cfRule type="expression" dxfId="6752" priority="1890">
      <formula>$BZ$4=""</formula>
    </cfRule>
  </conditionalFormatting>
  <conditionalFormatting sqref="CA19:CQ19">
    <cfRule type="expression" dxfId="6751" priority="1889">
      <formula>$CA$4=""</formula>
    </cfRule>
  </conditionalFormatting>
  <conditionalFormatting sqref="CB19:CQ19">
    <cfRule type="expression" dxfId="6750" priority="1888">
      <formula>$CB$4=""</formula>
    </cfRule>
  </conditionalFormatting>
  <conditionalFormatting sqref="CC19:CQ19">
    <cfRule type="expression" dxfId="6749" priority="1887">
      <formula>$CC$4=""</formula>
    </cfRule>
  </conditionalFormatting>
  <conditionalFormatting sqref="BR19:CQ19">
    <cfRule type="expression" dxfId="6748" priority="1913">
      <formula>$BC$4=""</formula>
    </cfRule>
  </conditionalFormatting>
  <conditionalFormatting sqref="D11:BQ11">
    <cfRule type="expression" dxfId="6747" priority="1885">
      <formula>$D$4=""</formula>
    </cfRule>
  </conditionalFormatting>
  <conditionalFormatting sqref="E11:BQ11">
    <cfRule type="expression" dxfId="6746" priority="1884">
      <formula>$E$4=""</formula>
    </cfRule>
  </conditionalFormatting>
  <conditionalFormatting sqref="F11:BQ11">
    <cfRule type="expression" dxfId="6745" priority="1883">
      <formula>$F$4=""</formula>
    </cfRule>
  </conditionalFormatting>
  <conditionalFormatting sqref="G11:BQ11">
    <cfRule type="expression" dxfId="6744" priority="1882">
      <formula>$G$4=""</formula>
    </cfRule>
  </conditionalFormatting>
  <conditionalFormatting sqref="H11:BQ11">
    <cfRule type="expression" dxfId="6743" priority="1881">
      <formula>$H$4=""</formula>
    </cfRule>
  </conditionalFormatting>
  <conditionalFormatting sqref="I11:BQ11">
    <cfRule type="expression" dxfId="6742" priority="1880">
      <formula>$I$4=""</formula>
    </cfRule>
  </conditionalFormatting>
  <conditionalFormatting sqref="J11:BQ11">
    <cfRule type="expression" dxfId="6741" priority="1879">
      <formula>$J$4=""</formula>
    </cfRule>
  </conditionalFormatting>
  <conditionalFormatting sqref="K11:BQ11">
    <cfRule type="expression" dxfId="6740" priority="1878">
      <formula>$K$4=""</formula>
    </cfRule>
  </conditionalFormatting>
  <conditionalFormatting sqref="L11:BQ11">
    <cfRule type="expression" dxfId="6739" priority="1877">
      <formula>$L$4=""</formula>
    </cfRule>
  </conditionalFormatting>
  <conditionalFormatting sqref="M11:BQ11">
    <cfRule type="expression" dxfId="6738" priority="1876">
      <formula>$M$4=""</formula>
    </cfRule>
  </conditionalFormatting>
  <conditionalFormatting sqref="N11:BQ11">
    <cfRule type="expression" dxfId="6737" priority="1875">
      <formula>$N$4=""</formula>
    </cfRule>
  </conditionalFormatting>
  <conditionalFormatting sqref="O11:BQ11">
    <cfRule type="expression" dxfId="6736" priority="1874">
      <formula>$O$4=""</formula>
    </cfRule>
  </conditionalFormatting>
  <conditionalFormatting sqref="P11:BQ11">
    <cfRule type="expression" dxfId="6735" priority="1873">
      <formula>$P$4=""</formula>
    </cfRule>
  </conditionalFormatting>
  <conditionalFormatting sqref="Q11:BQ11">
    <cfRule type="expression" dxfId="6734" priority="1872">
      <formula>$Q$4=""</formula>
    </cfRule>
  </conditionalFormatting>
  <conditionalFormatting sqref="R11:BQ11">
    <cfRule type="expression" dxfId="6733" priority="1871">
      <formula>$R$4=""</formula>
    </cfRule>
  </conditionalFormatting>
  <conditionalFormatting sqref="S11:BQ11">
    <cfRule type="expression" dxfId="6732" priority="1870">
      <formula>$S$4=""</formula>
    </cfRule>
  </conditionalFormatting>
  <conditionalFormatting sqref="T11:BQ11">
    <cfRule type="expression" dxfId="6731" priority="1869">
      <formula>$T$4=""</formula>
    </cfRule>
  </conditionalFormatting>
  <conditionalFormatting sqref="U11:BQ11">
    <cfRule type="expression" dxfId="6730" priority="1868">
      <formula>$U$4=""</formula>
    </cfRule>
  </conditionalFormatting>
  <conditionalFormatting sqref="V11:BQ11">
    <cfRule type="expression" dxfId="6729" priority="1867">
      <formula>$V$4=""</formula>
    </cfRule>
  </conditionalFormatting>
  <conditionalFormatting sqref="W11:BQ11">
    <cfRule type="expression" dxfId="6728" priority="1866">
      <formula>$W$4=""</formula>
    </cfRule>
  </conditionalFormatting>
  <conditionalFormatting sqref="X11:BQ11">
    <cfRule type="expression" dxfId="6727" priority="1865">
      <formula>$X$4=""</formula>
    </cfRule>
  </conditionalFormatting>
  <conditionalFormatting sqref="Y11:BQ11">
    <cfRule type="expression" dxfId="6726" priority="1864">
      <formula>$Y$4=""</formula>
    </cfRule>
  </conditionalFormatting>
  <conditionalFormatting sqref="Z11:BQ11">
    <cfRule type="expression" dxfId="6725" priority="1863">
      <formula>$Z$4=""</formula>
    </cfRule>
  </conditionalFormatting>
  <conditionalFormatting sqref="AA11:BQ11">
    <cfRule type="expression" dxfId="6724" priority="1862">
      <formula>$AA$4=""</formula>
    </cfRule>
  </conditionalFormatting>
  <conditionalFormatting sqref="AY11:BQ11">
    <cfRule type="expression" dxfId="6723" priority="1838">
      <formula>$AY$4=""</formula>
    </cfRule>
  </conditionalFormatting>
  <conditionalFormatting sqref="AX11:BQ11">
    <cfRule type="expression" dxfId="6722" priority="1839">
      <formula>$AX$4=""</formula>
    </cfRule>
  </conditionalFormatting>
  <conditionalFormatting sqref="AW11:BQ11">
    <cfRule type="expression" dxfId="6721" priority="1840">
      <formula>$AW$4=""</formula>
    </cfRule>
  </conditionalFormatting>
  <conditionalFormatting sqref="AV11:BQ11">
    <cfRule type="expression" dxfId="6720" priority="1841">
      <formula>$AV$4=""</formula>
    </cfRule>
  </conditionalFormatting>
  <conditionalFormatting sqref="AU11:BQ11">
    <cfRule type="expression" dxfId="6719" priority="1842">
      <formula>$AU$4=""</formula>
    </cfRule>
  </conditionalFormatting>
  <conditionalFormatting sqref="AT11:BQ11">
    <cfRule type="expression" dxfId="6718" priority="1843">
      <formula>$AT$4=""</formula>
    </cfRule>
  </conditionalFormatting>
  <conditionalFormatting sqref="AS11:BQ11">
    <cfRule type="expression" dxfId="6717" priority="1844">
      <formula>$AS$4=""</formula>
    </cfRule>
  </conditionalFormatting>
  <conditionalFormatting sqref="AR11:BQ11">
    <cfRule type="expression" dxfId="6716" priority="1845">
      <formula>$AR$4=""</formula>
    </cfRule>
  </conditionalFormatting>
  <conditionalFormatting sqref="AQ11:BQ11">
    <cfRule type="expression" dxfId="6715" priority="1846">
      <formula>$AQ$4=""</formula>
    </cfRule>
  </conditionalFormatting>
  <conditionalFormatting sqref="AP11:BQ11">
    <cfRule type="expression" dxfId="6714" priority="1847">
      <formula>$AP$4=""</formula>
    </cfRule>
  </conditionalFormatting>
  <conditionalFormatting sqref="AO11:BQ11">
    <cfRule type="expression" dxfId="6713" priority="1848">
      <formula>$AO$4=""</formula>
    </cfRule>
  </conditionalFormatting>
  <conditionalFormatting sqref="AN11:BQ11">
    <cfRule type="expression" dxfId="6712" priority="1849">
      <formula>$AN$4=""</formula>
    </cfRule>
  </conditionalFormatting>
  <conditionalFormatting sqref="AM11:BQ11">
    <cfRule type="expression" dxfId="6711" priority="1850">
      <formula>$AM$4=""</formula>
    </cfRule>
  </conditionalFormatting>
  <conditionalFormatting sqref="AL11:BQ11">
    <cfRule type="expression" dxfId="6710" priority="1851">
      <formula>$AL$4=""</formula>
    </cfRule>
  </conditionalFormatting>
  <conditionalFormatting sqref="AK11:BQ11">
    <cfRule type="expression" dxfId="6709" priority="1852">
      <formula>$AK$4=""</formula>
    </cfRule>
  </conditionalFormatting>
  <conditionalFormatting sqref="AJ11:BQ11">
    <cfRule type="expression" dxfId="6708" priority="1853">
      <formula>$AJ$4=""</formula>
    </cfRule>
  </conditionalFormatting>
  <conditionalFormatting sqref="AI11:BQ11">
    <cfRule type="expression" dxfId="6707" priority="1854">
      <formula>$AI$4=""</formula>
    </cfRule>
  </conditionalFormatting>
  <conditionalFormatting sqref="AH11:BQ11">
    <cfRule type="expression" dxfId="6706" priority="1855">
      <formula>$AH$4=""</formula>
    </cfRule>
  </conditionalFormatting>
  <conditionalFormatting sqref="AG11:BQ11">
    <cfRule type="expression" dxfId="6705" priority="1856">
      <formula>$AG$4=""</formula>
    </cfRule>
  </conditionalFormatting>
  <conditionalFormatting sqref="AF11:BQ11">
    <cfRule type="expression" dxfId="6704" priority="1857">
      <formula>$AF$4=""</formula>
    </cfRule>
  </conditionalFormatting>
  <conditionalFormatting sqref="AE11:BQ11">
    <cfRule type="expression" dxfId="6703" priority="1858">
      <formula>$AE$4=""</formula>
    </cfRule>
  </conditionalFormatting>
  <conditionalFormatting sqref="AD11:BQ11">
    <cfRule type="expression" dxfId="6702" priority="1859">
      <formula>$AD$4=""</formula>
    </cfRule>
  </conditionalFormatting>
  <conditionalFormatting sqref="AC11:BQ11">
    <cfRule type="expression" dxfId="6701" priority="1860">
      <formula>$AC$4=""</formula>
    </cfRule>
  </conditionalFormatting>
  <conditionalFormatting sqref="AB11:BQ11">
    <cfRule type="expression" dxfId="6700" priority="1861">
      <formula>$AB$4=""</formula>
    </cfRule>
  </conditionalFormatting>
  <conditionalFormatting sqref="BA11:BQ11">
    <cfRule type="expression" dxfId="6699" priority="1836">
      <formula>$BA$4=""</formula>
    </cfRule>
  </conditionalFormatting>
  <conditionalFormatting sqref="BO11:BQ11">
    <cfRule type="expression" dxfId="6698" priority="1822">
      <formula>$BO$4=""</formula>
    </cfRule>
  </conditionalFormatting>
  <conditionalFormatting sqref="BN11:BQ11">
    <cfRule type="expression" dxfId="6697" priority="1823">
      <formula>$BN$4=""</formula>
    </cfRule>
  </conditionalFormatting>
  <conditionalFormatting sqref="BM11:BQ11">
    <cfRule type="expression" dxfId="6696" priority="1824">
      <formula>$BM$4=""</formula>
    </cfRule>
  </conditionalFormatting>
  <conditionalFormatting sqref="BL11:BQ11">
    <cfRule type="expression" dxfId="6695" priority="1825">
      <formula>$BL$4=""</formula>
    </cfRule>
  </conditionalFormatting>
  <conditionalFormatting sqref="BK11:BQ11">
    <cfRule type="expression" dxfId="6694" priority="1826">
      <formula>$BK$4=""</formula>
    </cfRule>
  </conditionalFormatting>
  <conditionalFormatting sqref="BJ11:BQ11">
    <cfRule type="expression" dxfId="6693" priority="1827">
      <formula>$BJ$4=""</formula>
    </cfRule>
  </conditionalFormatting>
  <conditionalFormatting sqref="BI11:BQ11">
    <cfRule type="expression" dxfId="6692" priority="1828">
      <formula>$BI$4=""</formula>
    </cfRule>
  </conditionalFormatting>
  <conditionalFormatting sqref="BH11:BQ11">
    <cfRule type="expression" dxfId="6691" priority="1829">
      <formula>$BH$4=""</formula>
    </cfRule>
  </conditionalFormatting>
  <conditionalFormatting sqref="BG11:BQ11">
    <cfRule type="expression" dxfId="6690" priority="1830">
      <formula>$BG$4=""</formula>
    </cfRule>
  </conditionalFormatting>
  <conditionalFormatting sqref="BF11:BQ11">
    <cfRule type="expression" dxfId="6689" priority="1831">
      <formula>$BF$4=""</formula>
    </cfRule>
  </conditionalFormatting>
  <conditionalFormatting sqref="BE11:BQ11">
    <cfRule type="expression" dxfId="6688" priority="1832">
      <formula>$BE$4=""</formula>
    </cfRule>
  </conditionalFormatting>
  <conditionalFormatting sqref="BD11:BQ11">
    <cfRule type="expression" dxfId="6687" priority="1833">
      <formula>$BD$4=""</formula>
    </cfRule>
  </conditionalFormatting>
  <conditionalFormatting sqref="BB11:BQ11">
    <cfRule type="expression" dxfId="6686" priority="1835">
      <formula>$BB$4=""</formula>
    </cfRule>
  </conditionalFormatting>
  <conditionalFormatting sqref="AZ11:BQ11">
    <cfRule type="expression" dxfId="6685" priority="1837">
      <formula>$AZ$4=""</formula>
    </cfRule>
  </conditionalFormatting>
  <conditionalFormatting sqref="BP11:BQ11">
    <cfRule type="expression" dxfId="6684" priority="1821">
      <formula>$BP$4=""</formula>
    </cfRule>
  </conditionalFormatting>
  <conditionalFormatting sqref="BQ11">
    <cfRule type="expression" dxfId="6683" priority="1820">
      <formula>$BQ$4=""</formula>
    </cfRule>
  </conditionalFormatting>
  <conditionalFormatting sqref="BC11:BQ11">
    <cfRule type="expression" dxfId="6682" priority="1834">
      <formula>$BC$4=""</formula>
    </cfRule>
  </conditionalFormatting>
  <conditionalFormatting sqref="BR11:CQ11">
    <cfRule type="expression" dxfId="6681" priority="1819">
      <formula>$D$4=""</formula>
    </cfRule>
  </conditionalFormatting>
  <conditionalFormatting sqref="BR11:CQ11">
    <cfRule type="expression" dxfId="6680" priority="1818">
      <formula>$E$4=""</formula>
    </cfRule>
  </conditionalFormatting>
  <conditionalFormatting sqref="BR11:CQ11">
    <cfRule type="expression" dxfId="6679" priority="1817">
      <formula>$F$4=""</formula>
    </cfRule>
  </conditionalFormatting>
  <conditionalFormatting sqref="BR11:CQ11">
    <cfRule type="expression" dxfId="6678" priority="1816">
      <formula>$G$4=""</formula>
    </cfRule>
  </conditionalFormatting>
  <conditionalFormatting sqref="BR11:CQ11">
    <cfRule type="expression" dxfId="6677" priority="1815">
      <formula>$H$4=""</formula>
    </cfRule>
  </conditionalFormatting>
  <conditionalFormatting sqref="BR11:CQ11">
    <cfRule type="expression" dxfId="6676" priority="1814">
      <formula>$I$4=""</formula>
    </cfRule>
  </conditionalFormatting>
  <conditionalFormatting sqref="BR11:CQ11">
    <cfRule type="expression" dxfId="6675" priority="1813">
      <formula>$J$4=""</formula>
    </cfRule>
  </conditionalFormatting>
  <conditionalFormatting sqref="BR11:CQ11">
    <cfRule type="expression" dxfId="6674" priority="1812">
      <formula>$K$4=""</formula>
    </cfRule>
  </conditionalFormatting>
  <conditionalFormatting sqref="BR11:CQ11">
    <cfRule type="expression" dxfId="6673" priority="1811">
      <formula>$L$4=""</formula>
    </cfRule>
  </conditionalFormatting>
  <conditionalFormatting sqref="BR11:CQ11">
    <cfRule type="expression" dxfId="6672" priority="1810">
      <formula>$M$4=""</formula>
    </cfRule>
  </conditionalFormatting>
  <conditionalFormatting sqref="BR11:CQ11">
    <cfRule type="expression" dxfId="6671" priority="1809">
      <formula>$N$4=""</formula>
    </cfRule>
  </conditionalFormatting>
  <conditionalFormatting sqref="BR11:CQ11">
    <cfRule type="expression" dxfId="6670" priority="1808">
      <formula>$O$4=""</formula>
    </cfRule>
  </conditionalFormatting>
  <conditionalFormatting sqref="BR11:CQ11">
    <cfRule type="expression" dxfId="6669" priority="1807">
      <formula>$P$4=""</formula>
    </cfRule>
  </conditionalFormatting>
  <conditionalFormatting sqref="BR11:CQ11">
    <cfRule type="expression" dxfId="6668" priority="1806">
      <formula>$Q$4=""</formula>
    </cfRule>
  </conditionalFormatting>
  <conditionalFormatting sqref="BR11:CQ11">
    <cfRule type="expression" dxfId="6667" priority="1805">
      <formula>$R$4=""</formula>
    </cfRule>
  </conditionalFormatting>
  <conditionalFormatting sqref="BR11:CQ11">
    <cfRule type="expression" dxfId="6666" priority="1804">
      <formula>$S$4=""</formula>
    </cfRule>
  </conditionalFormatting>
  <conditionalFormatting sqref="BR11:CQ11">
    <cfRule type="expression" dxfId="6665" priority="1803">
      <formula>$T$4=""</formula>
    </cfRule>
  </conditionalFormatting>
  <conditionalFormatting sqref="BR11:CQ11">
    <cfRule type="expression" dxfId="6664" priority="1802">
      <formula>$U$4=""</formula>
    </cfRule>
  </conditionalFormatting>
  <conditionalFormatting sqref="BR11:CQ11">
    <cfRule type="expression" dxfId="6663" priority="1801">
      <formula>$V$4=""</formula>
    </cfRule>
  </conditionalFormatting>
  <conditionalFormatting sqref="BR11:CQ11">
    <cfRule type="expression" dxfId="6662" priority="1800">
      <formula>$W$4=""</formula>
    </cfRule>
  </conditionalFormatting>
  <conditionalFormatting sqref="BR11:CQ11">
    <cfRule type="expression" dxfId="6661" priority="1799">
      <formula>$X$4=""</formula>
    </cfRule>
  </conditionalFormatting>
  <conditionalFormatting sqref="BR11:CQ11">
    <cfRule type="expression" dxfId="6660" priority="1798">
      <formula>$Y$4=""</formula>
    </cfRule>
  </conditionalFormatting>
  <conditionalFormatting sqref="BR11:CQ11">
    <cfRule type="expression" dxfId="6659" priority="1797">
      <formula>$Z$4=""</formula>
    </cfRule>
  </conditionalFormatting>
  <conditionalFormatting sqref="BR11:CQ11">
    <cfRule type="expression" dxfId="6658" priority="1796">
      <formula>$AA$4=""</formula>
    </cfRule>
  </conditionalFormatting>
  <conditionalFormatting sqref="BR11:CQ11">
    <cfRule type="expression" dxfId="6657" priority="1772">
      <formula>$AY$4=""</formula>
    </cfRule>
  </conditionalFormatting>
  <conditionalFormatting sqref="BR11:CQ11">
    <cfRule type="expression" dxfId="6656" priority="1773">
      <formula>$AX$4=""</formula>
    </cfRule>
  </conditionalFormatting>
  <conditionalFormatting sqref="BR11:CQ11">
    <cfRule type="expression" dxfId="6655" priority="1774">
      <formula>$AW$4=""</formula>
    </cfRule>
  </conditionalFormatting>
  <conditionalFormatting sqref="BR11:CQ11">
    <cfRule type="expression" dxfId="6654" priority="1775">
      <formula>$AV$4=""</formula>
    </cfRule>
  </conditionalFormatting>
  <conditionalFormatting sqref="BR11:CQ11">
    <cfRule type="expression" dxfId="6653" priority="1776">
      <formula>$AU$4=""</formula>
    </cfRule>
  </conditionalFormatting>
  <conditionalFormatting sqref="BR11:CQ11">
    <cfRule type="expression" dxfId="6652" priority="1777">
      <formula>$AT$4=""</formula>
    </cfRule>
  </conditionalFormatting>
  <conditionalFormatting sqref="BR11:CQ11">
    <cfRule type="expression" dxfId="6651" priority="1778">
      <formula>$AS$4=""</formula>
    </cfRule>
  </conditionalFormatting>
  <conditionalFormatting sqref="BR11:CQ11">
    <cfRule type="expression" dxfId="6650" priority="1779">
      <formula>$AR$4=""</formula>
    </cfRule>
  </conditionalFormatting>
  <conditionalFormatting sqref="BR11:CQ11">
    <cfRule type="expression" dxfId="6649" priority="1780">
      <formula>$AQ$4=""</formula>
    </cfRule>
  </conditionalFormatting>
  <conditionalFormatting sqref="BR11:CQ11">
    <cfRule type="expression" dxfId="6648" priority="1781">
      <formula>$AP$4=""</formula>
    </cfRule>
  </conditionalFormatting>
  <conditionalFormatting sqref="BR11:CQ11">
    <cfRule type="expression" dxfId="6647" priority="1782">
      <formula>$AO$4=""</formula>
    </cfRule>
  </conditionalFormatting>
  <conditionalFormatting sqref="BR11:CQ11">
    <cfRule type="expression" dxfId="6646" priority="1783">
      <formula>$AN$4=""</formula>
    </cfRule>
  </conditionalFormatting>
  <conditionalFormatting sqref="BR11:CQ11">
    <cfRule type="expression" dxfId="6645" priority="1784">
      <formula>$AM$4=""</formula>
    </cfRule>
  </conditionalFormatting>
  <conditionalFormatting sqref="BR11:CQ11">
    <cfRule type="expression" dxfId="6644" priority="1785">
      <formula>$AL$4=""</formula>
    </cfRule>
  </conditionalFormatting>
  <conditionalFormatting sqref="BR11:CQ11">
    <cfRule type="expression" dxfId="6643" priority="1786">
      <formula>$AK$4=""</formula>
    </cfRule>
  </conditionalFormatting>
  <conditionalFormatting sqref="BR11:CQ11">
    <cfRule type="expression" dxfId="6642" priority="1787">
      <formula>$AJ$4=""</formula>
    </cfRule>
  </conditionalFormatting>
  <conditionalFormatting sqref="BR11:CQ11">
    <cfRule type="expression" dxfId="6641" priority="1788">
      <formula>$AI$4=""</formula>
    </cfRule>
  </conditionalFormatting>
  <conditionalFormatting sqref="BR11:CQ11">
    <cfRule type="expression" dxfId="6640" priority="1789">
      <formula>$AH$4=""</formula>
    </cfRule>
  </conditionalFormatting>
  <conditionalFormatting sqref="BR11:CQ11">
    <cfRule type="expression" dxfId="6639" priority="1790">
      <formula>$AG$4=""</formula>
    </cfRule>
  </conditionalFormatting>
  <conditionalFormatting sqref="BR11:CQ11">
    <cfRule type="expression" dxfId="6638" priority="1791">
      <formula>$AF$4=""</formula>
    </cfRule>
  </conditionalFormatting>
  <conditionalFormatting sqref="BR11:CQ11">
    <cfRule type="expression" dxfId="6637" priority="1792">
      <formula>$AE$4=""</formula>
    </cfRule>
  </conditionalFormatting>
  <conditionalFormatting sqref="BR11:CQ11">
    <cfRule type="expression" dxfId="6636" priority="1793">
      <formula>$AD$4=""</formula>
    </cfRule>
  </conditionalFormatting>
  <conditionalFormatting sqref="BR11:CQ11">
    <cfRule type="expression" dxfId="6635" priority="1794">
      <formula>$AC$4=""</formula>
    </cfRule>
  </conditionalFormatting>
  <conditionalFormatting sqref="BR11:CQ11">
    <cfRule type="expression" dxfId="6634" priority="1795">
      <formula>$AB$4=""</formula>
    </cfRule>
  </conditionalFormatting>
  <conditionalFormatting sqref="BR11:CQ11">
    <cfRule type="expression" dxfId="6633" priority="1770">
      <formula>$BA$4=""</formula>
    </cfRule>
  </conditionalFormatting>
  <conditionalFormatting sqref="BR11:CQ11">
    <cfRule type="expression" dxfId="6632" priority="1756">
      <formula>$BO$4=""</formula>
    </cfRule>
  </conditionalFormatting>
  <conditionalFormatting sqref="BR11:CQ11">
    <cfRule type="expression" dxfId="6631" priority="1757">
      <formula>$BN$4=""</formula>
    </cfRule>
  </conditionalFormatting>
  <conditionalFormatting sqref="BR11:CQ11">
    <cfRule type="expression" dxfId="6630" priority="1758">
      <formula>$BM$4=""</formula>
    </cfRule>
  </conditionalFormatting>
  <conditionalFormatting sqref="BR11:CQ11">
    <cfRule type="expression" dxfId="6629" priority="1759">
      <formula>$BL$4=""</formula>
    </cfRule>
  </conditionalFormatting>
  <conditionalFormatting sqref="BR11:CQ11">
    <cfRule type="expression" dxfId="6628" priority="1760">
      <formula>$BK$4=""</formula>
    </cfRule>
  </conditionalFormatting>
  <conditionalFormatting sqref="BR11:CQ11">
    <cfRule type="expression" dxfId="6627" priority="1761">
      <formula>$BJ$4=""</formula>
    </cfRule>
  </conditionalFormatting>
  <conditionalFormatting sqref="BR11:CQ11">
    <cfRule type="expression" dxfId="6626" priority="1762">
      <formula>$BI$4=""</formula>
    </cfRule>
  </conditionalFormatting>
  <conditionalFormatting sqref="BR11:CQ11">
    <cfRule type="expression" dxfId="6625" priority="1763">
      <formula>$BH$4=""</formula>
    </cfRule>
  </conditionalFormatting>
  <conditionalFormatting sqref="BR11:CQ11">
    <cfRule type="expression" dxfId="6624" priority="1764">
      <formula>$BG$4=""</formula>
    </cfRule>
  </conditionalFormatting>
  <conditionalFormatting sqref="BR11:CQ11">
    <cfRule type="expression" dxfId="6623" priority="1765">
      <formula>$BF$4=""</formula>
    </cfRule>
  </conditionalFormatting>
  <conditionalFormatting sqref="BR11:CQ11">
    <cfRule type="expression" dxfId="6622" priority="1766">
      <formula>$BE$4=""</formula>
    </cfRule>
  </conditionalFormatting>
  <conditionalFormatting sqref="BR11:CQ11">
    <cfRule type="expression" dxfId="6621" priority="1767">
      <formula>$BD$4=""</formula>
    </cfRule>
  </conditionalFormatting>
  <conditionalFormatting sqref="BR11:CQ11">
    <cfRule type="expression" dxfId="6620" priority="1769">
      <formula>$BB$4=""</formula>
    </cfRule>
  </conditionalFormatting>
  <conditionalFormatting sqref="BR11:CQ11">
    <cfRule type="expression" dxfId="6619" priority="1771">
      <formula>$AZ$4=""</formula>
    </cfRule>
  </conditionalFormatting>
  <conditionalFormatting sqref="CD11:CQ11">
    <cfRule type="expression" dxfId="6618" priority="1741">
      <formula>$CD$4=""</formula>
    </cfRule>
  </conditionalFormatting>
  <conditionalFormatting sqref="BR11:CQ11">
    <cfRule type="expression" dxfId="6617" priority="1755">
      <formula>$BP$4=""</formula>
    </cfRule>
  </conditionalFormatting>
  <conditionalFormatting sqref="BR11:CQ11">
    <cfRule type="expression" dxfId="6616" priority="1754">
      <formula>$BQ$4=""</formula>
    </cfRule>
  </conditionalFormatting>
  <conditionalFormatting sqref="BR11:CQ11">
    <cfRule type="expression" dxfId="6615" priority="1753">
      <formula>$BR$4=""</formula>
    </cfRule>
  </conditionalFormatting>
  <conditionalFormatting sqref="BS11:CQ11">
    <cfRule type="expression" dxfId="6614" priority="1752">
      <formula>$BS$4=""</formula>
    </cfRule>
  </conditionalFormatting>
  <conditionalFormatting sqref="BT11:CQ11">
    <cfRule type="expression" dxfId="6613" priority="1751">
      <formula>$BT$4=""</formula>
    </cfRule>
  </conditionalFormatting>
  <conditionalFormatting sqref="BU11:CQ11">
    <cfRule type="expression" dxfId="6612" priority="1750">
      <formula>$BU$4=""</formula>
    </cfRule>
  </conditionalFormatting>
  <conditionalFormatting sqref="BV11:CQ11">
    <cfRule type="expression" dxfId="6611" priority="1749">
      <formula>$BV$4=""</formula>
    </cfRule>
  </conditionalFormatting>
  <conditionalFormatting sqref="BW11:CQ11">
    <cfRule type="expression" dxfId="6610" priority="1748">
      <formula>$BW$4=""</formula>
    </cfRule>
  </conditionalFormatting>
  <conditionalFormatting sqref="BX11:CQ11">
    <cfRule type="expression" dxfId="6609" priority="1747">
      <formula>$BX$4=""</formula>
    </cfRule>
  </conditionalFormatting>
  <conditionalFormatting sqref="BY11:CQ11">
    <cfRule type="expression" dxfId="6608" priority="1746">
      <formula>$BY$4=""</formula>
    </cfRule>
  </conditionalFormatting>
  <conditionalFormatting sqref="BZ11:CQ11">
    <cfRule type="expression" dxfId="6607" priority="1745">
      <formula>$BZ$4=""</formula>
    </cfRule>
  </conditionalFormatting>
  <conditionalFormatting sqref="CA11:CQ11">
    <cfRule type="expression" dxfId="6606" priority="1744">
      <formula>$CA$4=""</formula>
    </cfRule>
  </conditionalFormatting>
  <conditionalFormatting sqref="CB11:CQ11">
    <cfRule type="expression" dxfId="6605" priority="1743">
      <formula>$CB$4=""</formula>
    </cfRule>
  </conditionalFormatting>
  <conditionalFormatting sqref="CC11:CQ11">
    <cfRule type="expression" dxfId="6604" priority="1742">
      <formula>$CC$4=""</formula>
    </cfRule>
  </conditionalFormatting>
  <conditionalFormatting sqref="BR11:CQ11">
    <cfRule type="expression" dxfId="6603" priority="1768">
      <formula>$BC$4=""</formula>
    </cfRule>
  </conditionalFormatting>
  <conditionalFormatting sqref="D26:BQ26">
    <cfRule type="expression" dxfId="6602" priority="1740">
      <formula>$D$4=""</formula>
    </cfRule>
  </conditionalFormatting>
  <conditionalFormatting sqref="E26:BQ26">
    <cfRule type="expression" dxfId="6601" priority="1739">
      <formula>$E$4=""</formula>
    </cfRule>
  </conditionalFormatting>
  <conditionalFormatting sqref="F26:BQ26">
    <cfRule type="expression" dxfId="6600" priority="1738">
      <formula>$F$4=""</formula>
    </cfRule>
  </conditionalFormatting>
  <conditionalFormatting sqref="G26:BQ26">
    <cfRule type="expression" dxfId="6599" priority="1737">
      <formula>$G$4=""</formula>
    </cfRule>
  </conditionalFormatting>
  <conditionalFormatting sqref="H26:BQ26">
    <cfRule type="expression" dxfId="6598" priority="1736">
      <formula>$H$4=""</formula>
    </cfRule>
  </conditionalFormatting>
  <conditionalFormatting sqref="I26:BQ26">
    <cfRule type="expression" dxfId="6597" priority="1735">
      <formula>$I$4=""</formula>
    </cfRule>
  </conditionalFormatting>
  <conditionalFormatting sqref="J26:BQ26">
    <cfRule type="expression" dxfId="6596" priority="1734">
      <formula>$J$4=""</formula>
    </cfRule>
  </conditionalFormatting>
  <conditionalFormatting sqref="K26:BQ26">
    <cfRule type="expression" dxfId="6595" priority="1733">
      <formula>$K$4=""</formula>
    </cfRule>
  </conditionalFormatting>
  <conditionalFormatting sqref="L26:BQ26">
    <cfRule type="expression" dxfId="6594" priority="1732">
      <formula>$L$4=""</formula>
    </cfRule>
  </conditionalFormatting>
  <conditionalFormatting sqref="M26:BQ26">
    <cfRule type="expression" dxfId="6593" priority="1731">
      <formula>$M$4=""</formula>
    </cfRule>
  </conditionalFormatting>
  <conditionalFormatting sqref="N26:BQ26">
    <cfRule type="expression" dxfId="6592" priority="1730">
      <formula>$N$4=""</formula>
    </cfRule>
  </conditionalFormatting>
  <conditionalFormatting sqref="O26:BQ26">
    <cfRule type="expression" dxfId="6591" priority="1729">
      <formula>$O$4=""</formula>
    </cfRule>
  </conditionalFormatting>
  <conditionalFormatting sqref="P26:BQ26">
    <cfRule type="expression" dxfId="6590" priority="1728">
      <formula>$P$4=""</formula>
    </cfRule>
  </conditionalFormatting>
  <conditionalFormatting sqref="Q26:BQ26">
    <cfRule type="expression" dxfId="6589" priority="1727">
      <formula>$Q$4=""</formula>
    </cfRule>
  </conditionalFormatting>
  <conditionalFormatting sqref="R26:BQ26">
    <cfRule type="expression" dxfId="6588" priority="1726">
      <formula>$R$4=""</formula>
    </cfRule>
  </conditionalFormatting>
  <conditionalFormatting sqref="S26:BQ26">
    <cfRule type="expression" dxfId="6587" priority="1725">
      <formula>$S$4=""</formula>
    </cfRule>
  </conditionalFormatting>
  <conditionalFormatting sqref="T26:BQ26">
    <cfRule type="expression" dxfId="6586" priority="1724">
      <formula>$T$4=""</formula>
    </cfRule>
  </conditionalFormatting>
  <conditionalFormatting sqref="U26:BQ26">
    <cfRule type="expression" dxfId="6585" priority="1723">
      <formula>$U$4=""</formula>
    </cfRule>
  </conditionalFormatting>
  <conditionalFormatting sqref="V26:BQ26">
    <cfRule type="expression" dxfId="6584" priority="1722">
      <formula>$V$4=""</formula>
    </cfRule>
  </conditionalFormatting>
  <conditionalFormatting sqref="W26:BQ26">
    <cfRule type="expression" dxfId="6583" priority="1721">
      <formula>$W$4=""</formula>
    </cfRule>
  </conditionalFormatting>
  <conditionalFormatting sqref="X26:BQ26">
    <cfRule type="expression" dxfId="6582" priority="1720">
      <formula>$X$4=""</formula>
    </cfRule>
  </conditionalFormatting>
  <conditionalFormatting sqref="Y26:BQ26">
    <cfRule type="expression" dxfId="6581" priority="1719">
      <formula>$Y$4=""</formula>
    </cfRule>
  </conditionalFormatting>
  <conditionalFormatting sqref="Z26:BQ26">
    <cfRule type="expression" dxfId="6580" priority="1718">
      <formula>$Z$4=""</formula>
    </cfRule>
  </conditionalFormatting>
  <conditionalFormatting sqref="AA26:BQ26">
    <cfRule type="expression" dxfId="6579" priority="1717">
      <formula>$AA$4=""</formula>
    </cfRule>
  </conditionalFormatting>
  <conditionalFormatting sqref="AY26:BQ26">
    <cfRule type="expression" dxfId="6578" priority="1693">
      <formula>$AY$4=""</formula>
    </cfRule>
  </conditionalFormatting>
  <conditionalFormatting sqref="AX26:BQ26">
    <cfRule type="expression" dxfId="6577" priority="1694">
      <formula>$AX$4=""</formula>
    </cfRule>
  </conditionalFormatting>
  <conditionalFormatting sqref="AW26:BQ26">
    <cfRule type="expression" dxfId="6576" priority="1695">
      <formula>$AW$4=""</formula>
    </cfRule>
  </conditionalFormatting>
  <conditionalFormatting sqref="AV26:BQ26">
    <cfRule type="expression" dxfId="6575" priority="1696">
      <formula>$AV$4=""</formula>
    </cfRule>
  </conditionalFormatting>
  <conditionalFormatting sqref="AU26:BQ26">
    <cfRule type="expression" dxfId="6574" priority="1697">
      <formula>$AU$4=""</formula>
    </cfRule>
  </conditionalFormatting>
  <conditionalFormatting sqref="AT26:BQ26">
    <cfRule type="expression" dxfId="6573" priority="1698">
      <formula>$AT$4=""</formula>
    </cfRule>
  </conditionalFormatting>
  <conditionalFormatting sqref="AS26:BQ26">
    <cfRule type="expression" dxfId="6572" priority="1699">
      <formula>$AS$4=""</formula>
    </cfRule>
  </conditionalFormatting>
  <conditionalFormatting sqref="AR26:BQ26">
    <cfRule type="expression" dxfId="6571" priority="1700">
      <formula>$AR$4=""</formula>
    </cfRule>
  </conditionalFormatting>
  <conditionalFormatting sqref="AQ26:BQ26">
    <cfRule type="expression" dxfId="6570" priority="1701">
      <formula>$AQ$4=""</formula>
    </cfRule>
  </conditionalFormatting>
  <conditionalFormatting sqref="AP26:BQ26">
    <cfRule type="expression" dxfId="6569" priority="1702">
      <formula>$AP$4=""</formula>
    </cfRule>
  </conditionalFormatting>
  <conditionalFormatting sqref="AO26:BQ26">
    <cfRule type="expression" dxfId="6568" priority="1703">
      <formula>$AO$4=""</formula>
    </cfRule>
  </conditionalFormatting>
  <conditionalFormatting sqref="AN26:BQ26">
    <cfRule type="expression" dxfId="6567" priority="1704">
      <formula>$AN$4=""</formula>
    </cfRule>
  </conditionalFormatting>
  <conditionalFormatting sqref="AM26:BQ26">
    <cfRule type="expression" dxfId="6566" priority="1705">
      <formula>$AM$4=""</formula>
    </cfRule>
  </conditionalFormatting>
  <conditionalFormatting sqref="AL26:BQ26">
    <cfRule type="expression" dxfId="6565" priority="1706">
      <formula>$AL$4=""</formula>
    </cfRule>
  </conditionalFormatting>
  <conditionalFormatting sqref="AK26:BQ26">
    <cfRule type="expression" dxfId="6564" priority="1707">
      <formula>$AK$4=""</formula>
    </cfRule>
  </conditionalFormatting>
  <conditionalFormatting sqref="AJ26:BQ26">
    <cfRule type="expression" dxfId="6563" priority="1708">
      <formula>$AJ$4=""</formula>
    </cfRule>
  </conditionalFormatting>
  <conditionalFormatting sqref="AI26:BQ26">
    <cfRule type="expression" dxfId="6562" priority="1709">
      <formula>$AI$4=""</formula>
    </cfRule>
  </conditionalFormatting>
  <conditionalFormatting sqref="AH26:BQ26">
    <cfRule type="expression" dxfId="6561" priority="1710">
      <formula>$AH$4=""</formula>
    </cfRule>
  </conditionalFormatting>
  <conditionalFormatting sqref="AG26:BQ26">
    <cfRule type="expression" dxfId="6560" priority="1711">
      <formula>$AG$4=""</formula>
    </cfRule>
  </conditionalFormatting>
  <conditionalFormatting sqref="AF26:BQ26">
    <cfRule type="expression" dxfId="6559" priority="1712">
      <formula>$AF$4=""</formula>
    </cfRule>
  </conditionalFormatting>
  <conditionalFormatting sqref="AE26:BQ26">
    <cfRule type="expression" dxfId="6558" priority="1713">
      <formula>$AE$4=""</formula>
    </cfRule>
  </conditionalFormatting>
  <conditionalFormatting sqref="AD26:BQ26">
    <cfRule type="expression" dxfId="6557" priority="1714">
      <formula>$AD$4=""</formula>
    </cfRule>
  </conditionalFormatting>
  <conditionalFormatting sqref="AC26:BQ26">
    <cfRule type="expression" dxfId="6556" priority="1715">
      <formula>$AC$4=""</formula>
    </cfRule>
  </conditionalFormatting>
  <conditionalFormatting sqref="AB26:BQ26">
    <cfRule type="expression" dxfId="6555" priority="1716">
      <formula>$AB$4=""</formula>
    </cfRule>
  </conditionalFormatting>
  <conditionalFormatting sqref="BA26:BQ26">
    <cfRule type="expression" dxfId="6554" priority="1691">
      <formula>$BA$4=""</formula>
    </cfRule>
  </conditionalFormatting>
  <conditionalFormatting sqref="BO26:BQ26">
    <cfRule type="expression" dxfId="6553" priority="1677">
      <formula>$BO$4=""</formula>
    </cfRule>
  </conditionalFormatting>
  <conditionalFormatting sqref="BN26:BQ26">
    <cfRule type="expression" dxfId="6552" priority="1678">
      <formula>$BN$4=""</formula>
    </cfRule>
  </conditionalFormatting>
  <conditionalFormatting sqref="BM26:BQ26">
    <cfRule type="expression" dxfId="6551" priority="1679">
      <formula>$BM$4=""</formula>
    </cfRule>
  </conditionalFormatting>
  <conditionalFormatting sqref="BL26:BQ26">
    <cfRule type="expression" dxfId="6550" priority="1680">
      <formula>$BL$4=""</formula>
    </cfRule>
  </conditionalFormatting>
  <conditionalFormatting sqref="BK26:BQ26">
    <cfRule type="expression" dxfId="6549" priority="1681">
      <formula>$BK$4=""</formula>
    </cfRule>
  </conditionalFormatting>
  <conditionalFormatting sqref="BJ26:BQ26">
    <cfRule type="expression" dxfId="6548" priority="1682">
      <formula>$BJ$4=""</formula>
    </cfRule>
  </conditionalFormatting>
  <conditionalFormatting sqref="BI26:BQ26">
    <cfRule type="expression" dxfId="6547" priority="1683">
      <formula>$BI$4=""</formula>
    </cfRule>
  </conditionalFormatting>
  <conditionalFormatting sqref="BH26:BQ26">
    <cfRule type="expression" dxfId="6546" priority="1684">
      <formula>$BH$4=""</formula>
    </cfRule>
  </conditionalFormatting>
  <conditionalFormatting sqref="BG26:BQ26">
    <cfRule type="expression" dxfId="6545" priority="1685">
      <formula>$BG$4=""</formula>
    </cfRule>
  </conditionalFormatting>
  <conditionalFormatting sqref="BF26:BQ26">
    <cfRule type="expression" dxfId="6544" priority="1686">
      <formula>$BF$4=""</formula>
    </cfRule>
  </conditionalFormatting>
  <conditionalFormatting sqref="BE26:BQ26">
    <cfRule type="expression" dxfId="6543" priority="1687">
      <formula>$BE$4=""</formula>
    </cfRule>
  </conditionalFormatting>
  <conditionalFormatting sqref="BD26:BQ26">
    <cfRule type="expression" dxfId="6542" priority="1688">
      <formula>$BD$4=""</formula>
    </cfRule>
  </conditionalFormatting>
  <conditionalFormatting sqref="BB26:BQ26">
    <cfRule type="expression" dxfId="6541" priority="1690">
      <formula>$BB$4=""</formula>
    </cfRule>
  </conditionalFormatting>
  <conditionalFormatting sqref="AZ26:BQ26">
    <cfRule type="expression" dxfId="6540" priority="1692">
      <formula>$AZ$4=""</formula>
    </cfRule>
  </conditionalFormatting>
  <conditionalFormatting sqref="BP26:BQ26">
    <cfRule type="expression" dxfId="6539" priority="1676">
      <formula>$BP$4=""</formula>
    </cfRule>
  </conditionalFormatting>
  <conditionalFormatting sqref="BQ26">
    <cfRule type="expression" dxfId="6538" priority="1675">
      <formula>$BQ$4=""</formula>
    </cfRule>
  </conditionalFormatting>
  <conditionalFormatting sqref="BC26:BQ26">
    <cfRule type="expression" dxfId="6537" priority="1689">
      <formula>$BC$4=""</formula>
    </cfRule>
  </conditionalFormatting>
  <conditionalFormatting sqref="BR26:CQ26">
    <cfRule type="expression" dxfId="6536" priority="1674">
      <formula>$D$4=""</formula>
    </cfRule>
  </conditionalFormatting>
  <conditionalFormatting sqref="BR26:CQ26">
    <cfRule type="expression" dxfId="6535" priority="1673">
      <formula>$E$4=""</formula>
    </cfRule>
  </conditionalFormatting>
  <conditionalFormatting sqref="BR26:CQ26">
    <cfRule type="expression" dxfId="6534" priority="1672">
      <formula>$F$4=""</formula>
    </cfRule>
  </conditionalFormatting>
  <conditionalFormatting sqref="BR26:CQ26">
    <cfRule type="expression" dxfId="6533" priority="1671">
      <formula>$G$4=""</formula>
    </cfRule>
  </conditionalFormatting>
  <conditionalFormatting sqref="BR26:CQ26">
    <cfRule type="expression" dxfId="6532" priority="1670">
      <formula>$H$4=""</formula>
    </cfRule>
  </conditionalFormatting>
  <conditionalFormatting sqref="BR26:CQ26">
    <cfRule type="expression" dxfId="6531" priority="1669">
      <formula>$I$4=""</formula>
    </cfRule>
  </conditionalFormatting>
  <conditionalFormatting sqref="BR26:CQ26">
    <cfRule type="expression" dxfId="6530" priority="1668">
      <formula>$J$4=""</formula>
    </cfRule>
  </conditionalFormatting>
  <conditionalFormatting sqref="BR26:CQ26">
    <cfRule type="expression" dxfId="6529" priority="1667">
      <formula>$K$4=""</formula>
    </cfRule>
  </conditionalFormatting>
  <conditionalFormatting sqref="BR26:CQ26">
    <cfRule type="expression" dxfId="6528" priority="1666">
      <formula>$L$4=""</formula>
    </cfRule>
  </conditionalFormatting>
  <conditionalFormatting sqref="BR26:CQ26">
    <cfRule type="expression" dxfId="6527" priority="1665">
      <formula>$M$4=""</formula>
    </cfRule>
  </conditionalFormatting>
  <conditionalFormatting sqref="BR26:CQ26">
    <cfRule type="expression" dxfId="6526" priority="1664">
      <formula>$N$4=""</formula>
    </cfRule>
  </conditionalFormatting>
  <conditionalFormatting sqref="BR26:CQ26">
    <cfRule type="expression" dxfId="6525" priority="1663">
      <formula>$O$4=""</formula>
    </cfRule>
  </conditionalFormatting>
  <conditionalFormatting sqref="BR26:CQ26">
    <cfRule type="expression" dxfId="6524" priority="1662">
      <formula>$P$4=""</formula>
    </cfRule>
  </conditionalFormatting>
  <conditionalFormatting sqref="BR26:CQ26">
    <cfRule type="expression" dxfId="6523" priority="1661">
      <formula>$Q$4=""</formula>
    </cfRule>
  </conditionalFormatting>
  <conditionalFormatting sqref="BR26:CQ26">
    <cfRule type="expression" dxfId="6522" priority="1660">
      <formula>$R$4=""</formula>
    </cfRule>
  </conditionalFormatting>
  <conditionalFormatting sqref="BR26:CQ26">
    <cfRule type="expression" dxfId="6521" priority="1659">
      <formula>$S$4=""</formula>
    </cfRule>
  </conditionalFormatting>
  <conditionalFormatting sqref="BR26:CQ26">
    <cfRule type="expression" dxfId="6520" priority="1658">
      <formula>$T$4=""</formula>
    </cfRule>
  </conditionalFormatting>
  <conditionalFormatting sqref="BR26:CQ26">
    <cfRule type="expression" dxfId="6519" priority="1657">
      <formula>$U$4=""</formula>
    </cfRule>
  </conditionalFormatting>
  <conditionalFormatting sqref="BR26:CQ26">
    <cfRule type="expression" dxfId="6518" priority="1656">
      <formula>$V$4=""</formula>
    </cfRule>
  </conditionalFormatting>
  <conditionalFormatting sqref="BR26:CQ26">
    <cfRule type="expression" dxfId="6517" priority="1655">
      <formula>$W$4=""</formula>
    </cfRule>
  </conditionalFormatting>
  <conditionalFormatting sqref="BR26:CQ26">
    <cfRule type="expression" dxfId="6516" priority="1654">
      <formula>$X$4=""</formula>
    </cfRule>
  </conditionalFormatting>
  <conditionalFormatting sqref="BR26:CQ26">
    <cfRule type="expression" dxfId="6515" priority="1653">
      <formula>$Y$4=""</formula>
    </cfRule>
  </conditionalFormatting>
  <conditionalFormatting sqref="BR26:CQ26">
    <cfRule type="expression" dxfId="6514" priority="1652">
      <formula>$Z$4=""</formula>
    </cfRule>
  </conditionalFormatting>
  <conditionalFormatting sqref="BR26:CQ26">
    <cfRule type="expression" dxfId="6513" priority="1651">
      <formula>$AA$4=""</formula>
    </cfRule>
  </conditionalFormatting>
  <conditionalFormatting sqref="BR26:CQ26">
    <cfRule type="expression" dxfId="6512" priority="1627">
      <formula>$AY$4=""</formula>
    </cfRule>
  </conditionalFormatting>
  <conditionalFormatting sqref="BR26:CQ26">
    <cfRule type="expression" dxfId="6511" priority="1628">
      <formula>$AX$4=""</formula>
    </cfRule>
  </conditionalFormatting>
  <conditionalFormatting sqref="BR26:CQ26">
    <cfRule type="expression" dxfId="6510" priority="1629">
      <formula>$AW$4=""</formula>
    </cfRule>
  </conditionalFormatting>
  <conditionalFormatting sqref="BR26:CQ26">
    <cfRule type="expression" dxfId="6509" priority="1630">
      <formula>$AV$4=""</formula>
    </cfRule>
  </conditionalFormatting>
  <conditionalFormatting sqref="BR26:CQ26">
    <cfRule type="expression" dxfId="6508" priority="1631">
      <formula>$AU$4=""</formula>
    </cfRule>
  </conditionalFormatting>
  <conditionalFormatting sqref="BR26:CQ26">
    <cfRule type="expression" dxfId="6507" priority="1632">
      <formula>$AT$4=""</formula>
    </cfRule>
  </conditionalFormatting>
  <conditionalFormatting sqref="BR26:CQ26">
    <cfRule type="expression" dxfId="6506" priority="1633">
      <formula>$AS$4=""</formula>
    </cfRule>
  </conditionalFormatting>
  <conditionalFormatting sqref="BR26:CQ26">
    <cfRule type="expression" dxfId="6505" priority="1634">
      <formula>$AR$4=""</formula>
    </cfRule>
  </conditionalFormatting>
  <conditionalFormatting sqref="BR26:CQ26">
    <cfRule type="expression" dxfId="6504" priority="1635">
      <formula>$AQ$4=""</formula>
    </cfRule>
  </conditionalFormatting>
  <conditionalFormatting sqref="BR26:CQ26">
    <cfRule type="expression" dxfId="6503" priority="1636">
      <formula>$AP$4=""</formula>
    </cfRule>
  </conditionalFormatting>
  <conditionalFormatting sqref="BR26:CQ26">
    <cfRule type="expression" dxfId="6502" priority="1637">
      <formula>$AO$4=""</formula>
    </cfRule>
  </conditionalFormatting>
  <conditionalFormatting sqref="BR26:CQ26">
    <cfRule type="expression" dxfId="6501" priority="1638">
      <formula>$AN$4=""</formula>
    </cfRule>
  </conditionalFormatting>
  <conditionalFormatting sqref="BR26:CQ26">
    <cfRule type="expression" dxfId="6500" priority="1639">
      <formula>$AM$4=""</formula>
    </cfRule>
  </conditionalFormatting>
  <conditionalFormatting sqref="BR26:CQ26">
    <cfRule type="expression" dxfId="6499" priority="1640">
      <formula>$AL$4=""</formula>
    </cfRule>
  </conditionalFormatting>
  <conditionalFormatting sqref="BR26:CQ26">
    <cfRule type="expression" dxfId="6498" priority="1641">
      <formula>$AK$4=""</formula>
    </cfRule>
  </conditionalFormatting>
  <conditionalFormatting sqref="BR26:CQ26">
    <cfRule type="expression" dxfId="6497" priority="1642">
      <formula>$AJ$4=""</formula>
    </cfRule>
  </conditionalFormatting>
  <conditionalFormatting sqref="BR26:CQ26">
    <cfRule type="expression" dxfId="6496" priority="1643">
      <formula>$AI$4=""</formula>
    </cfRule>
  </conditionalFormatting>
  <conditionalFormatting sqref="BR26:CQ26">
    <cfRule type="expression" dxfId="6495" priority="1644">
      <formula>$AH$4=""</formula>
    </cfRule>
  </conditionalFormatting>
  <conditionalFormatting sqref="BR26:CQ26">
    <cfRule type="expression" dxfId="6494" priority="1645">
      <formula>$AG$4=""</formula>
    </cfRule>
  </conditionalFormatting>
  <conditionalFormatting sqref="BR26:CQ26">
    <cfRule type="expression" dxfId="6493" priority="1646">
      <formula>$AF$4=""</formula>
    </cfRule>
  </conditionalFormatting>
  <conditionalFormatting sqref="BR26:CQ26">
    <cfRule type="expression" dxfId="6492" priority="1647">
      <formula>$AE$4=""</formula>
    </cfRule>
  </conditionalFormatting>
  <conditionalFormatting sqref="BR26:CQ26">
    <cfRule type="expression" dxfId="6491" priority="1648">
      <formula>$AD$4=""</formula>
    </cfRule>
  </conditionalFormatting>
  <conditionalFormatting sqref="BR26:CQ26">
    <cfRule type="expression" dxfId="6490" priority="1649">
      <formula>$AC$4=""</formula>
    </cfRule>
  </conditionalFormatting>
  <conditionalFormatting sqref="BR26:CQ26">
    <cfRule type="expression" dxfId="6489" priority="1650">
      <formula>$AB$4=""</formula>
    </cfRule>
  </conditionalFormatting>
  <conditionalFormatting sqref="BR26:CQ26">
    <cfRule type="expression" dxfId="6488" priority="1625">
      <formula>$BA$4=""</formula>
    </cfRule>
  </conditionalFormatting>
  <conditionalFormatting sqref="BR26:CQ26">
    <cfRule type="expression" dxfId="6487" priority="1611">
      <formula>$BO$4=""</formula>
    </cfRule>
  </conditionalFormatting>
  <conditionalFormatting sqref="BR26:CQ26">
    <cfRule type="expression" dxfId="6486" priority="1612">
      <formula>$BN$4=""</formula>
    </cfRule>
  </conditionalFormatting>
  <conditionalFormatting sqref="BR26:CQ26">
    <cfRule type="expression" dxfId="6485" priority="1613">
      <formula>$BM$4=""</formula>
    </cfRule>
  </conditionalFormatting>
  <conditionalFormatting sqref="BR26:CQ26">
    <cfRule type="expression" dxfId="6484" priority="1614">
      <formula>$BL$4=""</formula>
    </cfRule>
  </conditionalFormatting>
  <conditionalFormatting sqref="BR26:CQ26">
    <cfRule type="expression" dxfId="6483" priority="1615">
      <formula>$BK$4=""</formula>
    </cfRule>
  </conditionalFormatting>
  <conditionalFormatting sqref="BR26:CQ26">
    <cfRule type="expression" dxfId="6482" priority="1616">
      <formula>$BJ$4=""</formula>
    </cfRule>
  </conditionalFormatting>
  <conditionalFormatting sqref="BR26:CQ26">
    <cfRule type="expression" dxfId="6481" priority="1617">
      <formula>$BI$4=""</formula>
    </cfRule>
  </conditionalFormatting>
  <conditionalFormatting sqref="BR26:CQ26">
    <cfRule type="expression" dxfId="6480" priority="1618">
      <formula>$BH$4=""</formula>
    </cfRule>
  </conditionalFormatting>
  <conditionalFormatting sqref="BR26:CQ26">
    <cfRule type="expression" dxfId="6479" priority="1619">
      <formula>$BG$4=""</formula>
    </cfRule>
  </conditionalFormatting>
  <conditionalFormatting sqref="BR26:CQ26">
    <cfRule type="expression" dxfId="6478" priority="1620">
      <formula>$BF$4=""</formula>
    </cfRule>
  </conditionalFormatting>
  <conditionalFormatting sqref="BR26:CQ26">
    <cfRule type="expression" dxfId="6477" priority="1621">
      <formula>$BE$4=""</formula>
    </cfRule>
  </conditionalFormatting>
  <conditionalFormatting sqref="BR26:CQ26">
    <cfRule type="expression" dxfId="6476" priority="1622">
      <formula>$BD$4=""</formula>
    </cfRule>
  </conditionalFormatting>
  <conditionalFormatting sqref="BR26:CQ26">
    <cfRule type="expression" dxfId="6475" priority="1624">
      <formula>$BB$4=""</formula>
    </cfRule>
  </conditionalFormatting>
  <conditionalFormatting sqref="BR26:CQ26">
    <cfRule type="expression" dxfId="6474" priority="1626">
      <formula>$AZ$4=""</formula>
    </cfRule>
  </conditionalFormatting>
  <conditionalFormatting sqref="CD26:CQ26">
    <cfRule type="expression" dxfId="6473" priority="1596">
      <formula>$CD$4=""</formula>
    </cfRule>
  </conditionalFormatting>
  <conditionalFormatting sqref="BR26:CQ26">
    <cfRule type="expression" dxfId="6472" priority="1610">
      <formula>$BP$4=""</formula>
    </cfRule>
  </conditionalFormatting>
  <conditionalFormatting sqref="BR26:CQ26">
    <cfRule type="expression" dxfId="6471" priority="1609">
      <formula>$BQ$4=""</formula>
    </cfRule>
  </conditionalFormatting>
  <conditionalFormatting sqref="BR26:CQ26">
    <cfRule type="expression" dxfId="6470" priority="1608">
      <formula>$BR$4=""</formula>
    </cfRule>
  </conditionalFormatting>
  <conditionalFormatting sqref="BS26:CQ26">
    <cfRule type="expression" dxfId="6469" priority="1607">
      <formula>$BS$4=""</formula>
    </cfRule>
  </conditionalFormatting>
  <conditionalFormatting sqref="BT26:CQ26">
    <cfRule type="expression" dxfId="6468" priority="1606">
      <formula>$BT$4=""</formula>
    </cfRule>
  </conditionalFormatting>
  <conditionalFormatting sqref="BU26:CQ26">
    <cfRule type="expression" dxfId="6467" priority="1605">
      <formula>$BU$4=""</formula>
    </cfRule>
  </conditionalFormatting>
  <conditionalFormatting sqref="BV26:CQ26">
    <cfRule type="expression" dxfId="6466" priority="1604">
      <formula>$BV$4=""</formula>
    </cfRule>
  </conditionalFormatting>
  <conditionalFormatting sqref="BW26:CQ26">
    <cfRule type="expression" dxfId="6465" priority="1603">
      <formula>$BW$4=""</formula>
    </cfRule>
  </conditionalFormatting>
  <conditionalFormatting sqref="BX26:CQ26">
    <cfRule type="expression" dxfId="6464" priority="1602">
      <formula>$BX$4=""</formula>
    </cfRule>
  </conditionalFormatting>
  <conditionalFormatting sqref="BY26:CQ26">
    <cfRule type="expression" dxfId="6463" priority="1601">
      <formula>$BY$4=""</formula>
    </cfRule>
  </conditionalFormatting>
  <conditionalFormatting sqref="BZ26:CQ26">
    <cfRule type="expression" dxfId="6462" priority="1600">
      <formula>$BZ$4=""</formula>
    </cfRule>
  </conditionalFormatting>
  <conditionalFormatting sqref="CA26:CQ26">
    <cfRule type="expression" dxfId="6461" priority="1599">
      <formula>$CA$4=""</formula>
    </cfRule>
  </conditionalFormatting>
  <conditionalFormatting sqref="CB26:CQ26">
    <cfRule type="expression" dxfId="6460" priority="1598">
      <formula>$CB$4=""</formula>
    </cfRule>
  </conditionalFormatting>
  <conditionalFormatting sqref="CC26:CQ26">
    <cfRule type="expression" dxfId="6459" priority="1597">
      <formula>$CC$4=""</formula>
    </cfRule>
  </conditionalFormatting>
  <conditionalFormatting sqref="BR26:CQ26">
    <cfRule type="expression" dxfId="6458" priority="1623">
      <formula>$BC$4=""</formula>
    </cfRule>
  </conditionalFormatting>
  <conditionalFormatting sqref="D32:BQ32">
    <cfRule type="expression" dxfId="6457" priority="1595">
      <formula>$D$4=""</formula>
    </cfRule>
  </conditionalFormatting>
  <conditionalFormatting sqref="E32:BQ32">
    <cfRule type="expression" dxfId="6456" priority="1594">
      <formula>$E$4=""</formula>
    </cfRule>
  </conditionalFormatting>
  <conditionalFormatting sqref="F32:BQ32">
    <cfRule type="expression" dxfId="6455" priority="1593">
      <formula>$F$4=""</formula>
    </cfRule>
  </conditionalFormatting>
  <conditionalFormatting sqref="G32:BQ32">
    <cfRule type="expression" dxfId="6454" priority="1592">
      <formula>$G$4=""</formula>
    </cfRule>
  </conditionalFormatting>
  <conditionalFormatting sqref="H32:BQ32">
    <cfRule type="expression" dxfId="6453" priority="1591">
      <formula>$H$4=""</formula>
    </cfRule>
  </conditionalFormatting>
  <conditionalFormatting sqref="I32:BQ32">
    <cfRule type="expression" dxfId="6452" priority="1590">
      <formula>$I$4=""</formula>
    </cfRule>
  </conditionalFormatting>
  <conditionalFormatting sqref="J32:BQ32">
    <cfRule type="expression" dxfId="6451" priority="1589">
      <formula>$J$4=""</formula>
    </cfRule>
  </conditionalFormatting>
  <conditionalFormatting sqref="K32:BQ32">
    <cfRule type="expression" dxfId="6450" priority="1588">
      <formula>$K$4=""</formula>
    </cfRule>
  </conditionalFormatting>
  <conditionalFormatting sqref="L32:BQ32">
    <cfRule type="expression" dxfId="6449" priority="1587">
      <formula>$L$4=""</formula>
    </cfRule>
  </conditionalFormatting>
  <conditionalFormatting sqref="M32:BQ32">
    <cfRule type="expression" dxfId="6448" priority="1586">
      <formula>$M$4=""</formula>
    </cfRule>
  </conditionalFormatting>
  <conditionalFormatting sqref="N32:BQ32">
    <cfRule type="expression" dxfId="6447" priority="1585">
      <formula>$N$4=""</formula>
    </cfRule>
  </conditionalFormatting>
  <conditionalFormatting sqref="O32:BQ32">
    <cfRule type="expression" dxfId="6446" priority="1584">
      <formula>$O$4=""</formula>
    </cfRule>
  </conditionalFormatting>
  <conditionalFormatting sqref="P32:BQ32">
    <cfRule type="expression" dxfId="6445" priority="1583">
      <formula>$P$4=""</formula>
    </cfRule>
  </conditionalFormatting>
  <conditionalFormatting sqref="Q32:BQ32">
    <cfRule type="expression" dxfId="6444" priority="1582">
      <formula>$Q$4=""</formula>
    </cfRule>
  </conditionalFormatting>
  <conditionalFormatting sqref="R32:BQ32">
    <cfRule type="expression" dxfId="6443" priority="1581">
      <formula>$R$4=""</formula>
    </cfRule>
  </conditionalFormatting>
  <conditionalFormatting sqref="S32:BQ32">
    <cfRule type="expression" dxfId="6442" priority="1580">
      <formula>$S$4=""</formula>
    </cfRule>
  </conditionalFormatting>
  <conditionalFormatting sqref="T32:BQ32">
    <cfRule type="expression" dxfId="6441" priority="1579">
      <formula>$T$4=""</formula>
    </cfRule>
  </conditionalFormatting>
  <conditionalFormatting sqref="U32:BQ32">
    <cfRule type="expression" dxfId="6440" priority="1578">
      <formula>$U$4=""</formula>
    </cfRule>
  </conditionalFormatting>
  <conditionalFormatting sqref="V32:BQ32">
    <cfRule type="expression" dxfId="6439" priority="1577">
      <formula>$V$4=""</formula>
    </cfRule>
  </conditionalFormatting>
  <conditionalFormatting sqref="W32:BQ32">
    <cfRule type="expression" dxfId="6438" priority="1576">
      <formula>$W$4=""</formula>
    </cfRule>
  </conditionalFormatting>
  <conditionalFormatting sqref="X32:BQ32">
    <cfRule type="expression" dxfId="6437" priority="1575">
      <formula>$X$4=""</formula>
    </cfRule>
  </conditionalFormatting>
  <conditionalFormatting sqref="Y32:BQ32">
    <cfRule type="expression" dxfId="6436" priority="1574">
      <formula>$Y$4=""</formula>
    </cfRule>
  </conditionalFormatting>
  <conditionalFormatting sqref="Z32:BQ32">
    <cfRule type="expression" dxfId="6435" priority="1573">
      <formula>$Z$4=""</formula>
    </cfRule>
  </conditionalFormatting>
  <conditionalFormatting sqref="AA32:BQ32">
    <cfRule type="expression" dxfId="6434" priority="1572">
      <formula>$AA$4=""</formula>
    </cfRule>
  </conditionalFormatting>
  <conditionalFormatting sqref="AY32:BQ32">
    <cfRule type="expression" dxfId="6433" priority="1548">
      <formula>$AY$4=""</formula>
    </cfRule>
  </conditionalFormatting>
  <conditionalFormatting sqref="AX32:BQ32">
    <cfRule type="expression" dxfId="6432" priority="1549">
      <formula>$AX$4=""</formula>
    </cfRule>
  </conditionalFormatting>
  <conditionalFormatting sqref="AW32:BQ32">
    <cfRule type="expression" dxfId="6431" priority="1550">
      <formula>$AW$4=""</formula>
    </cfRule>
  </conditionalFormatting>
  <conditionalFormatting sqref="AV32:BQ32">
    <cfRule type="expression" dxfId="6430" priority="1551">
      <formula>$AV$4=""</formula>
    </cfRule>
  </conditionalFormatting>
  <conditionalFormatting sqref="AU32:BQ32">
    <cfRule type="expression" dxfId="6429" priority="1552">
      <formula>$AU$4=""</formula>
    </cfRule>
  </conditionalFormatting>
  <conditionalFormatting sqref="AT32:BQ32">
    <cfRule type="expression" dxfId="6428" priority="1553">
      <formula>$AT$4=""</formula>
    </cfRule>
  </conditionalFormatting>
  <conditionalFormatting sqref="AS32:BQ32">
    <cfRule type="expression" dxfId="6427" priority="1554">
      <formula>$AS$4=""</formula>
    </cfRule>
  </conditionalFormatting>
  <conditionalFormatting sqref="AR32:BQ32">
    <cfRule type="expression" dxfId="6426" priority="1555">
      <formula>$AR$4=""</formula>
    </cfRule>
  </conditionalFormatting>
  <conditionalFormatting sqref="AQ32:BQ32">
    <cfRule type="expression" dxfId="6425" priority="1556">
      <formula>$AQ$4=""</formula>
    </cfRule>
  </conditionalFormatting>
  <conditionalFormatting sqref="AP32:BQ32">
    <cfRule type="expression" dxfId="6424" priority="1557">
      <formula>$AP$4=""</formula>
    </cfRule>
  </conditionalFormatting>
  <conditionalFormatting sqref="AO32:BQ32">
    <cfRule type="expression" dxfId="6423" priority="1558">
      <formula>$AO$4=""</formula>
    </cfRule>
  </conditionalFormatting>
  <conditionalFormatting sqref="AN32:BQ32">
    <cfRule type="expression" dxfId="6422" priority="1559">
      <formula>$AN$4=""</formula>
    </cfRule>
  </conditionalFormatting>
  <conditionalFormatting sqref="AM32:BQ32">
    <cfRule type="expression" dxfId="6421" priority="1560">
      <formula>$AM$4=""</formula>
    </cfRule>
  </conditionalFormatting>
  <conditionalFormatting sqref="AL32:BQ32">
    <cfRule type="expression" dxfId="6420" priority="1561">
      <formula>$AL$4=""</formula>
    </cfRule>
  </conditionalFormatting>
  <conditionalFormatting sqref="AK32:BQ32">
    <cfRule type="expression" dxfId="6419" priority="1562">
      <formula>$AK$4=""</formula>
    </cfRule>
  </conditionalFormatting>
  <conditionalFormatting sqref="AJ32:BQ32">
    <cfRule type="expression" dxfId="6418" priority="1563">
      <formula>$AJ$4=""</formula>
    </cfRule>
  </conditionalFormatting>
  <conditionalFormatting sqref="AI32:BQ32">
    <cfRule type="expression" dxfId="6417" priority="1564">
      <formula>$AI$4=""</formula>
    </cfRule>
  </conditionalFormatting>
  <conditionalFormatting sqref="AH32:BQ32">
    <cfRule type="expression" dxfId="6416" priority="1565">
      <formula>$AH$4=""</formula>
    </cfRule>
  </conditionalFormatting>
  <conditionalFormatting sqref="AG32:BQ32">
    <cfRule type="expression" dxfId="6415" priority="1566">
      <formula>$AG$4=""</formula>
    </cfRule>
  </conditionalFormatting>
  <conditionalFormatting sqref="AF32:BQ32">
    <cfRule type="expression" dxfId="6414" priority="1567">
      <formula>$AF$4=""</formula>
    </cfRule>
  </conditionalFormatting>
  <conditionalFormatting sqref="AE32:BQ32">
    <cfRule type="expression" dxfId="6413" priority="1568">
      <formula>$AE$4=""</formula>
    </cfRule>
  </conditionalFormatting>
  <conditionalFormatting sqref="AD32:BQ32">
    <cfRule type="expression" dxfId="6412" priority="1569">
      <formula>$AD$4=""</formula>
    </cfRule>
  </conditionalFormatting>
  <conditionalFormatting sqref="AC32:BQ32">
    <cfRule type="expression" dxfId="6411" priority="1570">
      <formula>$AC$4=""</formula>
    </cfRule>
  </conditionalFormatting>
  <conditionalFormatting sqref="AB32:BQ32">
    <cfRule type="expression" dxfId="6410" priority="1571">
      <formula>$AB$4=""</formula>
    </cfRule>
  </conditionalFormatting>
  <conditionalFormatting sqref="BA32:BQ32">
    <cfRule type="expression" dxfId="6409" priority="1546">
      <formula>$BA$4=""</formula>
    </cfRule>
  </conditionalFormatting>
  <conditionalFormatting sqref="BO32:BQ32">
    <cfRule type="expression" dxfId="6408" priority="1532">
      <formula>$BO$4=""</formula>
    </cfRule>
  </conditionalFormatting>
  <conditionalFormatting sqref="BN32:BQ32">
    <cfRule type="expression" dxfId="6407" priority="1533">
      <formula>$BN$4=""</formula>
    </cfRule>
  </conditionalFormatting>
  <conditionalFormatting sqref="BM32:BQ32">
    <cfRule type="expression" dxfId="6406" priority="1534">
      <formula>$BM$4=""</formula>
    </cfRule>
  </conditionalFormatting>
  <conditionalFormatting sqref="BL32:BQ32">
    <cfRule type="expression" dxfId="6405" priority="1535">
      <formula>$BL$4=""</formula>
    </cfRule>
  </conditionalFormatting>
  <conditionalFormatting sqref="BK32:BQ32">
    <cfRule type="expression" dxfId="6404" priority="1536">
      <formula>$BK$4=""</formula>
    </cfRule>
  </conditionalFormatting>
  <conditionalFormatting sqref="BJ32:BQ32">
    <cfRule type="expression" dxfId="6403" priority="1537">
      <formula>$BJ$4=""</formula>
    </cfRule>
  </conditionalFormatting>
  <conditionalFormatting sqref="BI32:BQ32">
    <cfRule type="expression" dxfId="6402" priority="1538">
      <formula>$BI$4=""</formula>
    </cfRule>
  </conditionalFormatting>
  <conditionalFormatting sqref="BH32:BQ32">
    <cfRule type="expression" dxfId="6401" priority="1539">
      <formula>$BH$4=""</formula>
    </cfRule>
  </conditionalFormatting>
  <conditionalFormatting sqref="BG32:BQ32">
    <cfRule type="expression" dxfId="6400" priority="1540">
      <formula>$BG$4=""</formula>
    </cfRule>
  </conditionalFormatting>
  <conditionalFormatting sqref="BF32:BQ32">
    <cfRule type="expression" dxfId="6399" priority="1541">
      <formula>$BF$4=""</formula>
    </cfRule>
  </conditionalFormatting>
  <conditionalFormatting sqref="BE32:BQ32">
    <cfRule type="expression" dxfId="6398" priority="1542">
      <formula>$BE$4=""</formula>
    </cfRule>
  </conditionalFormatting>
  <conditionalFormatting sqref="BD32:BQ32">
    <cfRule type="expression" dxfId="6397" priority="1543">
      <formula>$BD$4=""</formula>
    </cfRule>
  </conditionalFormatting>
  <conditionalFormatting sqref="BB32:BQ32">
    <cfRule type="expression" dxfId="6396" priority="1545">
      <formula>$BB$4=""</formula>
    </cfRule>
  </conditionalFormatting>
  <conditionalFormatting sqref="AZ32:BQ32">
    <cfRule type="expression" dxfId="6395" priority="1547">
      <formula>$AZ$4=""</formula>
    </cfRule>
  </conditionalFormatting>
  <conditionalFormatting sqref="BP32:BQ32">
    <cfRule type="expression" dxfId="6394" priority="1531">
      <formula>$BP$4=""</formula>
    </cfRule>
  </conditionalFormatting>
  <conditionalFormatting sqref="BQ32">
    <cfRule type="expression" dxfId="6393" priority="1530">
      <formula>$BQ$4=""</formula>
    </cfRule>
  </conditionalFormatting>
  <conditionalFormatting sqref="BC32:BQ32">
    <cfRule type="expression" dxfId="6392" priority="1544">
      <formula>$BC$4=""</formula>
    </cfRule>
  </conditionalFormatting>
  <conditionalFormatting sqref="BR32:CQ32">
    <cfRule type="expression" dxfId="6391" priority="1529">
      <formula>$D$4=""</formula>
    </cfRule>
  </conditionalFormatting>
  <conditionalFormatting sqref="BR32:CQ32">
    <cfRule type="expression" dxfId="6390" priority="1528">
      <formula>$E$4=""</formula>
    </cfRule>
  </conditionalFormatting>
  <conditionalFormatting sqref="BR32:CQ32">
    <cfRule type="expression" dxfId="6389" priority="1527">
      <formula>$F$4=""</formula>
    </cfRule>
  </conditionalFormatting>
  <conditionalFormatting sqref="BR32:CQ32">
    <cfRule type="expression" dxfId="6388" priority="1526">
      <formula>$G$4=""</formula>
    </cfRule>
  </conditionalFormatting>
  <conditionalFormatting sqref="BR32:CQ32">
    <cfRule type="expression" dxfId="6387" priority="1525">
      <formula>$H$4=""</formula>
    </cfRule>
  </conditionalFormatting>
  <conditionalFormatting sqref="BR32:CQ32">
    <cfRule type="expression" dxfId="6386" priority="1524">
      <formula>$I$4=""</formula>
    </cfRule>
  </conditionalFormatting>
  <conditionalFormatting sqref="BR32:CQ32">
    <cfRule type="expression" dxfId="6385" priority="1523">
      <formula>$J$4=""</formula>
    </cfRule>
  </conditionalFormatting>
  <conditionalFormatting sqref="BR32:CQ32">
    <cfRule type="expression" dxfId="6384" priority="1522">
      <formula>$K$4=""</formula>
    </cfRule>
  </conditionalFormatting>
  <conditionalFormatting sqref="BR32:CQ32">
    <cfRule type="expression" dxfId="6383" priority="1521">
      <formula>$L$4=""</formula>
    </cfRule>
  </conditionalFormatting>
  <conditionalFormatting sqref="BR32:CQ32">
    <cfRule type="expression" dxfId="6382" priority="1520">
      <formula>$M$4=""</formula>
    </cfRule>
  </conditionalFormatting>
  <conditionalFormatting sqref="BR32:CQ32">
    <cfRule type="expression" dxfId="6381" priority="1519">
      <formula>$N$4=""</formula>
    </cfRule>
  </conditionalFormatting>
  <conditionalFormatting sqref="BR32:CQ32">
    <cfRule type="expression" dxfId="6380" priority="1518">
      <formula>$O$4=""</formula>
    </cfRule>
  </conditionalFormatting>
  <conditionalFormatting sqref="BR32:CQ32">
    <cfRule type="expression" dxfId="6379" priority="1517">
      <formula>$P$4=""</formula>
    </cfRule>
  </conditionalFormatting>
  <conditionalFormatting sqref="BR32:CQ32">
    <cfRule type="expression" dxfId="6378" priority="1516">
      <formula>$Q$4=""</formula>
    </cfRule>
  </conditionalFormatting>
  <conditionalFormatting sqref="BR32:CQ32">
    <cfRule type="expression" dxfId="6377" priority="1515">
      <formula>$R$4=""</formula>
    </cfRule>
  </conditionalFormatting>
  <conditionalFormatting sqref="BR32:CQ32">
    <cfRule type="expression" dxfId="6376" priority="1514">
      <formula>$S$4=""</formula>
    </cfRule>
  </conditionalFormatting>
  <conditionalFormatting sqref="BR32:CQ32">
    <cfRule type="expression" dxfId="6375" priority="1513">
      <formula>$T$4=""</formula>
    </cfRule>
  </conditionalFormatting>
  <conditionalFormatting sqref="BR32:CQ32">
    <cfRule type="expression" dxfId="6374" priority="1512">
      <formula>$U$4=""</formula>
    </cfRule>
  </conditionalFormatting>
  <conditionalFormatting sqref="BR32:CQ32">
    <cfRule type="expression" dxfId="6373" priority="1511">
      <formula>$V$4=""</formula>
    </cfRule>
  </conditionalFormatting>
  <conditionalFormatting sqref="BR32:CQ32">
    <cfRule type="expression" dxfId="6372" priority="1510">
      <formula>$W$4=""</formula>
    </cfRule>
  </conditionalFormatting>
  <conditionalFormatting sqref="BR32:CQ32">
    <cfRule type="expression" dxfId="6371" priority="1509">
      <formula>$X$4=""</formula>
    </cfRule>
  </conditionalFormatting>
  <conditionalFormatting sqref="BR32:CQ32">
    <cfRule type="expression" dxfId="6370" priority="1508">
      <formula>$Y$4=""</formula>
    </cfRule>
  </conditionalFormatting>
  <conditionalFormatting sqref="BR32:CQ32">
    <cfRule type="expression" dxfId="6369" priority="1507">
      <formula>$Z$4=""</formula>
    </cfRule>
  </conditionalFormatting>
  <conditionalFormatting sqref="BR32:CQ32">
    <cfRule type="expression" dxfId="6368" priority="1506">
      <formula>$AA$4=""</formula>
    </cfRule>
  </conditionalFormatting>
  <conditionalFormatting sqref="BR32:CQ32">
    <cfRule type="expression" dxfId="6367" priority="1482">
      <formula>$AY$4=""</formula>
    </cfRule>
  </conditionalFormatting>
  <conditionalFormatting sqref="BR32:CQ32">
    <cfRule type="expression" dxfId="6366" priority="1483">
      <formula>$AX$4=""</formula>
    </cfRule>
  </conditionalFormatting>
  <conditionalFormatting sqref="BR32:CQ32">
    <cfRule type="expression" dxfId="6365" priority="1484">
      <formula>$AW$4=""</formula>
    </cfRule>
  </conditionalFormatting>
  <conditionalFormatting sqref="BR32:CQ32">
    <cfRule type="expression" dxfId="6364" priority="1485">
      <formula>$AV$4=""</formula>
    </cfRule>
  </conditionalFormatting>
  <conditionalFormatting sqref="BR32:CQ32">
    <cfRule type="expression" dxfId="6363" priority="1486">
      <formula>$AU$4=""</formula>
    </cfRule>
  </conditionalFormatting>
  <conditionalFormatting sqref="BR32:CQ32">
    <cfRule type="expression" dxfId="6362" priority="1487">
      <formula>$AT$4=""</formula>
    </cfRule>
  </conditionalFormatting>
  <conditionalFormatting sqref="BR32:CQ32">
    <cfRule type="expression" dxfId="6361" priority="1488">
      <formula>$AS$4=""</formula>
    </cfRule>
  </conditionalFormatting>
  <conditionalFormatting sqref="BR32:CQ32">
    <cfRule type="expression" dxfId="6360" priority="1489">
      <formula>$AR$4=""</formula>
    </cfRule>
  </conditionalFormatting>
  <conditionalFormatting sqref="BR32:CQ32">
    <cfRule type="expression" dxfId="6359" priority="1490">
      <formula>$AQ$4=""</formula>
    </cfRule>
  </conditionalFormatting>
  <conditionalFormatting sqref="BR32:CQ32">
    <cfRule type="expression" dxfId="6358" priority="1491">
      <formula>$AP$4=""</formula>
    </cfRule>
  </conditionalFormatting>
  <conditionalFormatting sqref="BR32:CQ32">
    <cfRule type="expression" dxfId="6357" priority="1492">
      <formula>$AO$4=""</formula>
    </cfRule>
  </conditionalFormatting>
  <conditionalFormatting sqref="BR32:CQ32">
    <cfRule type="expression" dxfId="6356" priority="1493">
      <formula>$AN$4=""</formula>
    </cfRule>
  </conditionalFormatting>
  <conditionalFormatting sqref="BR32:CQ32">
    <cfRule type="expression" dxfId="6355" priority="1494">
      <formula>$AM$4=""</formula>
    </cfRule>
  </conditionalFormatting>
  <conditionalFormatting sqref="BR32:CQ32">
    <cfRule type="expression" dxfId="6354" priority="1495">
      <formula>$AL$4=""</formula>
    </cfRule>
  </conditionalFormatting>
  <conditionalFormatting sqref="BR32:CQ32">
    <cfRule type="expression" dxfId="6353" priority="1496">
      <formula>$AK$4=""</formula>
    </cfRule>
  </conditionalFormatting>
  <conditionalFormatting sqref="BR32:CQ32">
    <cfRule type="expression" dxfId="6352" priority="1497">
      <formula>$AJ$4=""</formula>
    </cfRule>
  </conditionalFormatting>
  <conditionalFormatting sqref="BR32:CQ32">
    <cfRule type="expression" dxfId="6351" priority="1498">
      <formula>$AI$4=""</formula>
    </cfRule>
  </conditionalFormatting>
  <conditionalFormatting sqref="BR32:CQ32">
    <cfRule type="expression" dxfId="6350" priority="1499">
      <formula>$AH$4=""</formula>
    </cfRule>
  </conditionalFormatting>
  <conditionalFormatting sqref="BR32:CQ32">
    <cfRule type="expression" dxfId="6349" priority="1500">
      <formula>$AG$4=""</formula>
    </cfRule>
  </conditionalFormatting>
  <conditionalFormatting sqref="BR32:CQ32">
    <cfRule type="expression" dxfId="6348" priority="1501">
      <formula>$AF$4=""</formula>
    </cfRule>
  </conditionalFormatting>
  <conditionalFormatting sqref="BR32:CQ32">
    <cfRule type="expression" dxfId="6347" priority="1502">
      <formula>$AE$4=""</formula>
    </cfRule>
  </conditionalFormatting>
  <conditionalFormatting sqref="BR32:CQ32">
    <cfRule type="expression" dxfId="6346" priority="1503">
      <formula>$AD$4=""</formula>
    </cfRule>
  </conditionalFormatting>
  <conditionalFormatting sqref="BR32:CQ32">
    <cfRule type="expression" dxfId="6345" priority="1504">
      <formula>$AC$4=""</formula>
    </cfRule>
  </conditionalFormatting>
  <conditionalFormatting sqref="BR32:CQ32">
    <cfRule type="expression" dxfId="6344" priority="1505">
      <formula>$AB$4=""</formula>
    </cfRule>
  </conditionalFormatting>
  <conditionalFormatting sqref="BR32:CQ32">
    <cfRule type="expression" dxfId="6343" priority="1480">
      <formula>$BA$4=""</formula>
    </cfRule>
  </conditionalFormatting>
  <conditionalFormatting sqref="BR32:CQ32">
    <cfRule type="expression" dxfId="6342" priority="1466">
      <formula>$BO$4=""</formula>
    </cfRule>
  </conditionalFormatting>
  <conditionalFormatting sqref="BR32:CQ32">
    <cfRule type="expression" dxfId="6341" priority="1467">
      <formula>$BN$4=""</formula>
    </cfRule>
  </conditionalFormatting>
  <conditionalFormatting sqref="BR32:CQ32">
    <cfRule type="expression" dxfId="6340" priority="1468">
      <formula>$BM$4=""</formula>
    </cfRule>
  </conditionalFormatting>
  <conditionalFormatting sqref="BR32:CQ32">
    <cfRule type="expression" dxfId="6339" priority="1469">
      <formula>$BL$4=""</formula>
    </cfRule>
  </conditionalFormatting>
  <conditionalFormatting sqref="BR32:CQ32">
    <cfRule type="expression" dxfId="6338" priority="1470">
      <formula>$BK$4=""</formula>
    </cfRule>
  </conditionalFormatting>
  <conditionalFormatting sqref="BR32:CQ32">
    <cfRule type="expression" dxfId="6337" priority="1471">
      <formula>$BJ$4=""</formula>
    </cfRule>
  </conditionalFormatting>
  <conditionalFormatting sqref="BR32:CQ32">
    <cfRule type="expression" dxfId="6336" priority="1472">
      <formula>$BI$4=""</formula>
    </cfRule>
  </conditionalFormatting>
  <conditionalFormatting sqref="BR32:CQ32">
    <cfRule type="expression" dxfId="6335" priority="1473">
      <formula>$BH$4=""</formula>
    </cfRule>
  </conditionalFormatting>
  <conditionalFormatting sqref="BR32:CQ32">
    <cfRule type="expression" dxfId="6334" priority="1474">
      <formula>$BG$4=""</formula>
    </cfRule>
  </conditionalFormatting>
  <conditionalFormatting sqref="BR32:CQ32">
    <cfRule type="expression" dxfId="6333" priority="1475">
      <formula>$BF$4=""</formula>
    </cfRule>
  </conditionalFormatting>
  <conditionalFormatting sqref="BR32:CQ32">
    <cfRule type="expression" dxfId="6332" priority="1476">
      <formula>$BE$4=""</formula>
    </cfRule>
  </conditionalFormatting>
  <conditionalFormatting sqref="BR32:CQ32">
    <cfRule type="expression" dxfId="6331" priority="1477">
      <formula>$BD$4=""</formula>
    </cfRule>
  </conditionalFormatting>
  <conditionalFormatting sqref="BR32:CQ32">
    <cfRule type="expression" dxfId="6330" priority="1479">
      <formula>$BB$4=""</formula>
    </cfRule>
  </conditionalFormatting>
  <conditionalFormatting sqref="BR32:CQ32">
    <cfRule type="expression" dxfId="6329" priority="1481">
      <formula>$AZ$4=""</formula>
    </cfRule>
  </conditionalFormatting>
  <conditionalFormatting sqref="CD32:CQ32">
    <cfRule type="expression" dxfId="6328" priority="1451">
      <formula>$CD$4=""</formula>
    </cfRule>
  </conditionalFormatting>
  <conditionalFormatting sqref="BR32:CQ32">
    <cfRule type="expression" dxfId="6327" priority="1465">
      <formula>$BP$4=""</formula>
    </cfRule>
  </conditionalFormatting>
  <conditionalFormatting sqref="BR32:CQ32">
    <cfRule type="expression" dxfId="6326" priority="1464">
      <formula>$BQ$4=""</formula>
    </cfRule>
  </conditionalFormatting>
  <conditionalFormatting sqref="BR32:CQ32">
    <cfRule type="expression" dxfId="6325" priority="1463">
      <formula>$BR$4=""</formula>
    </cfRule>
  </conditionalFormatting>
  <conditionalFormatting sqref="BS32:CQ32">
    <cfRule type="expression" dxfId="6324" priority="1462">
      <formula>$BS$4=""</formula>
    </cfRule>
  </conditionalFormatting>
  <conditionalFormatting sqref="BT32:CQ32">
    <cfRule type="expression" dxfId="6323" priority="1461">
      <formula>$BT$4=""</formula>
    </cfRule>
  </conditionalFormatting>
  <conditionalFormatting sqref="BU32:CQ32">
    <cfRule type="expression" dxfId="6322" priority="1460">
      <formula>$BU$4=""</formula>
    </cfRule>
  </conditionalFormatting>
  <conditionalFormatting sqref="BV32:CQ32">
    <cfRule type="expression" dxfId="6321" priority="1459">
      <formula>$BV$4=""</formula>
    </cfRule>
  </conditionalFormatting>
  <conditionalFormatting sqref="BW32:CQ32">
    <cfRule type="expression" dxfId="6320" priority="1458">
      <formula>$BW$4=""</formula>
    </cfRule>
  </conditionalFormatting>
  <conditionalFormatting sqref="BX32:CQ32">
    <cfRule type="expression" dxfId="6319" priority="1457">
      <formula>$BX$4=""</formula>
    </cfRule>
  </conditionalFormatting>
  <conditionalFormatting sqref="BY32:CQ32">
    <cfRule type="expression" dxfId="6318" priority="1456">
      <formula>$BY$4=""</formula>
    </cfRule>
  </conditionalFormatting>
  <conditionalFormatting sqref="BZ32:CQ32">
    <cfRule type="expression" dxfId="6317" priority="1455">
      <formula>$BZ$4=""</formula>
    </cfRule>
  </conditionalFormatting>
  <conditionalFormatting sqref="CA32:CQ32">
    <cfRule type="expression" dxfId="6316" priority="1454">
      <formula>$CA$4=""</formula>
    </cfRule>
  </conditionalFormatting>
  <conditionalFormatting sqref="CB32:CQ32">
    <cfRule type="expression" dxfId="6315" priority="1453">
      <formula>$CB$4=""</formula>
    </cfRule>
  </conditionalFormatting>
  <conditionalFormatting sqref="CC32:CQ32">
    <cfRule type="expression" dxfId="6314" priority="1452">
      <formula>$CC$4=""</formula>
    </cfRule>
  </conditionalFormatting>
  <conditionalFormatting sqref="BR32:CQ32">
    <cfRule type="expression" dxfId="6313" priority="1478">
      <formula>$BC$4=""</formula>
    </cfRule>
  </conditionalFormatting>
  <conditionalFormatting sqref="D43:BQ43">
    <cfRule type="expression" dxfId="6312" priority="1450">
      <formula>$D$4=""</formula>
    </cfRule>
  </conditionalFormatting>
  <conditionalFormatting sqref="E43:BQ43">
    <cfRule type="expression" dxfId="6311" priority="1449">
      <formula>$E$4=""</formula>
    </cfRule>
  </conditionalFormatting>
  <conditionalFormatting sqref="F43:BQ43">
    <cfRule type="expression" dxfId="6310" priority="1448">
      <formula>$F$4=""</formula>
    </cfRule>
  </conditionalFormatting>
  <conditionalFormatting sqref="G43:BQ43">
    <cfRule type="expression" dxfId="6309" priority="1447">
      <formula>$G$4=""</formula>
    </cfRule>
  </conditionalFormatting>
  <conditionalFormatting sqref="H43:BQ43">
    <cfRule type="expression" dxfId="6308" priority="1446">
      <formula>$H$4=""</formula>
    </cfRule>
  </conditionalFormatting>
  <conditionalFormatting sqref="I43:BQ43">
    <cfRule type="expression" dxfId="6307" priority="1445">
      <formula>$I$4=""</formula>
    </cfRule>
  </conditionalFormatting>
  <conditionalFormatting sqref="J43:BQ43">
    <cfRule type="expression" dxfId="6306" priority="1444">
      <formula>$J$4=""</formula>
    </cfRule>
  </conditionalFormatting>
  <conditionalFormatting sqref="K43:BQ43">
    <cfRule type="expression" dxfId="6305" priority="1443">
      <formula>$K$4=""</formula>
    </cfRule>
  </conditionalFormatting>
  <conditionalFormatting sqref="L43:BQ43">
    <cfRule type="expression" dxfId="6304" priority="1442">
      <formula>$L$4=""</formula>
    </cfRule>
  </conditionalFormatting>
  <conditionalFormatting sqref="M43:BQ43">
    <cfRule type="expression" dxfId="6303" priority="1441">
      <formula>$M$4=""</formula>
    </cfRule>
  </conditionalFormatting>
  <conditionalFormatting sqref="N43:BQ43">
    <cfRule type="expression" dxfId="6302" priority="1440">
      <formula>$N$4=""</formula>
    </cfRule>
  </conditionalFormatting>
  <conditionalFormatting sqref="O43:BQ43">
    <cfRule type="expression" dxfId="6301" priority="1439">
      <formula>$O$4=""</formula>
    </cfRule>
  </conditionalFormatting>
  <conditionalFormatting sqref="P43:BQ43">
    <cfRule type="expression" dxfId="6300" priority="1438">
      <formula>$P$4=""</formula>
    </cfRule>
  </conditionalFormatting>
  <conditionalFormatting sqref="Q43:BQ43">
    <cfRule type="expression" dxfId="6299" priority="1437">
      <formula>$Q$4=""</formula>
    </cfRule>
  </conditionalFormatting>
  <conditionalFormatting sqref="R43:BQ43">
    <cfRule type="expression" dxfId="6298" priority="1436">
      <formula>$R$4=""</formula>
    </cfRule>
  </conditionalFormatting>
  <conditionalFormatting sqref="S43:BQ43">
    <cfRule type="expression" dxfId="6297" priority="1435">
      <formula>$S$4=""</formula>
    </cfRule>
  </conditionalFormatting>
  <conditionalFormatting sqref="T43:BQ43">
    <cfRule type="expression" dxfId="6296" priority="1434">
      <formula>$T$4=""</formula>
    </cfRule>
  </conditionalFormatting>
  <conditionalFormatting sqref="U43:BQ43">
    <cfRule type="expression" dxfId="6295" priority="1433">
      <formula>$U$4=""</formula>
    </cfRule>
  </conditionalFormatting>
  <conditionalFormatting sqref="V43:BQ43">
    <cfRule type="expression" dxfId="6294" priority="1432">
      <formula>$V$4=""</formula>
    </cfRule>
  </conditionalFormatting>
  <conditionalFormatting sqref="W43:BQ43">
    <cfRule type="expression" dxfId="6293" priority="1431">
      <formula>$W$4=""</formula>
    </cfRule>
  </conditionalFormatting>
  <conditionalFormatting sqref="X43:BQ43">
    <cfRule type="expression" dxfId="6292" priority="1430">
      <formula>$X$4=""</formula>
    </cfRule>
  </conditionalFormatting>
  <conditionalFormatting sqref="Y43:BQ43">
    <cfRule type="expression" dxfId="6291" priority="1429">
      <formula>$Y$4=""</formula>
    </cfRule>
  </conditionalFormatting>
  <conditionalFormatting sqref="Z43:BQ43">
    <cfRule type="expression" dxfId="6290" priority="1428">
      <formula>$Z$4=""</formula>
    </cfRule>
  </conditionalFormatting>
  <conditionalFormatting sqref="AA43:BQ43">
    <cfRule type="expression" dxfId="6289" priority="1427">
      <formula>$AA$4=""</formula>
    </cfRule>
  </conditionalFormatting>
  <conditionalFormatting sqref="AY43:BQ43">
    <cfRule type="expression" dxfId="6288" priority="1403">
      <formula>$AY$4=""</formula>
    </cfRule>
  </conditionalFormatting>
  <conditionalFormatting sqref="AX43:BQ43">
    <cfRule type="expression" dxfId="6287" priority="1404">
      <formula>$AX$4=""</formula>
    </cfRule>
  </conditionalFormatting>
  <conditionalFormatting sqref="AW43:BQ43">
    <cfRule type="expression" dxfId="6286" priority="1405">
      <formula>$AW$4=""</formula>
    </cfRule>
  </conditionalFormatting>
  <conditionalFormatting sqref="AV43:BQ43">
    <cfRule type="expression" dxfId="6285" priority="1406">
      <formula>$AV$4=""</formula>
    </cfRule>
  </conditionalFormatting>
  <conditionalFormatting sqref="AU43:BQ43">
    <cfRule type="expression" dxfId="6284" priority="1407">
      <formula>$AU$4=""</formula>
    </cfRule>
  </conditionalFormatting>
  <conditionalFormatting sqref="AT43:BQ43">
    <cfRule type="expression" dxfId="6283" priority="1408">
      <formula>$AT$4=""</formula>
    </cfRule>
  </conditionalFormatting>
  <conditionalFormatting sqref="AS43:BQ43">
    <cfRule type="expression" dxfId="6282" priority="1409">
      <formula>$AS$4=""</formula>
    </cfRule>
  </conditionalFormatting>
  <conditionalFormatting sqref="AR43:BQ43">
    <cfRule type="expression" dxfId="6281" priority="1410">
      <formula>$AR$4=""</formula>
    </cfRule>
  </conditionalFormatting>
  <conditionalFormatting sqref="AQ43:BQ43">
    <cfRule type="expression" dxfId="6280" priority="1411">
      <formula>$AQ$4=""</formula>
    </cfRule>
  </conditionalFormatting>
  <conditionalFormatting sqref="AP43:BQ43">
    <cfRule type="expression" dxfId="6279" priority="1412">
      <formula>$AP$4=""</formula>
    </cfRule>
  </conditionalFormatting>
  <conditionalFormatting sqref="AO43:BQ43">
    <cfRule type="expression" dxfId="6278" priority="1413">
      <formula>$AO$4=""</formula>
    </cfRule>
  </conditionalFormatting>
  <conditionalFormatting sqref="AN43:BQ43">
    <cfRule type="expression" dxfId="6277" priority="1414">
      <formula>$AN$4=""</formula>
    </cfRule>
  </conditionalFormatting>
  <conditionalFormatting sqref="AM43:BQ43">
    <cfRule type="expression" dxfId="6276" priority="1415">
      <formula>$AM$4=""</formula>
    </cfRule>
  </conditionalFormatting>
  <conditionalFormatting sqref="AL43:BQ43">
    <cfRule type="expression" dxfId="6275" priority="1416">
      <formula>$AL$4=""</formula>
    </cfRule>
  </conditionalFormatting>
  <conditionalFormatting sqref="AK43:BQ43">
    <cfRule type="expression" dxfId="6274" priority="1417">
      <formula>$AK$4=""</formula>
    </cfRule>
  </conditionalFormatting>
  <conditionalFormatting sqref="AJ43:BQ43">
    <cfRule type="expression" dxfId="6273" priority="1418">
      <formula>$AJ$4=""</formula>
    </cfRule>
  </conditionalFormatting>
  <conditionalFormatting sqref="AI43:BQ43">
    <cfRule type="expression" dxfId="6272" priority="1419">
      <formula>$AI$4=""</formula>
    </cfRule>
  </conditionalFormatting>
  <conditionalFormatting sqref="AH43:BQ43">
    <cfRule type="expression" dxfId="6271" priority="1420">
      <formula>$AH$4=""</formula>
    </cfRule>
  </conditionalFormatting>
  <conditionalFormatting sqref="AG43:BQ43">
    <cfRule type="expression" dxfId="6270" priority="1421">
      <formula>$AG$4=""</formula>
    </cfRule>
  </conditionalFormatting>
  <conditionalFormatting sqref="AF43:BQ43">
    <cfRule type="expression" dxfId="6269" priority="1422">
      <formula>$AF$4=""</formula>
    </cfRule>
  </conditionalFormatting>
  <conditionalFormatting sqref="AE43:BQ43">
    <cfRule type="expression" dxfId="6268" priority="1423">
      <formula>$AE$4=""</formula>
    </cfRule>
  </conditionalFormatting>
  <conditionalFormatting sqref="AD43:BQ43">
    <cfRule type="expression" dxfId="6267" priority="1424">
      <formula>$AD$4=""</formula>
    </cfRule>
  </conditionalFormatting>
  <conditionalFormatting sqref="AC43:BQ43">
    <cfRule type="expression" dxfId="6266" priority="1425">
      <formula>$AC$4=""</formula>
    </cfRule>
  </conditionalFormatting>
  <conditionalFormatting sqref="AB43:BQ43">
    <cfRule type="expression" dxfId="6265" priority="1426">
      <formula>$AB$4=""</formula>
    </cfRule>
  </conditionalFormatting>
  <conditionalFormatting sqref="BA43:BQ43">
    <cfRule type="expression" dxfId="6264" priority="1401">
      <formula>$BA$4=""</formula>
    </cfRule>
  </conditionalFormatting>
  <conditionalFormatting sqref="BO43:BQ43">
    <cfRule type="expression" dxfId="6263" priority="1387">
      <formula>$BO$4=""</formula>
    </cfRule>
  </conditionalFormatting>
  <conditionalFormatting sqref="BN43:BQ43">
    <cfRule type="expression" dxfId="6262" priority="1388">
      <formula>$BN$4=""</formula>
    </cfRule>
  </conditionalFormatting>
  <conditionalFormatting sqref="BM43:BQ43">
    <cfRule type="expression" dxfId="6261" priority="1389">
      <formula>$BM$4=""</formula>
    </cfRule>
  </conditionalFormatting>
  <conditionalFormatting sqref="BL43:BQ43">
    <cfRule type="expression" dxfId="6260" priority="1390">
      <formula>$BL$4=""</formula>
    </cfRule>
  </conditionalFormatting>
  <conditionalFormatting sqref="BK43:BQ43">
    <cfRule type="expression" dxfId="6259" priority="1391">
      <formula>$BK$4=""</formula>
    </cfRule>
  </conditionalFormatting>
  <conditionalFormatting sqref="BJ43:BQ43">
    <cfRule type="expression" dxfId="6258" priority="1392">
      <formula>$BJ$4=""</formula>
    </cfRule>
  </conditionalFormatting>
  <conditionalFormatting sqref="BI43:BQ43">
    <cfRule type="expression" dxfId="6257" priority="1393">
      <formula>$BI$4=""</formula>
    </cfRule>
  </conditionalFormatting>
  <conditionalFormatting sqref="BH43:BQ43">
    <cfRule type="expression" dxfId="6256" priority="1394">
      <formula>$BH$4=""</formula>
    </cfRule>
  </conditionalFormatting>
  <conditionalFormatting sqref="BG43:BQ43">
    <cfRule type="expression" dxfId="6255" priority="1395">
      <formula>$BG$4=""</formula>
    </cfRule>
  </conditionalFormatting>
  <conditionalFormatting sqref="BF43:BQ43">
    <cfRule type="expression" dxfId="6254" priority="1396">
      <formula>$BF$4=""</formula>
    </cfRule>
  </conditionalFormatting>
  <conditionalFormatting sqref="BE43:BQ43">
    <cfRule type="expression" dxfId="6253" priority="1397">
      <formula>$BE$4=""</formula>
    </cfRule>
  </conditionalFormatting>
  <conditionalFormatting sqref="BD43:BQ43">
    <cfRule type="expression" dxfId="6252" priority="1398">
      <formula>$BD$4=""</formula>
    </cfRule>
  </conditionalFormatting>
  <conditionalFormatting sqref="BB43:BQ43">
    <cfRule type="expression" dxfId="6251" priority="1400">
      <formula>$BB$4=""</formula>
    </cfRule>
  </conditionalFormatting>
  <conditionalFormatting sqref="AZ43:BQ43">
    <cfRule type="expression" dxfId="6250" priority="1402">
      <formula>$AZ$4=""</formula>
    </cfRule>
  </conditionalFormatting>
  <conditionalFormatting sqref="BP43:BQ43">
    <cfRule type="expression" dxfId="6249" priority="1386">
      <formula>$BP$4=""</formula>
    </cfRule>
  </conditionalFormatting>
  <conditionalFormatting sqref="BQ43">
    <cfRule type="expression" dxfId="6248" priority="1385">
      <formula>$BQ$4=""</formula>
    </cfRule>
  </conditionalFormatting>
  <conditionalFormatting sqref="BC43:BQ43">
    <cfRule type="expression" dxfId="6247" priority="1399">
      <formula>$BC$4=""</formula>
    </cfRule>
  </conditionalFormatting>
  <conditionalFormatting sqref="BR43:CQ43">
    <cfRule type="expression" dxfId="6246" priority="1384">
      <formula>$D$4=""</formula>
    </cfRule>
  </conditionalFormatting>
  <conditionalFormatting sqref="BR43:CQ43">
    <cfRule type="expression" dxfId="6245" priority="1383">
      <formula>$E$4=""</formula>
    </cfRule>
  </conditionalFormatting>
  <conditionalFormatting sqref="BR43:CQ43">
    <cfRule type="expression" dxfId="6244" priority="1382">
      <formula>$F$4=""</formula>
    </cfRule>
  </conditionalFormatting>
  <conditionalFormatting sqref="BR43:CQ43">
    <cfRule type="expression" dxfId="6243" priority="1381">
      <formula>$G$4=""</formula>
    </cfRule>
  </conditionalFormatting>
  <conditionalFormatting sqref="BR43:CQ43">
    <cfRule type="expression" dxfId="6242" priority="1380">
      <formula>$H$4=""</formula>
    </cfRule>
  </conditionalFormatting>
  <conditionalFormatting sqref="BR43:CQ43">
    <cfRule type="expression" dxfId="6241" priority="1379">
      <formula>$I$4=""</formula>
    </cfRule>
  </conditionalFormatting>
  <conditionalFormatting sqref="BR43:CQ43">
    <cfRule type="expression" dxfId="6240" priority="1378">
      <formula>$J$4=""</formula>
    </cfRule>
  </conditionalFormatting>
  <conditionalFormatting sqref="BR43:CQ43">
    <cfRule type="expression" dxfId="6239" priority="1377">
      <formula>$K$4=""</formula>
    </cfRule>
  </conditionalFormatting>
  <conditionalFormatting sqref="BR43:CQ43">
    <cfRule type="expression" dxfId="6238" priority="1376">
      <formula>$L$4=""</formula>
    </cfRule>
  </conditionalFormatting>
  <conditionalFormatting sqref="BR43:CQ43">
    <cfRule type="expression" dxfId="6237" priority="1375">
      <formula>$M$4=""</formula>
    </cfRule>
  </conditionalFormatting>
  <conditionalFormatting sqref="BR43:CQ43">
    <cfRule type="expression" dxfId="6236" priority="1374">
      <formula>$N$4=""</formula>
    </cfRule>
  </conditionalFormatting>
  <conditionalFormatting sqref="BR43:CQ43">
    <cfRule type="expression" dxfId="6235" priority="1373">
      <formula>$O$4=""</formula>
    </cfRule>
  </conditionalFormatting>
  <conditionalFormatting sqref="BR43:CQ43">
    <cfRule type="expression" dxfId="6234" priority="1372">
      <formula>$P$4=""</formula>
    </cfRule>
  </conditionalFormatting>
  <conditionalFormatting sqref="BR43:CQ43">
    <cfRule type="expression" dxfId="6233" priority="1371">
      <formula>$Q$4=""</formula>
    </cfRule>
  </conditionalFormatting>
  <conditionalFormatting sqref="BR43:CQ43">
    <cfRule type="expression" dxfId="6232" priority="1370">
      <formula>$R$4=""</formula>
    </cfRule>
  </conditionalFormatting>
  <conditionalFormatting sqref="BR43:CQ43">
    <cfRule type="expression" dxfId="6231" priority="1369">
      <formula>$S$4=""</formula>
    </cfRule>
  </conditionalFormatting>
  <conditionalFormatting sqref="BR43:CQ43">
    <cfRule type="expression" dxfId="6230" priority="1368">
      <formula>$T$4=""</formula>
    </cfRule>
  </conditionalFormatting>
  <conditionalFormatting sqref="BR43:CQ43">
    <cfRule type="expression" dxfId="6229" priority="1367">
      <formula>$U$4=""</formula>
    </cfRule>
  </conditionalFormatting>
  <conditionalFormatting sqref="BR43:CQ43">
    <cfRule type="expression" dxfId="6228" priority="1366">
      <formula>$V$4=""</formula>
    </cfRule>
  </conditionalFormatting>
  <conditionalFormatting sqref="BR43:CQ43">
    <cfRule type="expression" dxfId="6227" priority="1365">
      <formula>$W$4=""</formula>
    </cfRule>
  </conditionalFormatting>
  <conditionalFormatting sqref="BR43:CQ43">
    <cfRule type="expression" dxfId="6226" priority="1364">
      <formula>$X$4=""</formula>
    </cfRule>
  </conditionalFormatting>
  <conditionalFormatting sqref="BR43:CQ43">
    <cfRule type="expression" dxfId="6225" priority="1363">
      <formula>$Y$4=""</formula>
    </cfRule>
  </conditionalFormatting>
  <conditionalFormatting sqref="BR43:CQ43">
    <cfRule type="expression" dxfId="6224" priority="1362">
      <formula>$Z$4=""</formula>
    </cfRule>
  </conditionalFormatting>
  <conditionalFormatting sqref="BR43:CQ43">
    <cfRule type="expression" dxfId="6223" priority="1361">
      <formula>$AA$4=""</formula>
    </cfRule>
  </conditionalFormatting>
  <conditionalFormatting sqref="BR43:CQ43">
    <cfRule type="expression" dxfId="6222" priority="1337">
      <formula>$AY$4=""</formula>
    </cfRule>
  </conditionalFormatting>
  <conditionalFormatting sqref="BR43:CQ43">
    <cfRule type="expression" dxfId="6221" priority="1338">
      <formula>$AX$4=""</formula>
    </cfRule>
  </conditionalFormatting>
  <conditionalFormatting sqref="BR43:CQ43">
    <cfRule type="expression" dxfId="6220" priority="1339">
      <formula>$AW$4=""</formula>
    </cfRule>
  </conditionalFormatting>
  <conditionalFormatting sqref="BR43:CQ43">
    <cfRule type="expression" dxfId="6219" priority="1340">
      <formula>$AV$4=""</formula>
    </cfRule>
  </conditionalFormatting>
  <conditionalFormatting sqref="BR43:CQ43">
    <cfRule type="expression" dxfId="6218" priority="1341">
      <formula>$AU$4=""</formula>
    </cfRule>
  </conditionalFormatting>
  <conditionalFormatting sqref="BR43:CQ43">
    <cfRule type="expression" dxfId="6217" priority="1342">
      <formula>$AT$4=""</formula>
    </cfRule>
  </conditionalFormatting>
  <conditionalFormatting sqref="BR43:CQ43">
    <cfRule type="expression" dxfId="6216" priority="1343">
      <formula>$AS$4=""</formula>
    </cfRule>
  </conditionalFormatting>
  <conditionalFormatting sqref="BR43:CQ43">
    <cfRule type="expression" dxfId="6215" priority="1344">
      <formula>$AR$4=""</formula>
    </cfRule>
  </conditionalFormatting>
  <conditionalFormatting sqref="BR43:CQ43">
    <cfRule type="expression" dxfId="6214" priority="1345">
      <formula>$AQ$4=""</formula>
    </cfRule>
  </conditionalFormatting>
  <conditionalFormatting sqref="BR43:CQ43">
    <cfRule type="expression" dxfId="6213" priority="1346">
      <formula>$AP$4=""</formula>
    </cfRule>
  </conditionalFormatting>
  <conditionalFormatting sqref="BR43:CQ43">
    <cfRule type="expression" dxfId="6212" priority="1347">
      <formula>$AO$4=""</formula>
    </cfRule>
  </conditionalFormatting>
  <conditionalFormatting sqref="BR43:CQ43">
    <cfRule type="expression" dxfId="6211" priority="1348">
      <formula>$AN$4=""</formula>
    </cfRule>
  </conditionalFormatting>
  <conditionalFormatting sqref="BR43:CQ43">
    <cfRule type="expression" dxfId="6210" priority="1349">
      <formula>$AM$4=""</formula>
    </cfRule>
  </conditionalFormatting>
  <conditionalFormatting sqref="BR43:CQ43">
    <cfRule type="expression" dxfId="6209" priority="1350">
      <formula>$AL$4=""</formula>
    </cfRule>
  </conditionalFormatting>
  <conditionalFormatting sqref="BR43:CQ43">
    <cfRule type="expression" dxfId="6208" priority="1351">
      <formula>$AK$4=""</formula>
    </cfRule>
  </conditionalFormatting>
  <conditionalFormatting sqref="BR43:CQ43">
    <cfRule type="expression" dxfId="6207" priority="1352">
      <formula>$AJ$4=""</formula>
    </cfRule>
  </conditionalFormatting>
  <conditionalFormatting sqref="BR43:CQ43">
    <cfRule type="expression" dxfId="6206" priority="1353">
      <formula>$AI$4=""</formula>
    </cfRule>
  </conditionalFormatting>
  <conditionalFormatting sqref="BR43:CQ43">
    <cfRule type="expression" dxfId="6205" priority="1354">
      <formula>$AH$4=""</formula>
    </cfRule>
  </conditionalFormatting>
  <conditionalFormatting sqref="BR43:CQ43">
    <cfRule type="expression" dxfId="6204" priority="1355">
      <formula>$AG$4=""</formula>
    </cfRule>
  </conditionalFormatting>
  <conditionalFormatting sqref="BR43:CQ43">
    <cfRule type="expression" dxfId="6203" priority="1356">
      <formula>$AF$4=""</formula>
    </cfRule>
  </conditionalFormatting>
  <conditionalFormatting sqref="BR43:CQ43">
    <cfRule type="expression" dxfId="6202" priority="1357">
      <formula>$AE$4=""</formula>
    </cfRule>
  </conditionalFormatting>
  <conditionalFormatting sqref="BR43:CQ43">
    <cfRule type="expression" dxfId="6201" priority="1358">
      <formula>$AD$4=""</formula>
    </cfRule>
  </conditionalFormatting>
  <conditionalFormatting sqref="BR43:CQ43">
    <cfRule type="expression" dxfId="6200" priority="1359">
      <formula>$AC$4=""</formula>
    </cfRule>
  </conditionalFormatting>
  <conditionalFormatting sqref="BR43:CQ43">
    <cfRule type="expression" dxfId="6199" priority="1360">
      <formula>$AB$4=""</formula>
    </cfRule>
  </conditionalFormatting>
  <conditionalFormatting sqref="BR43:CQ43">
    <cfRule type="expression" dxfId="6198" priority="1335">
      <formula>$BA$4=""</formula>
    </cfRule>
  </conditionalFormatting>
  <conditionalFormatting sqref="BR43:CQ43">
    <cfRule type="expression" dxfId="6197" priority="1321">
      <formula>$BO$4=""</formula>
    </cfRule>
  </conditionalFormatting>
  <conditionalFormatting sqref="BR43:CQ43">
    <cfRule type="expression" dxfId="6196" priority="1322">
      <formula>$BN$4=""</formula>
    </cfRule>
  </conditionalFormatting>
  <conditionalFormatting sqref="BR43:CQ43">
    <cfRule type="expression" dxfId="6195" priority="1323">
      <formula>$BM$4=""</formula>
    </cfRule>
  </conditionalFormatting>
  <conditionalFormatting sqref="BR43:CQ43">
    <cfRule type="expression" dxfId="6194" priority="1324">
      <formula>$BL$4=""</formula>
    </cfRule>
  </conditionalFormatting>
  <conditionalFormatting sqref="BR43:CQ43">
    <cfRule type="expression" dxfId="6193" priority="1325">
      <formula>$BK$4=""</formula>
    </cfRule>
  </conditionalFormatting>
  <conditionalFormatting sqref="BR43:CQ43">
    <cfRule type="expression" dxfId="6192" priority="1326">
      <formula>$BJ$4=""</formula>
    </cfRule>
  </conditionalFormatting>
  <conditionalFormatting sqref="BR43:CQ43">
    <cfRule type="expression" dxfId="6191" priority="1327">
      <formula>$BI$4=""</formula>
    </cfRule>
  </conditionalFormatting>
  <conditionalFormatting sqref="BR43:CQ43">
    <cfRule type="expression" dxfId="6190" priority="1328">
      <formula>$BH$4=""</formula>
    </cfRule>
  </conditionalFormatting>
  <conditionalFormatting sqref="BR43:CQ43">
    <cfRule type="expression" dxfId="6189" priority="1329">
      <formula>$BG$4=""</formula>
    </cfRule>
  </conditionalFormatting>
  <conditionalFormatting sqref="BR43:CQ43">
    <cfRule type="expression" dxfId="6188" priority="1330">
      <formula>$BF$4=""</formula>
    </cfRule>
  </conditionalFormatting>
  <conditionalFormatting sqref="BR43:CQ43">
    <cfRule type="expression" dxfId="6187" priority="1331">
      <formula>$BE$4=""</formula>
    </cfRule>
  </conditionalFormatting>
  <conditionalFormatting sqref="BR43:CQ43">
    <cfRule type="expression" dxfId="6186" priority="1332">
      <formula>$BD$4=""</formula>
    </cfRule>
  </conditionalFormatting>
  <conditionalFormatting sqref="BR43:CQ43">
    <cfRule type="expression" dxfId="6185" priority="1334">
      <formula>$BB$4=""</formula>
    </cfRule>
  </conditionalFormatting>
  <conditionalFormatting sqref="BR43:CQ43">
    <cfRule type="expression" dxfId="6184" priority="1336">
      <formula>$AZ$4=""</formula>
    </cfRule>
  </conditionalFormatting>
  <conditionalFormatting sqref="CD43:CQ43">
    <cfRule type="expression" dxfId="6183" priority="1306">
      <formula>$CD$4=""</formula>
    </cfRule>
  </conditionalFormatting>
  <conditionalFormatting sqref="BR43:CQ43">
    <cfRule type="expression" dxfId="6182" priority="1320">
      <formula>$BP$4=""</formula>
    </cfRule>
  </conditionalFormatting>
  <conditionalFormatting sqref="BR43:CQ43">
    <cfRule type="expression" dxfId="6181" priority="1319">
      <formula>$BQ$4=""</formula>
    </cfRule>
  </conditionalFormatting>
  <conditionalFormatting sqref="BR43:CQ43">
    <cfRule type="expression" dxfId="6180" priority="1318">
      <formula>$BR$4=""</formula>
    </cfRule>
  </conditionalFormatting>
  <conditionalFormatting sqref="BS43:CQ43">
    <cfRule type="expression" dxfId="6179" priority="1317">
      <formula>$BS$4=""</formula>
    </cfRule>
  </conditionalFormatting>
  <conditionalFormatting sqref="BT43:CQ43">
    <cfRule type="expression" dxfId="6178" priority="1316">
      <formula>$BT$4=""</formula>
    </cfRule>
  </conditionalFormatting>
  <conditionalFormatting sqref="BU43:CQ43">
    <cfRule type="expression" dxfId="6177" priority="1315">
      <formula>$BU$4=""</formula>
    </cfRule>
  </conditionalFormatting>
  <conditionalFormatting sqref="BV43:CQ43">
    <cfRule type="expression" dxfId="6176" priority="1314">
      <formula>$BV$4=""</formula>
    </cfRule>
  </conditionalFormatting>
  <conditionalFormatting sqref="BW43:CQ43">
    <cfRule type="expression" dxfId="6175" priority="1313">
      <formula>$BW$4=""</formula>
    </cfRule>
  </conditionalFormatting>
  <conditionalFormatting sqref="BX43:CQ43">
    <cfRule type="expression" dxfId="6174" priority="1312">
      <formula>$BX$4=""</formula>
    </cfRule>
  </conditionalFormatting>
  <conditionalFormatting sqref="BY43:CQ43">
    <cfRule type="expression" dxfId="6173" priority="1311">
      <formula>$BY$4=""</formula>
    </cfRule>
  </conditionalFormatting>
  <conditionalFormatting sqref="BZ43:CQ43">
    <cfRule type="expression" dxfId="6172" priority="1310">
      <formula>$BZ$4=""</formula>
    </cfRule>
  </conditionalFormatting>
  <conditionalFormatting sqref="CA43:CQ43">
    <cfRule type="expression" dxfId="6171" priority="1309">
      <formula>$CA$4=""</formula>
    </cfRule>
  </conditionalFormatting>
  <conditionalFormatting sqref="CB43:CQ43">
    <cfRule type="expression" dxfId="6170" priority="1308">
      <formula>$CB$4=""</formula>
    </cfRule>
  </conditionalFormatting>
  <conditionalFormatting sqref="CC43:CQ43">
    <cfRule type="expression" dxfId="6169" priority="1307">
      <formula>$CC$4=""</formula>
    </cfRule>
  </conditionalFormatting>
  <conditionalFormatting sqref="BR43:CQ43">
    <cfRule type="expression" dxfId="6168" priority="1333">
      <formula>$BC$4=""</formula>
    </cfRule>
  </conditionalFormatting>
  <conditionalFormatting sqref="D48:BQ48">
    <cfRule type="expression" dxfId="6167" priority="1305">
      <formula>$D$4=""</formula>
    </cfRule>
  </conditionalFormatting>
  <conditionalFormatting sqref="E48:BQ48">
    <cfRule type="expression" dxfId="6166" priority="1304">
      <formula>$E$4=""</formula>
    </cfRule>
  </conditionalFormatting>
  <conditionalFormatting sqref="F48:BQ48">
    <cfRule type="expression" dxfId="6165" priority="1303">
      <formula>$F$4=""</formula>
    </cfRule>
  </conditionalFormatting>
  <conditionalFormatting sqref="G48:BQ48">
    <cfRule type="expression" dxfId="6164" priority="1302">
      <formula>$G$4=""</formula>
    </cfRule>
  </conditionalFormatting>
  <conditionalFormatting sqref="H48:BQ48">
    <cfRule type="expression" dxfId="6163" priority="1301">
      <formula>$H$4=""</formula>
    </cfRule>
  </conditionalFormatting>
  <conditionalFormatting sqref="I48:BQ48">
    <cfRule type="expression" dxfId="6162" priority="1300">
      <formula>$I$4=""</formula>
    </cfRule>
  </conditionalFormatting>
  <conditionalFormatting sqref="J48:BQ48">
    <cfRule type="expression" dxfId="6161" priority="1299">
      <formula>$J$4=""</formula>
    </cfRule>
  </conditionalFormatting>
  <conditionalFormatting sqref="K48:BQ48">
    <cfRule type="expression" dxfId="6160" priority="1298">
      <formula>$K$4=""</formula>
    </cfRule>
  </conditionalFormatting>
  <conditionalFormatting sqref="L48:BQ48">
    <cfRule type="expression" dxfId="6159" priority="1297">
      <formula>$L$4=""</formula>
    </cfRule>
  </conditionalFormatting>
  <conditionalFormatting sqref="M48:BQ48">
    <cfRule type="expression" dxfId="6158" priority="1296">
      <formula>$M$4=""</formula>
    </cfRule>
  </conditionalFormatting>
  <conditionalFormatting sqref="N48:BQ48">
    <cfRule type="expression" dxfId="6157" priority="1295">
      <formula>$N$4=""</formula>
    </cfRule>
  </conditionalFormatting>
  <conditionalFormatting sqref="O48:BQ48">
    <cfRule type="expression" dxfId="6156" priority="1294">
      <formula>$O$4=""</formula>
    </cfRule>
  </conditionalFormatting>
  <conditionalFormatting sqref="P48:BQ48">
    <cfRule type="expression" dxfId="6155" priority="1293">
      <formula>$P$4=""</formula>
    </cfRule>
  </conditionalFormatting>
  <conditionalFormatting sqref="Q48:BQ48">
    <cfRule type="expression" dxfId="6154" priority="1292">
      <formula>$Q$4=""</formula>
    </cfRule>
  </conditionalFormatting>
  <conditionalFormatting sqref="R48:BQ48">
    <cfRule type="expression" dxfId="6153" priority="1291">
      <formula>$R$4=""</formula>
    </cfRule>
  </conditionalFormatting>
  <conditionalFormatting sqref="S48:BQ48">
    <cfRule type="expression" dxfId="6152" priority="1290">
      <formula>$S$4=""</formula>
    </cfRule>
  </conditionalFormatting>
  <conditionalFormatting sqref="T48:BQ48">
    <cfRule type="expression" dxfId="6151" priority="1289">
      <formula>$T$4=""</formula>
    </cfRule>
  </conditionalFormatting>
  <conditionalFormatting sqref="U48:BQ48">
    <cfRule type="expression" dxfId="6150" priority="1288">
      <formula>$U$4=""</formula>
    </cfRule>
  </conditionalFormatting>
  <conditionalFormatting sqref="V48:BQ48">
    <cfRule type="expression" dxfId="6149" priority="1287">
      <formula>$V$4=""</formula>
    </cfRule>
  </conditionalFormatting>
  <conditionalFormatting sqref="W48:BQ48">
    <cfRule type="expression" dxfId="6148" priority="1286">
      <formula>$W$4=""</formula>
    </cfRule>
  </conditionalFormatting>
  <conditionalFormatting sqref="X48:BQ48">
    <cfRule type="expression" dxfId="6147" priority="1285">
      <formula>$X$4=""</formula>
    </cfRule>
  </conditionalFormatting>
  <conditionalFormatting sqref="Y48:BQ48">
    <cfRule type="expression" dxfId="6146" priority="1284">
      <formula>$Y$4=""</formula>
    </cfRule>
  </conditionalFormatting>
  <conditionalFormatting sqref="Z48:BQ48">
    <cfRule type="expression" dxfId="6145" priority="1283">
      <formula>$Z$4=""</formula>
    </cfRule>
  </conditionalFormatting>
  <conditionalFormatting sqref="AA48:BQ48">
    <cfRule type="expression" dxfId="6144" priority="1282">
      <formula>$AA$4=""</formula>
    </cfRule>
  </conditionalFormatting>
  <conditionalFormatting sqref="AY48:BQ48">
    <cfRule type="expression" dxfId="6143" priority="1258">
      <formula>$AY$4=""</formula>
    </cfRule>
  </conditionalFormatting>
  <conditionalFormatting sqref="AX48:BQ48">
    <cfRule type="expression" dxfId="6142" priority="1259">
      <formula>$AX$4=""</formula>
    </cfRule>
  </conditionalFormatting>
  <conditionalFormatting sqref="AW48:BQ48">
    <cfRule type="expression" dxfId="6141" priority="1260">
      <formula>$AW$4=""</formula>
    </cfRule>
  </conditionalFormatting>
  <conditionalFormatting sqref="AV48:BQ48">
    <cfRule type="expression" dxfId="6140" priority="1261">
      <formula>$AV$4=""</formula>
    </cfRule>
  </conditionalFormatting>
  <conditionalFormatting sqref="AU48:BQ48">
    <cfRule type="expression" dxfId="6139" priority="1262">
      <formula>$AU$4=""</formula>
    </cfRule>
  </conditionalFormatting>
  <conditionalFormatting sqref="AT48:BQ48">
    <cfRule type="expression" dxfId="6138" priority="1263">
      <formula>$AT$4=""</formula>
    </cfRule>
  </conditionalFormatting>
  <conditionalFormatting sqref="AS48:BQ48">
    <cfRule type="expression" dxfId="6137" priority="1264">
      <formula>$AS$4=""</formula>
    </cfRule>
  </conditionalFormatting>
  <conditionalFormatting sqref="AR48:BQ48">
    <cfRule type="expression" dxfId="6136" priority="1265">
      <formula>$AR$4=""</formula>
    </cfRule>
  </conditionalFormatting>
  <conditionalFormatting sqref="AQ48:BQ48">
    <cfRule type="expression" dxfId="6135" priority="1266">
      <formula>$AQ$4=""</formula>
    </cfRule>
  </conditionalFormatting>
  <conditionalFormatting sqref="AP48:BQ48">
    <cfRule type="expression" dxfId="6134" priority="1267">
      <formula>$AP$4=""</formula>
    </cfRule>
  </conditionalFormatting>
  <conditionalFormatting sqref="AO48:BQ48">
    <cfRule type="expression" dxfId="6133" priority="1268">
      <formula>$AO$4=""</formula>
    </cfRule>
  </conditionalFormatting>
  <conditionalFormatting sqref="AN48:BQ48">
    <cfRule type="expression" dxfId="6132" priority="1269">
      <formula>$AN$4=""</formula>
    </cfRule>
  </conditionalFormatting>
  <conditionalFormatting sqref="AM48:BQ48">
    <cfRule type="expression" dxfId="6131" priority="1270">
      <formula>$AM$4=""</formula>
    </cfRule>
  </conditionalFormatting>
  <conditionalFormatting sqref="AL48:BQ48">
    <cfRule type="expression" dxfId="6130" priority="1271">
      <formula>$AL$4=""</formula>
    </cfRule>
  </conditionalFormatting>
  <conditionalFormatting sqref="AK48:BQ48">
    <cfRule type="expression" dxfId="6129" priority="1272">
      <formula>$AK$4=""</formula>
    </cfRule>
  </conditionalFormatting>
  <conditionalFormatting sqref="AJ48:BQ48">
    <cfRule type="expression" dxfId="6128" priority="1273">
      <formula>$AJ$4=""</formula>
    </cfRule>
  </conditionalFormatting>
  <conditionalFormatting sqref="AI48:BQ48">
    <cfRule type="expression" dxfId="6127" priority="1274">
      <formula>$AI$4=""</formula>
    </cfRule>
  </conditionalFormatting>
  <conditionalFormatting sqref="AH48:BQ48">
    <cfRule type="expression" dxfId="6126" priority="1275">
      <formula>$AH$4=""</formula>
    </cfRule>
  </conditionalFormatting>
  <conditionalFormatting sqref="AG48:BQ48">
    <cfRule type="expression" dxfId="6125" priority="1276">
      <formula>$AG$4=""</formula>
    </cfRule>
  </conditionalFormatting>
  <conditionalFormatting sqref="AF48:BQ48">
    <cfRule type="expression" dxfId="6124" priority="1277">
      <formula>$AF$4=""</formula>
    </cfRule>
  </conditionalFormatting>
  <conditionalFormatting sqref="AE48:BQ48">
    <cfRule type="expression" dxfId="6123" priority="1278">
      <formula>$AE$4=""</formula>
    </cfRule>
  </conditionalFormatting>
  <conditionalFormatting sqref="AD48:BQ48">
    <cfRule type="expression" dxfId="6122" priority="1279">
      <formula>$AD$4=""</formula>
    </cfRule>
  </conditionalFormatting>
  <conditionalFormatting sqref="AC48:BQ48">
    <cfRule type="expression" dxfId="6121" priority="1280">
      <formula>$AC$4=""</formula>
    </cfRule>
  </conditionalFormatting>
  <conditionalFormatting sqref="AB48:BQ48">
    <cfRule type="expression" dxfId="6120" priority="1281">
      <formula>$AB$4=""</formula>
    </cfRule>
  </conditionalFormatting>
  <conditionalFormatting sqref="BA48:BQ48">
    <cfRule type="expression" dxfId="6119" priority="1256">
      <formula>$BA$4=""</formula>
    </cfRule>
  </conditionalFormatting>
  <conditionalFormatting sqref="BO48:BQ48">
    <cfRule type="expression" dxfId="6118" priority="1242">
      <formula>$BO$4=""</formula>
    </cfRule>
  </conditionalFormatting>
  <conditionalFormatting sqref="BN48:BQ48">
    <cfRule type="expression" dxfId="6117" priority="1243">
      <formula>$BN$4=""</formula>
    </cfRule>
  </conditionalFormatting>
  <conditionalFormatting sqref="BM48:BQ48">
    <cfRule type="expression" dxfId="6116" priority="1244">
      <formula>$BM$4=""</formula>
    </cfRule>
  </conditionalFormatting>
  <conditionalFormatting sqref="BL48:BQ48">
    <cfRule type="expression" dxfId="6115" priority="1245">
      <formula>$BL$4=""</formula>
    </cfRule>
  </conditionalFormatting>
  <conditionalFormatting sqref="BK48:BQ48">
    <cfRule type="expression" dxfId="6114" priority="1246">
      <formula>$BK$4=""</formula>
    </cfRule>
  </conditionalFormatting>
  <conditionalFormatting sqref="BJ48:BQ48">
    <cfRule type="expression" dxfId="6113" priority="1247">
      <formula>$BJ$4=""</formula>
    </cfRule>
  </conditionalFormatting>
  <conditionalFormatting sqref="BI48:BQ48">
    <cfRule type="expression" dxfId="6112" priority="1248">
      <formula>$BI$4=""</formula>
    </cfRule>
  </conditionalFormatting>
  <conditionalFormatting sqref="BH48:BQ48">
    <cfRule type="expression" dxfId="6111" priority="1249">
      <formula>$BH$4=""</formula>
    </cfRule>
  </conditionalFormatting>
  <conditionalFormatting sqref="BG48:BQ48">
    <cfRule type="expression" dxfId="6110" priority="1250">
      <formula>$BG$4=""</formula>
    </cfRule>
  </conditionalFormatting>
  <conditionalFormatting sqref="BF48:BQ48">
    <cfRule type="expression" dxfId="6109" priority="1251">
      <formula>$BF$4=""</formula>
    </cfRule>
  </conditionalFormatting>
  <conditionalFormatting sqref="BE48:BQ48">
    <cfRule type="expression" dxfId="6108" priority="1252">
      <formula>$BE$4=""</formula>
    </cfRule>
  </conditionalFormatting>
  <conditionalFormatting sqref="BD48:BQ48">
    <cfRule type="expression" dxfId="6107" priority="1253">
      <formula>$BD$4=""</formula>
    </cfRule>
  </conditionalFormatting>
  <conditionalFormatting sqref="BB48:BQ48">
    <cfRule type="expression" dxfId="6106" priority="1255">
      <formula>$BB$4=""</formula>
    </cfRule>
  </conditionalFormatting>
  <conditionalFormatting sqref="AZ48:BQ48">
    <cfRule type="expression" dxfId="6105" priority="1257">
      <formula>$AZ$4=""</formula>
    </cfRule>
  </conditionalFormatting>
  <conditionalFormatting sqref="BP48:BQ48">
    <cfRule type="expression" dxfId="6104" priority="1241">
      <formula>$BP$4=""</formula>
    </cfRule>
  </conditionalFormatting>
  <conditionalFormatting sqref="BQ48">
    <cfRule type="expression" dxfId="6103" priority="1240">
      <formula>$BQ$4=""</formula>
    </cfRule>
  </conditionalFormatting>
  <conditionalFormatting sqref="BC48:BQ48">
    <cfRule type="expression" dxfId="6102" priority="1254">
      <formula>$BC$4=""</formula>
    </cfRule>
  </conditionalFormatting>
  <conditionalFormatting sqref="BR48:CQ48">
    <cfRule type="expression" dxfId="6101" priority="1239">
      <formula>$D$4=""</formula>
    </cfRule>
  </conditionalFormatting>
  <conditionalFormatting sqref="BR48:CQ48">
    <cfRule type="expression" dxfId="6100" priority="1238">
      <formula>$E$4=""</formula>
    </cfRule>
  </conditionalFormatting>
  <conditionalFormatting sqref="BR48:CQ48">
    <cfRule type="expression" dxfId="6099" priority="1237">
      <formula>$F$4=""</formula>
    </cfRule>
  </conditionalFormatting>
  <conditionalFormatting sqref="BR48:CQ48">
    <cfRule type="expression" dxfId="6098" priority="1236">
      <formula>$G$4=""</formula>
    </cfRule>
  </conditionalFormatting>
  <conditionalFormatting sqref="BR48:CQ48">
    <cfRule type="expression" dxfId="6097" priority="1235">
      <formula>$H$4=""</formula>
    </cfRule>
  </conditionalFormatting>
  <conditionalFormatting sqref="BR48:CQ48">
    <cfRule type="expression" dxfId="6096" priority="1234">
      <formula>$I$4=""</formula>
    </cfRule>
  </conditionalFormatting>
  <conditionalFormatting sqref="BR48:CQ48">
    <cfRule type="expression" dxfId="6095" priority="1233">
      <formula>$J$4=""</formula>
    </cfRule>
  </conditionalFormatting>
  <conditionalFormatting sqref="BR48:CQ48">
    <cfRule type="expression" dxfId="6094" priority="1232">
      <formula>$K$4=""</formula>
    </cfRule>
  </conditionalFormatting>
  <conditionalFormatting sqref="BR48:CQ48">
    <cfRule type="expression" dxfId="6093" priority="1231">
      <formula>$L$4=""</formula>
    </cfRule>
  </conditionalFormatting>
  <conditionalFormatting sqref="BR48:CQ48">
    <cfRule type="expression" dxfId="6092" priority="1230">
      <formula>$M$4=""</formula>
    </cfRule>
  </conditionalFormatting>
  <conditionalFormatting sqref="BR48:CQ48">
    <cfRule type="expression" dxfId="6091" priority="1229">
      <formula>$N$4=""</formula>
    </cfRule>
  </conditionalFormatting>
  <conditionalFormatting sqref="BR48:CQ48">
    <cfRule type="expression" dxfId="6090" priority="1228">
      <formula>$O$4=""</formula>
    </cfRule>
  </conditionalFormatting>
  <conditionalFormatting sqref="BR48:CQ48">
    <cfRule type="expression" dxfId="6089" priority="1227">
      <formula>$P$4=""</formula>
    </cfRule>
  </conditionalFormatting>
  <conditionalFormatting sqref="BR48:CQ48">
    <cfRule type="expression" dxfId="6088" priority="1226">
      <formula>$Q$4=""</formula>
    </cfRule>
  </conditionalFormatting>
  <conditionalFormatting sqref="BR48:CQ48">
    <cfRule type="expression" dxfId="6087" priority="1225">
      <formula>$R$4=""</formula>
    </cfRule>
  </conditionalFormatting>
  <conditionalFormatting sqref="BR48:CQ48">
    <cfRule type="expression" dxfId="6086" priority="1224">
      <formula>$S$4=""</formula>
    </cfRule>
  </conditionalFormatting>
  <conditionalFormatting sqref="BR48:CQ48">
    <cfRule type="expression" dxfId="6085" priority="1223">
      <formula>$T$4=""</formula>
    </cfRule>
  </conditionalFormatting>
  <conditionalFormatting sqref="BR48:CQ48">
    <cfRule type="expression" dxfId="6084" priority="1222">
      <formula>$U$4=""</formula>
    </cfRule>
  </conditionalFormatting>
  <conditionalFormatting sqref="BR48:CQ48">
    <cfRule type="expression" dxfId="6083" priority="1221">
      <formula>$V$4=""</formula>
    </cfRule>
  </conditionalFormatting>
  <conditionalFormatting sqref="BR48:CQ48">
    <cfRule type="expression" dxfId="6082" priority="1220">
      <formula>$W$4=""</formula>
    </cfRule>
  </conditionalFormatting>
  <conditionalFormatting sqref="BR48:CQ48">
    <cfRule type="expression" dxfId="6081" priority="1219">
      <formula>$X$4=""</formula>
    </cfRule>
  </conditionalFormatting>
  <conditionalFormatting sqref="BR48:CQ48">
    <cfRule type="expression" dxfId="6080" priority="1218">
      <formula>$Y$4=""</formula>
    </cfRule>
  </conditionalFormatting>
  <conditionalFormatting sqref="BR48:CQ48">
    <cfRule type="expression" dxfId="6079" priority="1217">
      <formula>$Z$4=""</formula>
    </cfRule>
  </conditionalFormatting>
  <conditionalFormatting sqref="BR48:CQ48">
    <cfRule type="expression" dxfId="6078" priority="1216">
      <formula>$AA$4=""</formula>
    </cfRule>
  </conditionalFormatting>
  <conditionalFormatting sqref="BR48:CQ48">
    <cfRule type="expression" dxfId="6077" priority="1192">
      <formula>$AY$4=""</formula>
    </cfRule>
  </conditionalFormatting>
  <conditionalFormatting sqref="BR48:CQ48">
    <cfRule type="expression" dxfId="6076" priority="1193">
      <formula>$AX$4=""</formula>
    </cfRule>
  </conditionalFormatting>
  <conditionalFormatting sqref="BR48:CQ48">
    <cfRule type="expression" dxfId="6075" priority="1194">
      <formula>$AW$4=""</formula>
    </cfRule>
  </conditionalFormatting>
  <conditionalFormatting sqref="BR48:CQ48">
    <cfRule type="expression" dxfId="6074" priority="1195">
      <formula>$AV$4=""</formula>
    </cfRule>
  </conditionalFormatting>
  <conditionalFormatting sqref="BR48:CQ48">
    <cfRule type="expression" dxfId="6073" priority="1196">
      <formula>$AU$4=""</formula>
    </cfRule>
  </conditionalFormatting>
  <conditionalFormatting sqref="BR48:CQ48">
    <cfRule type="expression" dxfId="6072" priority="1197">
      <formula>$AT$4=""</formula>
    </cfRule>
  </conditionalFormatting>
  <conditionalFormatting sqref="BR48:CQ48">
    <cfRule type="expression" dxfId="6071" priority="1198">
      <formula>$AS$4=""</formula>
    </cfRule>
  </conditionalFormatting>
  <conditionalFormatting sqref="BR48:CQ48">
    <cfRule type="expression" dxfId="6070" priority="1199">
      <formula>$AR$4=""</formula>
    </cfRule>
  </conditionalFormatting>
  <conditionalFormatting sqref="BR48:CQ48">
    <cfRule type="expression" dxfId="6069" priority="1200">
      <formula>$AQ$4=""</formula>
    </cfRule>
  </conditionalFormatting>
  <conditionalFormatting sqref="BR48:CQ48">
    <cfRule type="expression" dxfId="6068" priority="1201">
      <formula>$AP$4=""</formula>
    </cfRule>
  </conditionalFormatting>
  <conditionalFormatting sqref="BR48:CQ48">
    <cfRule type="expression" dxfId="6067" priority="1202">
      <formula>$AO$4=""</formula>
    </cfRule>
  </conditionalFormatting>
  <conditionalFormatting sqref="BR48:CQ48">
    <cfRule type="expression" dxfId="6066" priority="1203">
      <formula>$AN$4=""</formula>
    </cfRule>
  </conditionalFormatting>
  <conditionalFormatting sqref="BR48:CQ48">
    <cfRule type="expression" dxfId="6065" priority="1204">
      <formula>$AM$4=""</formula>
    </cfRule>
  </conditionalFormatting>
  <conditionalFormatting sqref="BR48:CQ48">
    <cfRule type="expression" dxfId="6064" priority="1205">
      <formula>$AL$4=""</formula>
    </cfRule>
  </conditionalFormatting>
  <conditionalFormatting sqref="BR48:CQ48">
    <cfRule type="expression" dxfId="6063" priority="1206">
      <formula>$AK$4=""</formula>
    </cfRule>
  </conditionalFormatting>
  <conditionalFormatting sqref="BR48:CQ48">
    <cfRule type="expression" dxfId="6062" priority="1207">
      <formula>$AJ$4=""</formula>
    </cfRule>
  </conditionalFormatting>
  <conditionalFormatting sqref="BR48:CQ48">
    <cfRule type="expression" dxfId="6061" priority="1208">
      <formula>$AI$4=""</formula>
    </cfRule>
  </conditionalFormatting>
  <conditionalFormatting sqref="BR48:CQ48">
    <cfRule type="expression" dxfId="6060" priority="1209">
      <formula>$AH$4=""</formula>
    </cfRule>
  </conditionalFormatting>
  <conditionalFormatting sqref="BR48:CQ48">
    <cfRule type="expression" dxfId="6059" priority="1210">
      <formula>$AG$4=""</formula>
    </cfRule>
  </conditionalFormatting>
  <conditionalFormatting sqref="BR48:CQ48">
    <cfRule type="expression" dxfId="6058" priority="1211">
      <formula>$AF$4=""</formula>
    </cfRule>
  </conditionalFormatting>
  <conditionalFormatting sqref="BR48:CQ48">
    <cfRule type="expression" dxfId="6057" priority="1212">
      <formula>$AE$4=""</formula>
    </cfRule>
  </conditionalFormatting>
  <conditionalFormatting sqref="BR48:CQ48">
    <cfRule type="expression" dxfId="6056" priority="1213">
      <formula>$AD$4=""</formula>
    </cfRule>
  </conditionalFormatting>
  <conditionalFormatting sqref="BR48:CQ48">
    <cfRule type="expression" dxfId="6055" priority="1214">
      <formula>$AC$4=""</formula>
    </cfRule>
  </conditionalFormatting>
  <conditionalFormatting sqref="BR48:CQ48">
    <cfRule type="expression" dxfId="6054" priority="1215">
      <formula>$AB$4=""</formula>
    </cfRule>
  </conditionalFormatting>
  <conditionalFormatting sqref="BR48:CQ48">
    <cfRule type="expression" dxfId="6053" priority="1190">
      <formula>$BA$4=""</formula>
    </cfRule>
  </conditionalFormatting>
  <conditionalFormatting sqref="BR48:CQ48">
    <cfRule type="expression" dxfId="6052" priority="1176">
      <formula>$BO$4=""</formula>
    </cfRule>
  </conditionalFormatting>
  <conditionalFormatting sqref="BR48:CQ48">
    <cfRule type="expression" dxfId="6051" priority="1177">
      <formula>$BN$4=""</formula>
    </cfRule>
  </conditionalFormatting>
  <conditionalFormatting sqref="BR48:CQ48">
    <cfRule type="expression" dxfId="6050" priority="1178">
      <formula>$BM$4=""</formula>
    </cfRule>
  </conditionalFormatting>
  <conditionalFormatting sqref="BR48:CQ48">
    <cfRule type="expression" dxfId="6049" priority="1179">
      <formula>$BL$4=""</formula>
    </cfRule>
  </conditionalFormatting>
  <conditionalFormatting sqref="BR48:CQ48">
    <cfRule type="expression" dxfId="6048" priority="1180">
      <formula>$BK$4=""</formula>
    </cfRule>
  </conditionalFormatting>
  <conditionalFormatting sqref="BR48:CQ48">
    <cfRule type="expression" dxfId="6047" priority="1181">
      <formula>$BJ$4=""</formula>
    </cfRule>
  </conditionalFormatting>
  <conditionalFormatting sqref="BR48:CQ48">
    <cfRule type="expression" dxfId="6046" priority="1182">
      <formula>$BI$4=""</formula>
    </cfRule>
  </conditionalFormatting>
  <conditionalFormatting sqref="BR48:CQ48">
    <cfRule type="expression" dxfId="6045" priority="1183">
      <formula>$BH$4=""</formula>
    </cfRule>
  </conditionalFormatting>
  <conditionalFormatting sqref="BR48:CQ48">
    <cfRule type="expression" dxfId="6044" priority="1184">
      <formula>$BG$4=""</formula>
    </cfRule>
  </conditionalFormatting>
  <conditionalFormatting sqref="BR48:CQ48">
    <cfRule type="expression" dxfId="6043" priority="1185">
      <formula>$BF$4=""</formula>
    </cfRule>
  </conditionalFormatting>
  <conditionalFormatting sqref="BR48:CQ48">
    <cfRule type="expression" dxfId="6042" priority="1186">
      <formula>$BE$4=""</formula>
    </cfRule>
  </conditionalFormatting>
  <conditionalFormatting sqref="BR48:CQ48">
    <cfRule type="expression" dxfId="6041" priority="1187">
      <formula>$BD$4=""</formula>
    </cfRule>
  </conditionalFormatting>
  <conditionalFormatting sqref="BR48:CQ48">
    <cfRule type="expression" dxfId="6040" priority="1189">
      <formula>$BB$4=""</formula>
    </cfRule>
  </conditionalFormatting>
  <conditionalFormatting sqref="BR48:CQ48">
    <cfRule type="expression" dxfId="6039" priority="1191">
      <formula>$AZ$4=""</formula>
    </cfRule>
  </conditionalFormatting>
  <conditionalFormatting sqref="CD48:CQ48">
    <cfRule type="expression" dxfId="6038" priority="1161">
      <formula>$CD$4=""</formula>
    </cfRule>
  </conditionalFormatting>
  <conditionalFormatting sqref="BR48:CQ48">
    <cfRule type="expression" dxfId="6037" priority="1175">
      <formula>$BP$4=""</formula>
    </cfRule>
  </conditionalFormatting>
  <conditionalFormatting sqref="BR48:CQ48">
    <cfRule type="expression" dxfId="6036" priority="1174">
      <formula>$BQ$4=""</formula>
    </cfRule>
  </conditionalFormatting>
  <conditionalFormatting sqref="BR48:CQ48">
    <cfRule type="expression" dxfId="6035" priority="1173">
      <formula>$BR$4=""</formula>
    </cfRule>
  </conditionalFormatting>
  <conditionalFormatting sqref="BS48:CQ48">
    <cfRule type="expression" dxfId="6034" priority="1172">
      <formula>$BS$4=""</formula>
    </cfRule>
  </conditionalFormatting>
  <conditionalFormatting sqref="BT48:CQ48">
    <cfRule type="expression" dxfId="6033" priority="1171">
      <formula>$BT$4=""</formula>
    </cfRule>
  </conditionalFormatting>
  <conditionalFormatting sqref="BU48:CQ48">
    <cfRule type="expression" dxfId="6032" priority="1170">
      <formula>$BU$4=""</formula>
    </cfRule>
  </conditionalFormatting>
  <conditionalFormatting sqref="BV48:CQ48">
    <cfRule type="expression" dxfId="6031" priority="1169">
      <formula>$BV$4=""</formula>
    </cfRule>
  </conditionalFormatting>
  <conditionalFormatting sqref="BW48:CQ48">
    <cfRule type="expression" dxfId="6030" priority="1168">
      <formula>$BW$4=""</formula>
    </cfRule>
  </conditionalFormatting>
  <conditionalFormatting sqref="BX48:CQ48">
    <cfRule type="expression" dxfId="6029" priority="1167">
      <formula>$BX$4=""</formula>
    </cfRule>
  </conditionalFormatting>
  <conditionalFormatting sqref="BY48:CQ48">
    <cfRule type="expression" dxfId="6028" priority="1166">
      <formula>$BY$4=""</formula>
    </cfRule>
  </conditionalFormatting>
  <conditionalFormatting sqref="BZ48:CQ48">
    <cfRule type="expression" dxfId="6027" priority="1165">
      <formula>$BZ$4=""</formula>
    </cfRule>
  </conditionalFormatting>
  <conditionalFormatting sqref="CA48:CQ48">
    <cfRule type="expression" dxfId="6026" priority="1164">
      <formula>$CA$4=""</formula>
    </cfRule>
  </conditionalFormatting>
  <conditionalFormatting sqref="CB48:CQ48">
    <cfRule type="expression" dxfId="6025" priority="1163">
      <formula>$CB$4=""</formula>
    </cfRule>
  </conditionalFormatting>
  <conditionalFormatting sqref="CC48:CQ48">
    <cfRule type="expression" dxfId="6024" priority="1162">
      <formula>$CC$4=""</formula>
    </cfRule>
  </conditionalFormatting>
  <conditionalFormatting sqref="BR48:CQ48">
    <cfRule type="expression" dxfId="6023" priority="1188">
      <formula>$BC$4=""</formula>
    </cfRule>
  </conditionalFormatting>
  <conditionalFormatting sqref="D9:BQ9">
    <cfRule type="expression" dxfId="6022" priority="804">
      <formula>$D$4=""</formula>
    </cfRule>
  </conditionalFormatting>
  <conditionalFormatting sqref="E9:BQ9">
    <cfRule type="expression" dxfId="6021" priority="803">
      <formula>$E$4=""</formula>
    </cfRule>
  </conditionalFormatting>
  <conditionalFormatting sqref="F9:BQ9">
    <cfRule type="expression" dxfId="6020" priority="802">
      <formula>$F$4=""</formula>
    </cfRule>
  </conditionalFormatting>
  <conditionalFormatting sqref="G9:BQ9">
    <cfRule type="expression" dxfId="6019" priority="801">
      <formula>$G$4=""</formula>
    </cfRule>
  </conditionalFormatting>
  <conditionalFormatting sqref="H9:BQ9">
    <cfRule type="expression" dxfId="6018" priority="800">
      <formula>$H$4=""</formula>
    </cfRule>
  </conditionalFormatting>
  <conditionalFormatting sqref="I9:BQ9">
    <cfRule type="expression" dxfId="6017" priority="799">
      <formula>$I$4=""</formula>
    </cfRule>
  </conditionalFormatting>
  <conditionalFormatting sqref="J9:BQ9">
    <cfRule type="expression" dxfId="6016" priority="798">
      <formula>$J$4=""</formula>
    </cfRule>
  </conditionalFormatting>
  <conditionalFormatting sqref="K9:BQ9">
    <cfRule type="expression" dxfId="6015" priority="797">
      <formula>$K$4=""</formula>
    </cfRule>
  </conditionalFormatting>
  <conditionalFormatting sqref="L9:BQ9">
    <cfRule type="expression" dxfId="6014" priority="796">
      <formula>$L$4=""</formula>
    </cfRule>
  </conditionalFormatting>
  <conditionalFormatting sqref="M9:BQ9">
    <cfRule type="expression" dxfId="6013" priority="795">
      <formula>$M$4=""</formula>
    </cfRule>
  </conditionalFormatting>
  <conditionalFormatting sqref="N9:BQ9">
    <cfRule type="expression" dxfId="6012" priority="794">
      <formula>$N$4=""</formula>
    </cfRule>
  </conditionalFormatting>
  <conditionalFormatting sqref="O9:BQ9">
    <cfRule type="expression" dxfId="6011" priority="793">
      <formula>$O$4=""</formula>
    </cfRule>
  </conditionalFormatting>
  <conditionalFormatting sqref="P9:BQ9">
    <cfRule type="expression" dxfId="6010" priority="792">
      <formula>$P$4=""</formula>
    </cfRule>
  </conditionalFormatting>
  <conditionalFormatting sqref="Q9:BQ9">
    <cfRule type="expression" dxfId="6009" priority="791">
      <formula>$Q$4=""</formula>
    </cfRule>
  </conditionalFormatting>
  <conditionalFormatting sqref="R9:BQ9">
    <cfRule type="expression" dxfId="6008" priority="790">
      <formula>$R$4=""</formula>
    </cfRule>
  </conditionalFormatting>
  <conditionalFormatting sqref="S9:BQ9">
    <cfRule type="expression" dxfId="6007" priority="789">
      <formula>$S$4=""</formula>
    </cfRule>
  </conditionalFormatting>
  <conditionalFormatting sqref="T9:BQ9">
    <cfRule type="expression" dxfId="6006" priority="788">
      <formula>$T$4=""</formula>
    </cfRule>
  </conditionalFormatting>
  <conditionalFormatting sqref="U9:BQ9">
    <cfRule type="expression" dxfId="6005" priority="787">
      <formula>$U$4=""</formula>
    </cfRule>
  </conditionalFormatting>
  <conditionalFormatting sqref="V9:BQ9">
    <cfRule type="expression" dxfId="6004" priority="786">
      <formula>$V$4=""</formula>
    </cfRule>
  </conditionalFormatting>
  <conditionalFormatting sqref="W9:BQ9">
    <cfRule type="expression" dxfId="6003" priority="785">
      <formula>$W$4=""</formula>
    </cfRule>
  </conditionalFormatting>
  <conditionalFormatting sqref="X9:BQ9">
    <cfRule type="expression" dxfId="6002" priority="784">
      <formula>$X$4=""</formula>
    </cfRule>
  </conditionalFormatting>
  <conditionalFormatting sqref="Y9:BQ9">
    <cfRule type="expression" dxfId="6001" priority="783">
      <formula>$Y$4=""</formula>
    </cfRule>
  </conditionalFormatting>
  <conditionalFormatting sqref="Z9:BQ9">
    <cfRule type="expression" dxfId="6000" priority="782">
      <formula>$Z$4=""</formula>
    </cfRule>
  </conditionalFormatting>
  <conditionalFormatting sqref="AA9:BQ9">
    <cfRule type="expression" dxfId="5999" priority="781">
      <formula>$AA$4=""</formula>
    </cfRule>
  </conditionalFormatting>
  <conditionalFormatting sqref="AY9:BQ9">
    <cfRule type="expression" dxfId="5998" priority="757">
      <formula>$AY$4=""</formula>
    </cfRule>
  </conditionalFormatting>
  <conditionalFormatting sqref="AX9:BQ9">
    <cfRule type="expression" dxfId="5997" priority="758">
      <formula>$AX$4=""</formula>
    </cfRule>
  </conditionalFormatting>
  <conditionalFormatting sqref="AW9:BQ9">
    <cfRule type="expression" dxfId="5996" priority="759">
      <formula>$AW$4=""</formula>
    </cfRule>
  </conditionalFormatting>
  <conditionalFormatting sqref="AV9:BQ9">
    <cfRule type="expression" dxfId="5995" priority="760">
      <formula>$AV$4=""</formula>
    </cfRule>
  </conditionalFormatting>
  <conditionalFormatting sqref="AU9:BQ9">
    <cfRule type="expression" dxfId="5994" priority="761">
      <formula>$AU$4=""</formula>
    </cfRule>
  </conditionalFormatting>
  <conditionalFormatting sqref="AT9:BQ9">
    <cfRule type="expression" dxfId="5993" priority="762">
      <formula>$AT$4=""</formula>
    </cfRule>
  </conditionalFormatting>
  <conditionalFormatting sqref="AS9:BQ9">
    <cfRule type="expression" dxfId="5992" priority="763">
      <formula>$AS$4=""</formula>
    </cfRule>
  </conditionalFormatting>
  <conditionalFormatting sqref="AR9:BQ9">
    <cfRule type="expression" dxfId="5991" priority="764">
      <formula>$AR$4=""</formula>
    </cfRule>
  </conditionalFormatting>
  <conditionalFormatting sqref="AQ9:BQ9">
    <cfRule type="expression" dxfId="5990" priority="765">
      <formula>$AQ$4=""</formula>
    </cfRule>
  </conditionalFormatting>
  <conditionalFormatting sqref="AP9:BQ9">
    <cfRule type="expression" dxfId="5989" priority="766">
      <formula>$AP$4=""</formula>
    </cfRule>
  </conditionalFormatting>
  <conditionalFormatting sqref="AO9:BQ9">
    <cfRule type="expression" dxfId="5988" priority="767">
      <formula>$AO$4=""</formula>
    </cfRule>
  </conditionalFormatting>
  <conditionalFormatting sqref="AN9:BQ9">
    <cfRule type="expression" dxfId="5987" priority="768">
      <formula>$AN$4=""</formula>
    </cfRule>
  </conditionalFormatting>
  <conditionalFormatting sqref="AM9:BQ9">
    <cfRule type="expression" dxfId="5986" priority="769">
      <formula>$AM$4=""</formula>
    </cfRule>
  </conditionalFormatting>
  <conditionalFormatting sqref="AL9:BQ9">
    <cfRule type="expression" dxfId="5985" priority="770">
      <formula>$AL$4=""</formula>
    </cfRule>
  </conditionalFormatting>
  <conditionalFormatting sqref="AK9:BQ9">
    <cfRule type="expression" dxfId="5984" priority="771">
      <formula>$AK$4=""</formula>
    </cfRule>
  </conditionalFormatting>
  <conditionalFormatting sqref="AJ9:BQ9">
    <cfRule type="expression" dxfId="5983" priority="772">
      <formula>$AJ$4=""</formula>
    </cfRule>
  </conditionalFormatting>
  <conditionalFormatting sqref="AI9:BQ9">
    <cfRule type="expression" dxfId="5982" priority="773">
      <formula>$AI$4=""</formula>
    </cfRule>
  </conditionalFormatting>
  <conditionalFormatting sqref="AH9:BQ9">
    <cfRule type="expression" dxfId="5981" priority="774">
      <formula>$AH$4=""</formula>
    </cfRule>
  </conditionalFormatting>
  <conditionalFormatting sqref="AG9:BQ9">
    <cfRule type="expression" dxfId="5980" priority="775">
      <formula>$AG$4=""</formula>
    </cfRule>
  </conditionalFormatting>
  <conditionalFormatting sqref="AF9:BQ9">
    <cfRule type="expression" dxfId="5979" priority="776">
      <formula>$AF$4=""</formula>
    </cfRule>
  </conditionalFormatting>
  <conditionalFormatting sqref="AE9:BQ9">
    <cfRule type="expression" dxfId="5978" priority="777">
      <formula>$AE$4=""</formula>
    </cfRule>
  </conditionalFormatting>
  <conditionalFormatting sqref="AD9:BQ9">
    <cfRule type="expression" dxfId="5977" priority="778">
      <formula>$AD$4=""</formula>
    </cfRule>
  </conditionalFormatting>
  <conditionalFormatting sqref="AC9:BQ9">
    <cfRule type="expression" dxfId="5976" priority="779">
      <formula>$AC$4=""</formula>
    </cfRule>
  </conditionalFormatting>
  <conditionalFormatting sqref="AB9:BQ9">
    <cfRule type="expression" dxfId="5975" priority="780">
      <formula>$AB$4=""</formula>
    </cfRule>
  </conditionalFormatting>
  <conditionalFormatting sqref="BA9:BQ9">
    <cfRule type="expression" dxfId="5974" priority="755">
      <formula>$BA$4=""</formula>
    </cfRule>
  </conditionalFormatting>
  <conditionalFormatting sqref="BO9:BQ9">
    <cfRule type="expression" dxfId="5973" priority="741">
      <formula>$BO$4=""</formula>
    </cfRule>
  </conditionalFormatting>
  <conditionalFormatting sqref="BN9:BQ9">
    <cfRule type="expression" dxfId="5972" priority="742">
      <formula>$BN$4=""</formula>
    </cfRule>
  </conditionalFormatting>
  <conditionalFormatting sqref="BM9:BQ9">
    <cfRule type="expression" dxfId="5971" priority="743">
      <formula>$BM$4=""</formula>
    </cfRule>
  </conditionalFormatting>
  <conditionalFormatting sqref="BL9:BQ9">
    <cfRule type="expression" dxfId="5970" priority="744">
      <formula>$BL$4=""</formula>
    </cfRule>
  </conditionalFormatting>
  <conditionalFormatting sqref="BK9:BQ9">
    <cfRule type="expression" dxfId="5969" priority="745">
      <formula>$BK$4=""</formula>
    </cfRule>
  </conditionalFormatting>
  <conditionalFormatting sqref="BJ9:BQ9">
    <cfRule type="expression" dxfId="5968" priority="746">
      <formula>$BJ$4=""</formula>
    </cfRule>
  </conditionalFormatting>
  <conditionalFormatting sqref="BI9:BQ9">
    <cfRule type="expression" dxfId="5967" priority="747">
      <formula>$BI$4=""</formula>
    </cfRule>
  </conditionalFormatting>
  <conditionalFormatting sqref="BH9:BQ9">
    <cfRule type="expression" dxfId="5966" priority="748">
      <formula>$BH$4=""</formula>
    </cfRule>
  </conditionalFormatting>
  <conditionalFormatting sqref="BG9:BQ9">
    <cfRule type="expression" dxfId="5965" priority="749">
      <formula>$BG$4=""</formula>
    </cfRule>
  </conditionalFormatting>
  <conditionalFormatting sqref="BF9:BQ9">
    <cfRule type="expression" dxfId="5964" priority="750">
      <formula>$BF$4=""</formula>
    </cfRule>
  </conditionalFormatting>
  <conditionalFormatting sqref="BE9:BQ9">
    <cfRule type="expression" dxfId="5963" priority="751">
      <formula>$BE$4=""</formula>
    </cfRule>
  </conditionalFormatting>
  <conditionalFormatting sqref="BD9:BQ9">
    <cfRule type="expression" dxfId="5962" priority="752">
      <formula>$BD$4=""</formula>
    </cfRule>
  </conditionalFormatting>
  <conditionalFormatting sqref="BB9:BQ9">
    <cfRule type="expression" dxfId="5961" priority="754">
      <formula>$BB$4=""</formula>
    </cfRule>
  </conditionalFormatting>
  <conditionalFormatting sqref="AZ9:BQ9">
    <cfRule type="expression" dxfId="5960" priority="756">
      <formula>$AZ$4=""</formula>
    </cfRule>
  </conditionalFormatting>
  <conditionalFormatting sqref="BP9:BQ9">
    <cfRule type="expression" dxfId="5959" priority="740">
      <formula>$BP$4=""</formula>
    </cfRule>
  </conditionalFormatting>
  <conditionalFormatting sqref="BQ9">
    <cfRule type="expression" dxfId="5958" priority="739">
      <formula>$BQ$4=""</formula>
    </cfRule>
  </conditionalFormatting>
  <conditionalFormatting sqref="BC9:BQ9">
    <cfRule type="expression" dxfId="5957" priority="753">
      <formula>$BC$4=""</formula>
    </cfRule>
  </conditionalFormatting>
  <conditionalFormatting sqref="BR9:CQ9">
    <cfRule type="expression" dxfId="5956" priority="659">
      <formula>$D$4=""</formula>
    </cfRule>
  </conditionalFormatting>
  <conditionalFormatting sqref="BR9:CQ9">
    <cfRule type="expression" dxfId="5955" priority="658">
      <formula>$E$4=""</formula>
    </cfRule>
  </conditionalFormatting>
  <conditionalFormatting sqref="BR9:CQ9">
    <cfRule type="expression" dxfId="5954" priority="657">
      <formula>$F$4=""</formula>
    </cfRule>
  </conditionalFormatting>
  <conditionalFormatting sqref="BR9:CQ9">
    <cfRule type="expression" dxfId="5953" priority="656">
      <formula>$G$4=""</formula>
    </cfRule>
  </conditionalFormatting>
  <conditionalFormatting sqref="BR9:CQ9">
    <cfRule type="expression" dxfId="5952" priority="655">
      <formula>$H$4=""</formula>
    </cfRule>
  </conditionalFormatting>
  <conditionalFormatting sqref="BR9:CQ9">
    <cfRule type="expression" dxfId="5951" priority="654">
      <formula>$I$4=""</formula>
    </cfRule>
  </conditionalFormatting>
  <conditionalFormatting sqref="BR9:CQ9">
    <cfRule type="expression" dxfId="5950" priority="653">
      <formula>$J$4=""</formula>
    </cfRule>
  </conditionalFormatting>
  <conditionalFormatting sqref="BR9:CQ9">
    <cfRule type="expression" dxfId="5949" priority="652">
      <formula>$K$4=""</formula>
    </cfRule>
  </conditionalFormatting>
  <conditionalFormatting sqref="BR9:CQ9">
    <cfRule type="expression" dxfId="5948" priority="651">
      <formula>$L$4=""</formula>
    </cfRule>
  </conditionalFormatting>
  <conditionalFormatting sqref="BR9:CQ9">
    <cfRule type="expression" dxfId="5947" priority="650">
      <formula>$M$4=""</formula>
    </cfRule>
  </conditionalFormatting>
  <conditionalFormatting sqref="BR9:CQ9">
    <cfRule type="expression" dxfId="5946" priority="649">
      <formula>$N$4=""</formula>
    </cfRule>
  </conditionalFormatting>
  <conditionalFormatting sqref="BR9:CQ9">
    <cfRule type="expression" dxfId="5945" priority="648">
      <formula>$O$4=""</formula>
    </cfRule>
  </conditionalFormatting>
  <conditionalFormatting sqref="BR9:CQ9">
    <cfRule type="expression" dxfId="5944" priority="647">
      <formula>$P$4=""</formula>
    </cfRule>
  </conditionalFormatting>
  <conditionalFormatting sqref="BR9:CQ9">
    <cfRule type="expression" dxfId="5943" priority="646">
      <formula>$Q$4=""</formula>
    </cfRule>
  </conditionalFormatting>
  <conditionalFormatting sqref="BR9:CQ9">
    <cfRule type="expression" dxfId="5942" priority="645">
      <formula>$R$4=""</formula>
    </cfRule>
  </conditionalFormatting>
  <conditionalFormatting sqref="BR9:CQ9">
    <cfRule type="expression" dxfId="5941" priority="644">
      <formula>$S$4=""</formula>
    </cfRule>
  </conditionalFormatting>
  <conditionalFormatting sqref="BR9:CQ9">
    <cfRule type="expression" dxfId="5940" priority="643">
      <formula>$T$4=""</formula>
    </cfRule>
  </conditionalFormatting>
  <conditionalFormatting sqref="BR9:CQ9">
    <cfRule type="expression" dxfId="5939" priority="642">
      <formula>$U$4=""</formula>
    </cfRule>
  </conditionalFormatting>
  <conditionalFormatting sqref="BR9:CQ9">
    <cfRule type="expression" dxfId="5938" priority="641">
      <formula>$V$4=""</formula>
    </cfRule>
  </conditionalFormatting>
  <conditionalFormatting sqref="BR9:CQ9">
    <cfRule type="expression" dxfId="5937" priority="640">
      <formula>$W$4=""</formula>
    </cfRule>
  </conditionalFormatting>
  <conditionalFormatting sqref="BR9:CQ9">
    <cfRule type="expression" dxfId="5936" priority="639">
      <formula>$X$4=""</formula>
    </cfRule>
  </conditionalFormatting>
  <conditionalFormatting sqref="BR9:CQ9">
    <cfRule type="expression" dxfId="5935" priority="638">
      <formula>$Y$4=""</formula>
    </cfRule>
  </conditionalFormatting>
  <conditionalFormatting sqref="BR9:CQ9">
    <cfRule type="expression" dxfId="5934" priority="637">
      <formula>$Z$4=""</formula>
    </cfRule>
  </conditionalFormatting>
  <conditionalFormatting sqref="BR9:CQ9">
    <cfRule type="expression" dxfId="5933" priority="636">
      <formula>$AA$4=""</formula>
    </cfRule>
  </conditionalFormatting>
  <conditionalFormatting sqref="BR9:CQ9">
    <cfRule type="expression" dxfId="5932" priority="612">
      <formula>$AY$4=""</formula>
    </cfRule>
  </conditionalFormatting>
  <conditionalFormatting sqref="BR9:CQ9">
    <cfRule type="expression" dxfId="5931" priority="613">
      <formula>$AX$4=""</formula>
    </cfRule>
  </conditionalFormatting>
  <conditionalFormatting sqref="BR9:CQ9">
    <cfRule type="expression" dxfId="5930" priority="614">
      <formula>$AW$4=""</formula>
    </cfRule>
  </conditionalFormatting>
  <conditionalFormatting sqref="BR9:CQ9">
    <cfRule type="expression" dxfId="5929" priority="615">
      <formula>$AV$4=""</formula>
    </cfRule>
  </conditionalFormatting>
  <conditionalFormatting sqref="BR9:CQ9">
    <cfRule type="expression" dxfId="5928" priority="616">
      <formula>$AU$4=""</formula>
    </cfRule>
  </conditionalFormatting>
  <conditionalFormatting sqref="BR9:CQ9">
    <cfRule type="expression" dxfId="5927" priority="617">
      <formula>$AT$4=""</formula>
    </cfRule>
  </conditionalFormatting>
  <conditionalFormatting sqref="BR9:CQ9">
    <cfRule type="expression" dxfId="5926" priority="618">
      <formula>$AS$4=""</formula>
    </cfRule>
  </conditionalFormatting>
  <conditionalFormatting sqref="BR9:CQ9">
    <cfRule type="expression" dxfId="5925" priority="619">
      <formula>$AR$4=""</formula>
    </cfRule>
  </conditionalFormatting>
  <conditionalFormatting sqref="BR9:CQ9">
    <cfRule type="expression" dxfId="5924" priority="620">
      <formula>$AQ$4=""</formula>
    </cfRule>
  </conditionalFormatting>
  <conditionalFormatting sqref="BR9:CQ9">
    <cfRule type="expression" dxfId="5923" priority="621">
      <formula>$AP$4=""</formula>
    </cfRule>
  </conditionalFormatting>
  <conditionalFormatting sqref="BR9:CQ9">
    <cfRule type="expression" dxfId="5922" priority="622">
      <formula>$AO$4=""</formula>
    </cfRule>
  </conditionalFormatting>
  <conditionalFormatting sqref="BR9:CQ9">
    <cfRule type="expression" dxfId="5921" priority="623">
      <formula>$AN$4=""</formula>
    </cfRule>
  </conditionalFormatting>
  <conditionalFormatting sqref="BR9:CQ9">
    <cfRule type="expression" dxfId="5920" priority="624">
      <formula>$AM$4=""</formula>
    </cfRule>
  </conditionalFormatting>
  <conditionalFormatting sqref="BR9:CQ9">
    <cfRule type="expression" dxfId="5919" priority="625">
      <formula>$AL$4=""</formula>
    </cfRule>
  </conditionalFormatting>
  <conditionalFormatting sqref="BR9:CQ9">
    <cfRule type="expression" dxfId="5918" priority="626">
      <formula>$AK$4=""</formula>
    </cfRule>
  </conditionalFormatting>
  <conditionalFormatting sqref="BR9:CQ9">
    <cfRule type="expression" dxfId="5917" priority="627">
      <formula>$AJ$4=""</formula>
    </cfRule>
  </conditionalFormatting>
  <conditionalFormatting sqref="BR9:CQ9">
    <cfRule type="expression" dxfId="5916" priority="628">
      <formula>$AI$4=""</formula>
    </cfRule>
  </conditionalFormatting>
  <conditionalFormatting sqref="BR9:CQ9">
    <cfRule type="expression" dxfId="5915" priority="629">
      <formula>$AH$4=""</formula>
    </cfRule>
  </conditionalFormatting>
  <conditionalFormatting sqref="BR9:CQ9">
    <cfRule type="expression" dxfId="5914" priority="630">
      <formula>$AG$4=""</formula>
    </cfRule>
  </conditionalFormatting>
  <conditionalFormatting sqref="BR9:CQ9">
    <cfRule type="expression" dxfId="5913" priority="631">
      <formula>$AF$4=""</formula>
    </cfRule>
  </conditionalFormatting>
  <conditionalFormatting sqref="BR9:CQ9">
    <cfRule type="expression" dxfId="5912" priority="632">
      <formula>$AE$4=""</formula>
    </cfRule>
  </conditionalFormatting>
  <conditionalFormatting sqref="BR9:CQ9">
    <cfRule type="expression" dxfId="5911" priority="633">
      <formula>$AD$4=""</formula>
    </cfRule>
  </conditionalFormatting>
  <conditionalFormatting sqref="BR9:CQ9">
    <cfRule type="expression" dxfId="5910" priority="634">
      <formula>$AC$4=""</formula>
    </cfRule>
  </conditionalFormatting>
  <conditionalFormatting sqref="BR9:CQ9">
    <cfRule type="expression" dxfId="5909" priority="635">
      <formula>$AB$4=""</formula>
    </cfRule>
  </conditionalFormatting>
  <conditionalFormatting sqref="BR9:CQ9">
    <cfRule type="expression" dxfId="5908" priority="610">
      <formula>$BA$4=""</formula>
    </cfRule>
  </conditionalFormatting>
  <conditionalFormatting sqref="BR9:CQ9">
    <cfRule type="expression" dxfId="5907" priority="596">
      <formula>$BO$4=""</formula>
    </cfRule>
  </conditionalFormatting>
  <conditionalFormatting sqref="BR9:CQ9">
    <cfRule type="expression" dxfId="5906" priority="597">
      <formula>$BN$4=""</formula>
    </cfRule>
  </conditionalFormatting>
  <conditionalFormatting sqref="BR9:CQ9">
    <cfRule type="expression" dxfId="5905" priority="598">
      <formula>$BM$4=""</formula>
    </cfRule>
  </conditionalFormatting>
  <conditionalFormatting sqref="BR9:CQ9">
    <cfRule type="expression" dxfId="5904" priority="599">
      <formula>$BL$4=""</formula>
    </cfRule>
  </conditionalFormatting>
  <conditionalFormatting sqref="BR9:CQ9">
    <cfRule type="expression" dxfId="5903" priority="600">
      <formula>$BK$4=""</formula>
    </cfRule>
  </conditionalFormatting>
  <conditionalFormatting sqref="BR9:CQ9">
    <cfRule type="expression" dxfId="5902" priority="601">
      <formula>$BJ$4=""</formula>
    </cfRule>
  </conditionalFormatting>
  <conditionalFormatting sqref="BR9:CQ9">
    <cfRule type="expression" dxfId="5901" priority="602">
      <formula>$BI$4=""</formula>
    </cfRule>
  </conditionalFormatting>
  <conditionalFormatting sqref="BR9:CQ9">
    <cfRule type="expression" dxfId="5900" priority="603">
      <formula>$BH$4=""</formula>
    </cfRule>
  </conditionalFormatting>
  <conditionalFormatting sqref="BR9:CQ9">
    <cfRule type="expression" dxfId="5899" priority="604">
      <formula>$BG$4=""</formula>
    </cfRule>
  </conditionalFormatting>
  <conditionalFormatting sqref="BR9:CQ9">
    <cfRule type="expression" dxfId="5898" priority="605">
      <formula>$BF$4=""</formula>
    </cfRule>
  </conditionalFormatting>
  <conditionalFormatting sqref="BR9:CQ9">
    <cfRule type="expression" dxfId="5897" priority="606">
      <formula>$BE$4=""</formula>
    </cfRule>
  </conditionalFormatting>
  <conditionalFormatting sqref="BR9:CQ9">
    <cfRule type="expression" dxfId="5896" priority="607">
      <formula>$BD$4=""</formula>
    </cfRule>
  </conditionalFormatting>
  <conditionalFormatting sqref="BR9:CQ9">
    <cfRule type="expression" dxfId="5895" priority="609">
      <formula>$BB$4=""</formula>
    </cfRule>
  </conditionalFormatting>
  <conditionalFormatting sqref="BR9:CQ9">
    <cfRule type="expression" dxfId="5894" priority="611">
      <formula>$AZ$4=""</formula>
    </cfRule>
  </conditionalFormatting>
  <conditionalFormatting sqref="CD9:CQ9">
    <cfRule type="expression" dxfId="5893" priority="581">
      <formula>$CD$4=""</formula>
    </cfRule>
  </conditionalFormatting>
  <conditionalFormatting sqref="BR9:CQ9">
    <cfRule type="expression" dxfId="5892" priority="595">
      <formula>$BP$4=""</formula>
    </cfRule>
  </conditionalFormatting>
  <conditionalFormatting sqref="BR9:CQ9">
    <cfRule type="expression" dxfId="5891" priority="594">
      <formula>$BQ$4=""</formula>
    </cfRule>
  </conditionalFormatting>
  <conditionalFormatting sqref="BR9:CQ9">
    <cfRule type="expression" dxfId="5890" priority="593">
      <formula>$BR$4=""</formula>
    </cfRule>
  </conditionalFormatting>
  <conditionalFormatting sqref="BS9:CQ9">
    <cfRule type="expression" dxfId="5889" priority="592">
      <formula>$BS$4=""</formula>
    </cfRule>
  </conditionalFormatting>
  <conditionalFormatting sqref="BT9:CQ9">
    <cfRule type="expression" dxfId="5888" priority="591">
      <formula>$BT$4=""</formula>
    </cfRule>
  </conditionalFormatting>
  <conditionalFormatting sqref="BU9:CQ9">
    <cfRule type="expression" dxfId="5887" priority="590">
      <formula>$BU$4=""</formula>
    </cfRule>
  </conditionalFormatting>
  <conditionalFormatting sqref="BV9:CQ9">
    <cfRule type="expression" dxfId="5886" priority="589">
      <formula>$BV$4=""</formula>
    </cfRule>
  </conditionalFormatting>
  <conditionalFormatting sqref="BW9:CQ9">
    <cfRule type="expression" dxfId="5885" priority="588">
      <formula>$BW$4=""</formula>
    </cfRule>
  </conditionalFormatting>
  <conditionalFormatting sqref="BX9:CQ9">
    <cfRule type="expression" dxfId="5884" priority="587">
      <formula>$BX$4=""</formula>
    </cfRule>
  </conditionalFormatting>
  <conditionalFormatting sqref="BY9:CQ9">
    <cfRule type="expression" dxfId="5883" priority="586">
      <formula>$BY$4=""</formula>
    </cfRule>
  </conditionalFormatting>
  <conditionalFormatting sqref="BZ9:CQ9">
    <cfRule type="expression" dxfId="5882" priority="585">
      <formula>$BZ$4=""</formula>
    </cfRule>
  </conditionalFormatting>
  <conditionalFormatting sqref="CA9:CQ9">
    <cfRule type="expression" dxfId="5881" priority="584">
      <formula>$CA$4=""</formula>
    </cfRule>
  </conditionalFormatting>
  <conditionalFormatting sqref="CB9:CQ9">
    <cfRule type="expression" dxfId="5880" priority="583">
      <formula>$CB$4=""</formula>
    </cfRule>
  </conditionalFormatting>
  <conditionalFormatting sqref="CC9:CQ9">
    <cfRule type="expression" dxfId="5879" priority="582">
      <formula>$CC$4=""</formula>
    </cfRule>
  </conditionalFormatting>
  <conditionalFormatting sqref="BR9:CQ9">
    <cfRule type="expression" dxfId="5878" priority="608">
      <formula>$BC$4=""</formula>
    </cfRule>
  </conditionalFormatting>
  <conditionalFormatting sqref="D18:BQ18">
    <cfRule type="expression" dxfId="5877" priority="290">
      <formula>$D$4=""</formula>
    </cfRule>
  </conditionalFormatting>
  <conditionalFormatting sqref="E18:BQ18">
    <cfRule type="expression" dxfId="5876" priority="289">
      <formula>$E$4=""</formula>
    </cfRule>
  </conditionalFormatting>
  <conditionalFormatting sqref="F18:BQ18">
    <cfRule type="expression" dxfId="5875" priority="288">
      <formula>$F$4=""</formula>
    </cfRule>
  </conditionalFormatting>
  <conditionalFormatting sqref="G18:BQ18">
    <cfRule type="expression" dxfId="5874" priority="287">
      <formula>$G$4=""</formula>
    </cfRule>
  </conditionalFormatting>
  <conditionalFormatting sqref="H18:BQ18">
    <cfRule type="expression" dxfId="5873" priority="286">
      <formula>$H$4=""</formula>
    </cfRule>
  </conditionalFormatting>
  <conditionalFormatting sqref="I18:BQ18">
    <cfRule type="expression" dxfId="5872" priority="285">
      <formula>$I$4=""</formula>
    </cfRule>
  </conditionalFormatting>
  <conditionalFormatting sqref="J18:BQ18">
    <cfRule type="expression" dxfId="5871" priority="284">
      <formula>$J$4=""</formula>
    </cfRule>
  </conditionalFormatting>
  <conditionalFormatting sqref="K18:BQ18">
    <cfRule type="expression" dxfId="5870" priority="283">
      <formula>$K$4=""</formula>
    </cfRule>
  </conditionalFormatting>
  <conditionalFormatting sqref="L18:BQ18">
    <cfRule type="expression" dxfId="5869" priority="282">
      <formula>$L$4=""</formula>
    </cfRule>
  </conditionalFormatting>
  <conditionalFormatting sqref="M18:BQ18">
    <cfRule type="expression" dxfId="5868" priority="281">
      <formula>$M$4=""</formula>
    </cfRule>
  </conditionalFormatting>
  <conditionalFormatting sqref="N18:BQ18">
    <cfRule type="expression" dxfId="5867" priority="280">
      <formula>$N$4=""</formula>
    </cfRule>
  </conditionalFormatting>
  <conditionalFormatting sqref="O18:BQ18">
    <cfRule type="expression" dxfId="5866" priority="279">
      <formula>$O$4=""</formula>
    </cfRule>
  </conditionalFormatting>
  <conditionalFormatting sqref="P18:BQ18">
    <cfRule type="expression" dxfId="5865" priority="278">
      <formula>$P$4=""</formula>
    </cfRule>
  </conditionalFormatting>
  <conditionalFormatting sqref="Q18:BQ18">
    <cfRule type="expression" dxfId="5864" priority="277">
      <formula>$Q$4=""</formula>
    </cfRule>
  </conditionalFormatting>
  <conditionalFormatting sqref="R18:BQ18">
    <cfRule type="expression" dxfId="5863" priority="276">
      <formula>$R$4=""</formula>
    </cfRule>
  </conditionalFormatting>
  <conditionalFormatting sqref="S18:BQ18">
    <cfRule type="expression" dxfId="5862" priority="275">
      <formula>$S$4=""</formula>
    </cfRule>
  </conditionalFormatting>
  <conditionalFormatting sqref="T18:BQ18">
    <cfRule type="expression" dxfId="5861" priority="274">
      <formula>$T$4=""</formula>
    </cfRule>
  </conditionalFormatting>
  <conditionalFormatting sqref="U18:BQ18">
    <cfRule type="expression" dxfId="5860" priority="273">
      <formula>$U$4=""</formula>
    </cfRule>
  </conditionalFormatting>
  <conditionalFormatting sqref="V18:BQ18">
    <cfRule type="expression" dxfId="5859" priority="272">
      <formula>$V$4=""</formula>
    </cfRule>
  </conditionalFormatting>
  <conditionalFormatting sqref="W18:BQ18">
    <cfRule type="expression" dxfId="5858" priority="271">
      <formula>$W$4=""</formula>
    </cfRule>
  </conditionalFormatting>
  <conditionalFormatting sqref="X18:BQ18">
    <cfRule type="expression" dxfId="5857" priority="270">
      <formula>$X$4=""</formula>
    </cfRule>
  </conditionalFormatting>
  <conditionalFormatting sqref="Y18:BQ18">
    <cfRule type="expression" dxfId="5856" priority="269">
      <formula>$Y$4=""</formula>
    </cfRule>
  </conditionalFormatting>
  <conditionalFormatting sqref="Z18:BQ18">
    <cfRule type="expression" dxfId="5855" priority="268">
      <formula>$Z$4=""</formula>
    </cfRule>
  </conditionalFormatting>
  <conditionalFormatting sqref="AA18:BQ18">
    <cfRule type="expression" dxfId="5854" priority="267">
      <formula>$AA$4=""</formula>
    </cfRule>
  </conditionalFormatting>
  <conditionalFormatting sqref="AY18:BQ18">
    <cfRule type="expression" dxfId="5853" priority="243">
      <formula>$AY$4=""</formula>
    </cfRule>
  </conditionalFormatting>
  <conditionalFormatting sqref="AX18:BQ18">
    <cfRule type="expression" dxfId="5852" priority="244">
      <formula>$AX$4=""</formula>
    </cfRule>
  </conditionalFormatting>
  <conditionalFormatting sqref="AW18:BQ18">
    <cfRule type="expression" dxfId="5851" priority="245">
      <formula>$AW$4=""</formula>
    </cfRule>
  </conditionalFormatting>
  <conditionalFormatting sqref="AV18:BQ18">
    <cfRule type="expression" dxfId="5850" priority="246">
      <formula>$AV$4=""</formula>
    </cfRule>
  </conditionalFormatting>
  <conditionalFormatting sqref="AU18:BQ18">
    <cfRule type="expression" dxfId="5849" priority="247">
      <formula>$AU$4=""</formula>
    </cfRule>
  </conditionalFormatting>
  <conditionalFormatting sqref="AT18:BQ18">
    <cfRule type="expression" dxfId="5848" priority="248">
      <formula>$AT$4=""</formula>
    </cfRule>
  </conditionalFormatting>
  <conditionalFormatting sqref="AS18:BQ18">
    <cfRule type="expression" dxfId="5847" priority="249">
      <formula>$AS$4=""</formula>
    </cfRule>
  </conditionalFormatting>
  <conditionalFormatting sqref="AR18:BQ18">
    <cfRule type="expression" dxfId="5846" priority="250">
      <formula>$AR$4=""</formula>
    </cfRule>
  </conditionalFormatting>
  <conditionalFormatting sqref="AQ18:BQ18">
    <cfRule type="expression" dxfId="5845" priority="251">
      <formula>$AQ$4=""</formula>
    </cfRule>
  </conditionalFormatting>
  <conditionalFormatting sqref="AP18:BQ18">
    <cfRule type="expression" dxfId="5844" priority="252">
      <formula>$AP$4=""</formula>
    </cfRule>
  </conditionalFormatting>
  <conditionalFormatting sqref="AO18:BQ18">
    <cfRule type="expression" dxfId="5843" priority="253">
      <formula>$AO$4=""</formula>
    </cfRule>
  </conditionalFormatting>
  <conditionalFormatting sqref="AN18:BQ18">
    <cfRule type="expression" dxfId="5842" priority="254">
      <formula>$AN$4=""</formula>
    </cfRule>
  </conditionalFormatting>
  <conditionalFormatting sqref="AM18:BQ18">
    <cfRule type="expression" dxfId="5841" priority="255">
      <formula>$AM$4=""</formula>
    </cfRule>
  </conditionalFormatting>
  <conditionalFormatting sqref="AL18:BQ18">
    <cfRule type="expression" dxfId="5840" priority="256">
      <formula>$AL$4=""</formula>
    </cfRule>
  </conditionalFormatting>
  <conditionalFormatting sqref="AK18:BQ18">
    <cfRule type="expression" dxfId="5839" priority="257">
      <formula>$AK$4=""</formula>
    </cfRule>
  </conditionalFormatting>
  <conditionalFormatting sqref="AJ18:BQ18">
    <cfRule type="expression" dxfId="5838" priority="258">
      <formula>$AJ$4=""</formula>
    </cfRule>
  </conditionalFormatting>
  <conditionalFormatting sqref="AI18:BQ18">
    <cfRule type="expression" dxfId="5837" priority="259">
      <formula>$AI$4=""</formula>
    </cfRule>
  </conditionalFormatting>
  <conditionalFormatting sqref="AH18:BQ18">
    <cfRule type="expression" dxfId="5836" priority="260">
      <formula>$AH$4=""</formula>
    </cfRule>
  </conditionalFormatting>
  <conditionalFormatting sqref="AG18:BQ18">
    <cfRule type="expression" dxfId="5835" priority="261">
      <formula>$AG$4=""</formula>
    </cfRule>
  </conditionalFormatting>
  <conditionalFormatting sqref="AF18:BQ18">
    <cfRule type="expression" dxfId="5834" priority="262">
      <formula>$AF$4=""</formula>
    </cfRule>
  </conditionalFormatting>
  <conditionalFormatting sqref="AE18:BQ18">
    <cfRule type="expression" dxfId="5833" priority="263">
      <formula>$AE$4=""</formula>
    </cfRule>
  </conditionalFormatting>
  <conditionalFormatting sqref="AD18:BQ18">
    <cfRule type="expression" dxfId="5832" priority="264">
      <formula>$AD$4=""</formula>
    </cfRule>
  </conditionalFormatting>
  <conditionalFormatting sqref="AC18:BQ18">
    <cfRule type="expression" dxfId="5831" priority="265">
      <formula>$AC$4=""</formula>
    </cfRule>
  </conditionalFormatting>
  <conditionalFormatting sqref="AB18:BQ18">
    <cfRule type="expression" dxfId="5830" priority="266">
      <formula>$AB$4=""</formula>
    </cfRule>
  </conditionalFormatting>
  <conditionalFormatting sqref="BA18:BQ18">
    <cfRule type="expression" dxfId="5829" priority="241">
      <formula>$BA$4=""</formula>
    </cfRule>
  </conditionalFormatting>
  <conditionalFormatting sqref="BO18:BQ18">
    <cfRule type="expression" dxfId="5828" priority="227">
      <formula>$BO$4=""</formula>
    </cfRule>
  </conditionalFormatting>
  <conditionalFormatting sqref="BN18:BQ18">
    <cfRule type="expression" dxfId="5827" priority="228">
      <formula>$BN$4=""</formula>
    </cfRule>
  </conditionalFormatting>
  <conditionalFormatting sqref="BM18:BQ18">
    <cfRule type="expression" dxfId="5826" priority="229">
      <formula>$BM$4=""</formula>
    </cfRule>
  </conditionalFormatting>
  <conditionalFormatting sqref="BL18:BQ18">
    <cfRule type="expression" dxfId="5825" priority="230">
      <formula>$BL$4=""</formula>
    </cfRule>
  </conditionalFormatting>
  <conditionalFormatting sqref="BK18:BQ18">
    <cfRule type="expression" dxfId="5824" priority="231">
      <formula>$BK$4=""</formula>
    </cfRule>
  </conditionalFormatting>
  <conditionalFormatting sqref="BJ18:BQ18">
    <cfRule type="expression" dxfId="5823" priority="232">
      <formula>$BJ$4=""</formula>
    </cfRule>
  </conditionalFormatting>
  <conditionalFormatting sqref="BI18:BQ18">
    <cfRule type="expression" dxfId="5822" priority="233">
      <formula>$BI$4=""</formula>
    </cfRule>
  </conditionalFormatting>
  <conditionalFormatting sqref="BH18:BQ18">
    <cfRule type="expression" dxfId="5821" priority="234">
      <formula>$BH$4=""</formula>
    </cfRule>
  </conditionalFormatting>
  <conditionalFormatting sqref="BG18:BQ18">
    <cfRule type="expression" dxfId="5820" priority="235">
      <formula>$BG$4=""</formula>
    </cfRule>
  </conditionalFormatting>
  <conditionalFormatting sqref="BF18:BQ18">
    <cfRule type="expression" dxfId="5819" priority="236">
      <formula>$BF$4=""</formula>
    </cfRule>
  </conditionalFormatting>
  <conditionalFormatting sqref="BE18:BQ18">
    <cfRule type="expression" dxfId="5818" priority="237">
      <formula>$BE$4=""</formula>
    </cfRule>
  </conditionalFormatting>
  <conditionalFormatting sqref="BD18:BQ18">
    <cfRule type="expression" dxfId="5817" priority="238">
      <formula>$BD$4=""</formula>
    </cfRule>
  </conditionalFormatting>
  <conditionalFormatting sqref="BB18:BQ18">
    <cfRule type="expression" dxfId="5816" priority="240">
      <formula>$BB$4=""</formula>
    </cfRule>
  </conditionalFormatting>
  <conditionalFormatting sqref="AZ18:BQ18">
    <cfRule type="expression" dxfId="5815" priority="242">
      <formula>$AZ$4=""</formula>
    </cfRule>
  </conditionalFormatting>
  <conditionalFormatting sqref="BP18:BQ18">
    <cfRule type="expression" dxfId="5814" priority="226">
      <formula>$BP$4=""</formula>
    </cfRule>
  </conditionalFormatting>
  <conditionalFormatting sqref="BQ18">
    <cfRule type="expression" dxfId="5813" priority="225">
      <formula>$BQ$4=""</formula>
    </cfRule>
  </conditionalFormatting>
  <conditionalFormatting sqref="BC18:BQ18">
    <cfRule type="expression" dxfId="5812" priority="239">
      <formula>$BC$4=""</formula>
    </cfRule>
  </conditionalFormatting>
  <conditionalFormatting sqref="BR18:CQ18">
    <cfRule type="expression" dxfId="5811" priority="224">
      <formula>$D$4=""</formula>
    </cfRule>
  </conditionalFormatting>
  <conditionalFormatting sqref="BR18:CQ18">
    <cfRule type="expression" dxfId="5810" priority="223">
      <formula>$E$4=""</formula>
    </cfRule>
  </conditionalFormatting>
  <conditionalFormatting sqref="BR18:CQ18">
    <cfRule type="expression" dxfId="5809" priority="222">
      <formula>$F$4=""</formula>
    </cfRule>
  </conditionalFormatting>
  <conditionalFormatting sqref="BR18:CQ18">
    <cfRule type="expression" dxfId="5808" priority="221">
      <formula>$G$4=""</formula>
    </cfRule>
  </conditionalFormatting>
  <conditionalFormatting sqref="BR18:CQ18">
    <cfRule type="expression" dxfId="5807" priority="220">
      <formula>$H$4=""</formula>
    </cfRule>
  </conditionalFormatting>
  <conditionalFormatting sqref="BR18:CQ18">
    <cfRule type="expression" dxfId="5806" priority="219">
      <formula>$I$4=""</formula>
    </cfRule>
  </conditionalFormatting>
  <conditionalFormatting sqref="BR18:CQ18">
    <cfRule type="expression" dxfId="5805" priority="218">
      <formula>$J$4=""</formula>
    </cfRule>
  </conditionalFormatting>
  <conditionalFormatting sqref="BR18:CQ18">
    <cfRule type="expression" dxfId="5804" priority="217">
      <formula>$K$4=""</formula>
    </cfRule>
  </conditionalFormatting>
  <conditionalFormatting sqref="BR18:CQ18">
    <cfRule type="expression" dxfId="5803" priority="216">
      <formula>$L$4=""</formula>
    </cfRule>
  </conditionalFormatting>
  <conditionalFormatting sqref="BR18:CQ18">
    <cfRule type="expression" dxfId="5802" priority="215">
      <formula>$M$4=""</formula>
    </cfRule>
  </conditionalFormatting>
  <conditionalFormatting sqref="BR18:CQ18">
    <cfRule type="expression" dxfId="5801" priority="214">
      <formula>$N$4=""</formula>
    </cfRule>
  </conditionalFormatting>
  <conditionalFormatting sqref="BR18:CQ18">
    <cfRule type="expression" dxfId="5800" priority="213">
      <formula>$O$4=""</formula>
    </cfRule>
  </conditionalFormatting>
  <conditionalFormatting sqref="BR18:CQ18">
    <cfRule type="expression" dxfId="5799" priority="212">
      <formula>$P$4=""</formula>
    </cfRule>
  </conditionalFormatting>
  <conditionalFormatting sqref="BR18:CQ18">
    <cfRule type="expression" dxfId="5798" priority="211">
      <formula>$Q$4=""</formula>
    </cfRule>
  </conditionalFormatting>
  <conditionalFormatting sqref="BR18:CQ18">
    <cfRule type="expression" dxfId="5797" priority="210">
      <formula>$R$4=""</formula>
    </cfRule>
  </conditionalFormatting>
  <conditionalFormatting sqref="BR18:CQ18">
    <cfRule type="expression" dxfId="5796" priority="209">
      <formula>$S$4=""</formula>
    </cfRule>
  </conditionalFormatting>
  <conditionalFormatting sqref="BR18:CQ18">
    <cfRule type="expression" dxfId="5795" priority="208">
      <formula>$T$4=""</formula>
    </cfRule>
  </conditionalFormatting>
  <conditionalFormatting sqref="BR18:CQ18">
    <cfRule type="expression" dxfId="5794" priority="207">
      <formula>$U$4=""</formula>
    </cfRule>
  </conditionalFormatting>
  <conditionalFormatting sqref="BR18:CQ18">
    <cfRule type="expression" dxfId="5793" priority="206">
      <formula>$V$4=""</formula>
    </cfRule>
  </conditionalFormatting>
  <conditionalFormatting sqref="BR18:CQ18">
    <cfRule type="expression" dxfId="5792" priority="205">
      <formula>$W$4=""</formula>
    </cfRule>
  </conditionalFormatting>
  <conditionalFormatting sqref="BR18:CQ18">
    <cfRule type="expression" dxfId="5791" priority="204">
      <formula>$X$4=""</formula>
    </cfRule>
  </conditionalFormatting>
  <conditionalFormatting sqref="BR18:CQ18">
    <cfRule type="expression" dxfId="5790" priority="203">
      <formula>$Y$4=""</formula>
    </cfRule>
  </conditionalFormatting>
  <conditionalFormatting sqref="BR18:CQ18">
    <cfRule type="expression" dxfId="5789" priority="202">
      <formula>$Z$4=""</formula>
    </cfRule>
  </conditionalFormatting>
  <conditionalFormatting sqref="BR18:CQ18">
    <cfRule type="expression" dxfId="5788" priority="201">
      <formula>$AA$4=""</formula>
    </cfRule>
  </conditionalFormatting>
  <conditionalFormatting sqref="BR18:CQ18">
    <cfRule type="expression" dxfId="5787" priority="177">
      <formula>$AY$4=""</formula>
    </cfRule>
  </conditionalFormatting>
  <conditionalFormatting sqref="BR18:CQ18">
    <cfRule type="expression" dxfId="5786" priority="178">
      <formula>$AX$4=""</formula>
    </cfRule>
  </conditionalFormatting>
  <conditionalFormatting sqref="BR18:CQ18">
    <cfRule type="expression" dxfId="5785" priority="179">
      <formula>$AW$4=""</formula>
    </cfRule>
  </conditionalFormatting>
  <conditionalFormatting sqref="BR18:CQ18">
    <cfRule type="expression" dxfId="5784" priority="180">
      <formula>$AV$4=""</formula>
    </cfRule>
  </conditionalFormatting>
  <conditionalFormatting sqref="BR18:CQ18">
    <cfRule type="expression" dxfId="5783" priority="181">
      <formula>$AU$4=""</formula>
    </cfRule>
  </conditionalFormatting>
  <conditionalFormatting sqref="BR18:CQ18">
    <cfRule type="expression" dxfId="5782" priority="182">
      <formula>$AT$4=""</formula>
    </cfRule>
  </conditionalFormatting>
  <conditionalFormatting sqref="BR18:CQ18">
    <cfRule type="expression" dxfId="5781" priority="183">
      <formula>$AS$4=""</formula>
    </cfRule>
  </conditionalFormatting>
  <conditionalFormatting sqref="BR18:CQ18">
    <cfRule type="expression" dxfId="5780" priority="184">
      <formula>$AR$4=""</formula>
    </cfRule>
  </conditionalFormatting>
  <conditionalFormatting sqref="BR18:CQ18">
    <cfRule type="expression" dxfId="5779" priority="185">
      <formula>$AQ$4=""</formula>
    </cfRule>
  </conditionalFormatting>
  <conditionalFormatting sqref="BR18:CQ18">
    <cfRule type="expression" dxfId="5778" priority="186">
      <formula>$AP$4=""</formula>
    </cfRule>
  </conditionalFormatting>
  <conditionalFormatting sqref="BR18:CQ18">
    <cfRule type="expression" dxfId="5777" priority="187">
      <formula>$AO$4=""</formula>
    </cfRule>
  </conditionalFormatting>
  <conditionalFormatting sqref="BR18:CQ18">
    <cfRule type="expression" dxfId="5776" priority="188">
      <formula>$AN$4=""</formula>
    </cfRule>
  </conditionalFormatting>
  <conditionalFormatting sqref="BR18:CQ18">
    <cfRule type="expression" dxfId="5775" priority="189">
      <formula>$AM$4=""</formula>
    </cfRule>
  </conditionalFormatting>
  <conditionalFormatting sqref="BR18:CQ18">
    <cfRule type="expression" dxfId="5774" priority="190">
      <formula>$AL$4=""</formula>
    </cfRule>
  </conditionalFormatting>
  <conditionalFormatting sqref="BR18:CQ18">
    <cfRule type="expression" dxfId="5773" priority="191">
      <formula>$AK$4=""</formula>
    </cfRule>
  </conditionalFormatting>
  <conditionalFormatting sqref="BR18:CQ18">
    <cfRule type="expression" dxfId="5772" priority="192">
      <formula>$AJ$4=""</formula>
    </cfRule>
  </conditionalFormatting>
  <conditionalFormatting sqref="BR18:CQ18">
    <cfRule type="expression" dxfId="5771" priority="193">
      <formula>$AI$4=""</formula>
    </cfRule>
  </conditionalFormatting>
  <conditionalFormatting sqref="BR18:CQ18">
    <cfRule type="expression" dxfId="5770" priority="194">
      <formula>$AH$4=""</formula>
    </cfRule>
  </conditionalFormatting>
  <conditionalFormatting sqref="BR18:CQ18">
    <cfRule type="expression" dxfId="5769" priority="195">
      <formula>$AG$4=""</formula>
    </cfRule>
  </conditionalFormatting>
  <conditionalFormatting sqref="BR18:CQ18">
    <cfRule type="expression" dxfId="5768" priority="196">
      <formula>$AF$4=""</formula>
    </cfRule>
  </conditionalFormatting>
  <conditionalFormatting sqref="BR18:CQ18">
    <cfRule type="expression" dxfId="5767" priority="197">
      <formula>$AE$4=""</formula>
    </cfRule>
  </conditionalFormatting>
  <conditionalFormatting sqref="BR18:CQ18">
    <cfRule type="expression" dxfId="5766" priority="198">
      <formula>$AD$4=""</formula>
    </cfRule>
  </conditionalFormatting>
  <conditionalFormatting sqref="BR18:CQ18">
    <cfRule type="expression" dxfId="5765" priority="199">
      <formula>$AC$4=""</formula>
    </cfRule>
  </conditionalFormatting>
  <conditionalFormatting sqref="BR18:CQ18">
    <cfRule type="expression" dxfId="5764" priority="200">
      <formula>$AB$4=""</formula>
    </cfRule>
  </conditionalFormatting>
  <conditionalFormatting sqref="BR18:CQ18">
    <cfRule type="expression" dxfId="5763" priority="175">
      <formula>$BA$4=""</formula>
    </cfRule>
  </conditionalFormatting>
  <conditionalFormatting sqref="BR18:CQ18">
    <cfRule type="expression" dxfId="5762" priority="161">
      <formula>$BO$4=""</formula>
    </cfRule>
  </conditionalFormatting>
  <conditionalFormatting sqref="BR18:CQ18">
    <cfRule type="expression" dxfId="5761" priority="162">
      <formula>$BN$4=""</formula>
    </cfRule>
  </conditionalFormatting>
  <conditionalFormatting sqref="BR18:CQ18">
    <cfRule type="expression" dxfId="5760" priority="163">
      <formula>$BM$4=""</formula>
    </cfRule>
  </conditionalFormatting>
  <conditionalFormatting sqref="BR18:CQ18">
    <cfRule type="expression" dxfId="5759" priority="164">
      <formula>$BL$4=""</formula>
    </cfRule>
  </conditionalFormatting>
  <conditionalFormatting sqref="BR18:CQ18">
    <cfRule type="expression" dxfId="5758" priority="165">
      <formula>$BK$4=""</formula>
    </cfRule>
  </conditionalFormatting>
  <conditionalFormatting sqref="BR18:CQ18">
    <cfRule type="expression" dxfId="5757" priority="166">
      <formula>$BJ$4=""</formula>
    </cfRule>
  </conditionalFormatting>
  <conditionalFormatting sqref="BR18:CQ18">
    <cfRule type="expression" dxfId="5756" priority="167">
      <formula>$BI$4=""</formula>
    </cfRule>
  </conditionalFormatting>
  <conditionalFormatting sqref="BR18:CQ18">
    <cfRule type="expression" dxfId="5755" priority="168">
      <formula>$BH$4=""</formula>
    </cfRule>
  </conditionalFormatting>
  <conditionalFormatting sqref="BR18:CQ18">
    <cfRule type="expression" dxfId="5754" priority="169">
      <formula>$BG$4=""</formula>
    </cfRule>
  </conditionalFormatting>
  <conditionalFormatting sqref="BR18:CQ18">
    <cfRule type="expression" dxfId="5753" priority="170">
      <formula>$BF$4=""</formula>
    </cfRule>
  </conditionalFormatting>
  <conditionalFormatting sqref="BR18:CQ18">
    <cfRule type="expression" dxfId="5752" priority="171">
      <formula>$BE$4=""</formula>
    </cfRule>
  </conditionalFormatting>
  <conditionalFormatting sqref="BR18:CQ18">
    <cfRule type="expression" dxfId="5751" priority="172">
      <formula>$BD$4=""</formula>
    </cfRule>
  </conditionalFormatting>
  <conditionalFormatting sqref="BR18:CQ18">
    <cfRule type="expression" dxfId="5750" priority="174">
      <formula>$BB$4=""</formula>
    </cfRule>
  </conditionalFormatting>
  <conditionalFormatting sqref="BR18:CQ18">
    <cfRule type="expression" dxfId="5749" priority="176">
      <formula>$AZ$4=""</formula>
    </cfRule>
  </conditionalFormatting>
  <conditionalFormatting sqref="CD18:CQ18">
    <cfRule type="expression" dxfId="5748" priority="146">
      <formula>$CD$4=""</formula>
    </cfRule>
  </conditionalFormatting>
  <conditionalFormatting sqref="BR18:CQ18">
    <cfRule type="expression" dxfId="5747" priority="160">
      <formula>$BP$4=""</formula>
    </cfRule>
  </conditionalFormatting>
  <conditionalFormatting sqref="BR18:CQ18">
    <cfRule type="expression" dxfId="5746" priority="159">
      <formula>$BQ$4=""</formula>
    </cfRule>
  </conditionalFormatting>
  <conditionalFormatting sqref="BR18:CQ18">
    <cfRule type="expression" dxfId="5745" priority="158">
      <formula>$BR$4=""</formula>
    </cfRule>
  </conditionalFormatting>
  <conditionalFormatting sqref="BS18:CQ18">
    <cfRule type="expression" dxfId="5744" priority="157">
      <formula>$BS$4=""</formula>
    </cfRule>
  </conditionalFormatting>
  <conditionalFormatting sqref="BT18:CQ18">
    <cfRule type="expression" dxfId="5743" priority="156">
      <formula>$BT$4=""</formula>
    </cfRule>
  </conditionalFormatting>
  <conditionalFormatting sqref="BU18:CQ18">
    <cfRule type="expression" dxfId="5742" priority="155">
      <formula>$BU$4=""</formula>
    </cfRule>
  </conditionalFormatting>
  <conditionalFormatting sqref="BV18:CQ18">
    <cfRule type="expression" dxfId="5741" priority="154">
      <formula>$BV$4=""</formula>
    </cfRule>
  </conditionalFormatting>
  <conditionalFormatting sqref="BW18:CQ18">
    <cfRule type="expression" dxfId="5740" priority="153">
      <formula>$BW$4=""</formula>
    </cfRule>
  </conditionalFormatting>
  <conditionalFormatting sqref="BX18:CQ18">
    <cfRule type="expression" dxfId="5739" priority="152">
      <formula>$BX$4=""</formula>
    </cfRule>
  </conditionalFormatting>
  <conditionalFormatting sqref="BY18:CQ18">
    <cfRule type="expression" dxfId="5738" priority="151">
      <formula>$BY$4=""</formula>
    </cfRule>
  </conditionalFormatting>
  <conditionalFormatting sqref="BZ18:CQ18">
    <cfRule type="expression" dxfId="5737" priority="150">
      <formula>$BZ$4=""</formula>
    </cfRule>
  </conditionalFormatting>
  <conditionalFormatting sqref="CA18:CQ18">
    <cfRule type="expression" dxfId="5736" priority="149">
      <formula>$CA$4=""</formula>
    </cfRule>
  </conditionalFormatting>
  <conditionalFormatting sqref="CB18:CQ18">
    <cfRule type="expression" dxfId="5735" priority="148">
      <formula>$CB$4=""</formula>
    </cfRule>
  </conditionalFormatting>
  <conditionalFormatting sqref="CC18:CQ18">
    <cfRule type="expression" dxfId="5734" priority="147">
      <formula>$CC$4=""</formula>
    </cfRule>
  </conditionalFormatting>
  <conditionalFormatting sqref="BR18:CQ18">
    <cfRule type="expression" dxfId="5733" priority="173">
      <formula>$BC$4=""</formula>
    </cfRule>
  </conditionalFormatting>
  <conditionalFormatting sqref="D8:BQ8">
    <cfRule type="expression" dxfId="5732" priority="145">
      <formula>$D$4=""</formula>
    </cfRule>
  </conditionalFormatting>
  <conditionalFormatting sqref="E8:BQ8">
    <cfRule type="expression" dxfId="5731" priority="144">
      <formula>$E$4=""</formula>
    </cfRule>
  </conditionalFormatting>
  <conditionalFormatting sqref="F8:BQ8">
    <cfRule type="expression" dxfId="5730" priority="143">
      <formula>$F$4=""</formula>
    </cfRule>
  </conditionalFormatting>
  <conditionalFormatting sqref="G8:BQ8">
    <cfRule type="expression" dxfId="5729" priority="142">
      <formula>$G$4=""</formula>
    </cfRule>
  </conditionalFormatting>
  <conditionalFormatting sqref="H8:BQ8">
    <cfRule type="expression" dxfId="5728" priority="141">
      <formula>$H$4=""</formula>
    </cfRule>
  </conditionalFormatting>
  <conditionalFormatting sqref="I8:BQ8">
    <cfRule type="expression" dxfId="5727" priority="140">
      <formula>$I$4=""</formula>
    </cfRule>
  </conditionalFormatting>
  <conditionalFormatting sqref="J8:BQ8">
    <cfRule type="expression" dxfId="5726" priority="139">
      <formula>$J$4=""</formula>
    </cfRule>
  </conditionalFormatting>
  <conditionalFormatting sqref="K8:BQ8">
    <cfRule type="expression" dxfId="5725" priority="138">
      <formula>$K$4=""</formula>
    </cfRule>
  </conditionalFormatting>
  <conditionalFormatting sqref="L8:BQ8">
    <cfRule type="expression" dxfId="5724" priority="137">
      <formula>$L$4=""</formula>
    </cfRule>
  </conditionalFormatting>
  <conditionalFormatting sqref="M8:BQ8">
    <cfRule type="expression" dxfId="5723" priority="136">
      <formula>$M$4=""</formula>
    </cfRule>
  </conditionalFormatting>
  <conditionalFormatting sqref="N8:BQ8">
    <cfRule type="expression" dxfId="5722" priority="135">
      <formula>$N$4=""</formula>
    </cfRule>
  </conditionalFormatting>
  <conditionalFormatting sqref="O8:BQ8">
    <cfRule type="expression" dxfId="5721" priority="134">
      <formula>$O$4=""</formula>
    </cfRule>
  </conditionalFormatting>
  <conditionalFormatting sqref="P8:BQ8">
    <cfRule type="expression" dxfId="5720" priority="133">
      <formula>$P$4=""</formula>
    </cfRule>
  </conditionalFormatting>
  <conditionalFormatting sqref="Q8:BQ8">
    <cfRule type="expression" dxfId="5719" priority="132">
      <formula>$Q$4=""</formula>
    </cfRule>
  </conditionalFormatting>
  <conditionalFormatting sqref="R8:BQ8">
    <cfRule type="expression" dxfId="5718" priority="131">
      <formula>$R$4=""</formula>
    </cfRule>
  </conditionalFormatting>
  <conditionalFormatting sqref="S8:BQ8">
    <cfRule type="expression" dxfId="5717" priority="130">
      <formula>$S$4=""</formula>
    </cfRule>
  </conditionalFormatting>
  <conditionalFormatting sqref="T8:BQ8">
    <cfRule type="expression" dxfId="5716" priority="129">
      <formula>$T$4=""</formula>
    </cfRule>
  </conditionalFormatting>
  <conditionalFormatting sqref="U8:BQ8">
    <cfRule type="expression" dxfId="5715" priority="128">
      <formula>$U$4=""</formula>
    </cfRule>
  </conditionalFormatting>
  <conditionalFormatting sqref="V8:BQ8">
    <cfRule type="expression" dxfId="5714" priority="127">
      <formula>$V$4=""</formula>
    </cfRule>
  </conditionalFormatting>
  <conditionalFormatting sqref="W8:BQ8">
    <cfRule type="expression" dxfId="5713" priority="126">
      <formula>$W$4=""</formula>
    </cfRule>
  </conditionalFormatting>
  <conditionalFormatting sqref="X8:BQ8">
    <cfRule type="expression" dxfId="5712" priority="125">
      <formula>$X$4=""</formula>
    </cfRule>
  </conditionalFormatting>
  <conditionalFormatting sqref="Y8:BQ8">
    <cfRule type="expression" dxfId="5711" priority="124">
      <formula>$Y$4=""</formula>
    </cfRule>
  </conditionalFormatting>
  <conditionalFormatting sqref="Z8:BQ8">
    <cfRule type="expression" dxfId="5710" priority="123">
      <formula>$Z$4=""</formula>
    </cfRule>
  </conditionalFormatting>
  <conditionalFormatting sqref="AA8:BQ8">
    <cfRule type="expression" dxfId="5709" priority="122">
      <formula>$AA$4=""</formula>
    </cfRule>
  </conditionalFormatting>
  <conditionalFormatting sqref="AY8:BQ8">
    <cfRule type="expression" dxfId="5708" priority="98">
      <formula>$AY$4=""</formula>
    </cfRule>
  </conditionalFormatting>
  <conditionalFormatting sqref="AX8:BQ8">
    <cfRule type="expression" dxfId="5707" priority="99">
      <formula>$AX$4=""</formula>
    </cfRule>
  </conditionalFormatting>
  <conditionalFormatting sqref="AW8:BQ8">
    <cfRule type="expression" dxfId="5706" priority="100">
      <formula>$AW$4=""</formula>
    </cfRule>
  </conditionalFormatting>
  <conditionalFormatting sqref="AV8:BQ8">
    <cfRule type="expression" dxfId="5705" priority="101">
      <formula>$AV$4=""</formula>
    </cfRule>
  </conditionalFormatting>
  <conditionalFormatting sqref="AU8:BQ8">
    <cfRule type="expression" dxfId="5704" priority="102">
      <formula>$AU$4=""</formula>
    </cfRule>
  </conditionalFormatting>
  <conditionalFormatting sqref="AT8:BQ8">
    <cfRule type="expression" dxfId="5703" priority="103">
      <formula>$AT$4=""</formula>
    </cfRule>
  </conditionalFormatting>
  <conditionalFormatting sqref="AS8:BQ8">
    <cfRule type="expression" dxfId="5702" priority="104">
      <formula>$AS$4=""</formula>
    </cfRule>
  </conditionalFormatting>
  <conditionalFormatting sqref="AR8:BQ8">
    <cfRule type="expression" dxfId="5701" priority="105">
      <formula>$AR$4=""</formula>
    </cfRule>
  </conditionalFormatting>
  <conditionalFormatting sqref="AQ8:BQ8">
    <cfRule type="expression" dxfId="5700" priority="106">
      <formula>$AQ$4=""</formula>
    </cfRule>
  </conditionalFormatting>
  <conditionalFormatting sqref="AP8:BQ8">
    <cfRule type="expression" dxfId="5699" priority="107">
      <formula>$AP$4=""</formula>
    </cfRule>
  </conditionalFormatting>
  <conditionalFormatting sqref="AO8:BQ8">
    <cfRule type="expression" dxfId="5698" priority="108">
      <formula>$AO$4=""</formula>
    </cfRule>
  </conditionalFormatting>
  <conditionalFormatting sqref="AN8:BQ8">
    <cfRule type="expression" dxfId="5697" priority="109">
      <formula>$AN$4=""</formula>
    </cfRule>
  </conditionalFormatting>
  <conditionalFormatting sqref="AM8:BQ8">
    <cfRule type="expression" dxfId="5696" priority="110">
      <formula>$AM$4=""</formula>
    </cfRule>
  </conditionalFormatting>
  <conditionalFormatting sqref="AL8:BQ8">
    <cfRule type="expression" dxfId="5695" priority="111">
      <formula>$AL$4=""</formula>
    </cfRule>
  </conditionalFormatting>
  <conditionalFormatting sqref="AK8:BQ8">
    <cfRule type="expression" dxfId="5694" priority="112">
      <formula>$AK$4=""</formula>
    </cfRule>
  </conditionalFormatting>
  <conditionalFormatting sqref="AJ8:BQ8">
    <cfRule type="expression" dxfId="5693" priority="113">
      <formula>$AJ$4=""</formula>
    </cfRule>
  </conditionalFormatting>
  <conditionalFormatting sqref="AI8:BQ8">
    <cfRule type="expression" dxfId="5692" priority="114">
      <formula>$AI$4=""</formula>
    </cfRule>
  </conditionalFormatting>
  <conditionalFormatting sqref="AH8:BQ8">
    <cfRule type="expression" dxfId="5691" priority="115">
      <formula>$AH$4=""</formula>
    </cfRule>
  </conditionalFormatting>
  <conditionalFormatting sqref="AG8:BQ8">
    <cfRule type="expression" dxfId="5690" priority="116">
      <formula>$AG$4=""</formula>
    </cfRule>
  </conditionalFormatting>
  <conditionalFormatting sqref="AF8:BQ8">
    <cfRule type="expression" dxfId="5689" priority="117">
      <formula>$AF$4=""</formula>
    </cfRule>
  </conditionalFormatting>
  <conditionalFormatting sqref="AE8:BQ8">
    <cfRule type="expression" dxfId="5688" priority="118">
      <formula>$AE$4=""</formula>
    </cfRule>
  </conditionalFormatting>
  <conditionalFormatting sqref="AD8:BQ8">
    <cfRule type="expression" dxfId="5687" priority="119">
      <formula>$AD$4=""</formula>
    </cfRule>
  </conditionalFormatting>
  <conditionalFormatting sqref="AC8:BQ8">
    <cfRule type="expression" dxfId="5686" priority="120">
      <formula>$AC$4=""</formula>
    </cfRule>
  </conditionalFormatting>
  <conditionalFormatting sqref="AB8:BQ8">
    <cfRule type="expression" dxfId="5685" priority="121">
      <formula>$AB$4=""</formula>
    </cfRule>
  </conditionalFormatting>
  <conditionalFormatting sqref="BA8:BQ8">
    <cfRule type="expression" dxfId="5684" priority="96">
      <formula>$BA$4=""</formula>
    </cfRule>
  </conditionalFormatting>
  <conditionalFormatting sqref="BO8:BQ8">
    <cfRule type="expression" dxfId="5683" priority="82">
      <formula>$BO$4=""</formula>
    </cfRule>
  </conditionalFormatting>
  <conditionalFormatting sqref="BN8:BQ8">
    <cfRule type="expression" dxfId="5682" priority="83">
      <formula>$BN$4=""</formula>
    </cfRule>
  </conditionalFormatting>
  <conditionalFormatting sqref="BM8:BQ8">
    <cfRule type="expression" dxfId="5681" priority="84">
      <formula>$BM$4=""</formula>
    </cfRule>
  </conditionalFormatting>
  <conditionalFormatting sqref="BL8:BQ8">
    <cfRule type="expression" dxfId="5680" priority="85">
      <formula>$BL$4=""</formula>
    </cfRule>
  </conditionalFormatting>
  <conditionalFormatting sqref="BK8:BQ8">
    <cfRule type="expression" dxfId="5679" priority="86">
      <formula>$BK$4=""</formula>
    </cfRule>
  </conditionalFormatting>
  <conditionalFormatting sqref="BJ8:BQ8">
    <cfRule type="expression" dxfId="5678" priority="87">
      <formula>$BJ$4=""</formula>
    </cfRule>
  </conditionalFormatting>
  <conditionalFormatting sqref="BI8:BQ8">
    <cfRule type="expression" dxfId="5677" priority="88">
      <formula>$BI$4=""</formula>
    </cfRule>
  </conditionalFormatting>
  <conditionalFormatting sqref="BH8:BQ8">
    <cfRule type="expression" dxfId="5676" priority="89">
      <formula>$BH$4=""</formula>
    </cfRule>
  </conditionalFormatting>
  <conditionalFormatting sqref="BG8:BQ8">
    <cfRule type="expression" dxfId="5675" priority="90">
      <formula>$BG$4=""</formula>
    </cfRule>
  </conditionalFormatting>
  <conditionalFormatting sqref="BF8:BQ8">
    <cfRule type="expression" dxfId="5674" priority="91">
      <formula>$BF$4=""</formula>
    </cfRule>
  </conditionalFormatting>
  <conditionalFormatting sqref="BE8:BQ8">
    <cfRule type="expression" dxfId="5673" priority="92">
      <formula>$BE$4=""</formula>
    </cfRule>
  </conditionalFormatting>
  <conditionalFormatting sqref="BD8:BQ8">
    <cfRule type="expression" dxfId="5672" priority="93">
      <formula>$BD$4=""</formula>
    </cfRule>
  </conditionalFormatting>
  <conditionalFormatting sqref="BB8:BQ8">
    <cfRule type="expression" dxfId="5671" priority="95">
      <formula>$BB$4=""</formula>
    </cfRule>
  </conditionalFormatting>
  <conditionalFormatting sqref="AZ8:BQ8">
    <cfRule type="expression" dxfId="5670" priority="97">
      <formula>$AZ$4=""</formula>
    </cfRule>
  </conditionalFormatting>
  <conditionalFormatting sqref="BP8:BQ8">
    <cfRule type="expression" dxfId="5669" priority="81">
      <formula>$BP$4=""</formula>
    </cfRule>
  </conditionalFormatting>
  <conditionalFormatting sqref="BQ8">
    <cfRule type="expression" dxfId="5668" priority="80">
      <formula>$BQ$4=""</formula>
    </cfRule>
  </conditionalFormatting>
  <conditionalFormatting sqref="BC8:BQ8">
    <cfRule type="expression" dxfId="5667" priority="94">
      <formula>$BC$4=""</formula>
    </cfRule>
  </conditionalFormatting>
  <conditionalFormatting sqref="BR8:CQ8">
    <cfRule type="expression" dxfId="5666" priority="79">
      <formula>$D$4=""</formula>
    </cfRule>
  </conditionalFormatting>
  <conditionalFormatting sqref="BR8:CQ8">
    <cfRule type="expression" dxfId="5665" priority="78">
      <formula>$E$4=""</formula>
    </cfRule>
  </conditionalFormatting>
  <conditionalFormatting sqref="BR8:CQ8">
    <cfRule type="expression" dxfId="5664" priority="77">
      <formula>$F$4=""</formula>
    </cfRule>
  </conditionalFormatting>
  <conditionalFormatting sqref="BR8:CQ8">
    <cfRule type="expression" dxfId="5663" priority="76">
      <formula>$G$4=""</formula>
    </cfRule>
  </conditionalFormatting>
  <conditionalFormatting sqref="BR8:CQ8">
    <cfRule type="expression" dxfId="5662" priority="75">
      <formula>$H$4=""</formula>
    </cfRule>
  </conditionalFormatting>
  <conditionalFormatting sqref="BR8:CQ8">
    <cfRule type="expression" dxfId="5661" priority="74">
      <formula>$I$4=""</formula>
    </cfRule>
  </conditionalFormatting>
  <conditionalFormatting sqref="BR8:CQ8">
    <cfRule type="expression" dxfId="5660" priority="73">
      <formula>$J$4=""</formula>
    </cfRule>
  </conditionalFormatting>
  <conditionalFormatting sqref="BR8:CQ8">
    <cfRule type="expression" dxfId="5659" priority="72">
      <formula>$K$4=""</formula>
    </cfRule>
  </conditionalFormatting>
  <conditionalFormatting sqref="BR8:CQ8">
    <cfRule type="expression" dxfId="5658" priority="71">
      <formula>$L$4=""</formula>
    </cfRule>
  </conditionalFormatting>
  <conditionalFormatting sqref="BR8:CQ8">
    <cfRule type="expression" dxfId="5657" priority="70">
      <formula>$M$4=""</formula>
    </cfRule>
  </conditionalFormatting>
  <conditionalFormatting sqref="BR8:CQ8">
    <cfRule type="expression" dxfId="5656" priority="69">
      <formula>$N$4=""</formula>
    </cfRule>
  </conditionalFormatting>
  <conditionalFormatting sqref="BR8:CQ8">
    <cfRule type="expression" dxfId="5655" priority="68">
      <formula>$O$4=""</formula>
    </cfRule>
  </conditionalFormatting>
  <conditionalFormatting sqref="BR8:CQ8">
    <cfRule type="expression" dxfId="5654" priority="67">
      <formula>$P$4=""</formula>
    </cfRule>
  </conditionalFormatting>
  <conditionalFormatting sqref="BR8:CQ8">
    <cfRule type="expression" dxfId="5653" priority="66">
      <formula>$Q$4=""</formula>
    </cfRule>
  </conditionalFormatting>
  <conditionalFormatting sqref="BR8:CQ8">
    <cfRule type="expression" dxfId="5652" priority="65">
      <formula>$R$4=""</formula>
    </cfRule>
  </conditionalFormatting>
  <conditionalFormatting sqref="BR8:CQ8">
    <cfRule type="expression" dxfId="5651" priority="64">
      <formula>$S$4=""</formula>
    </cfRule>
  </conditionalFormatting>
  <conditionalFormatting sqref="BR8:CQ8">
    <cfRule type="expression" dxfId="5650" priority="63">
      <formula>$T$4=""</formula>
    </cfRule>
  </conditionalFormatting>
  <conditionalFormatting sqref="BR8:CQ8">
    <cfRule type="expression" dxfId="5649" priority="62">
      <formula>$U$4=""</formula>
    </cfRule>
  </conditionalFormatting>
  <conditionalFormatting sqref="BR8:CQ8">
    <cfRule type="expression" dxfId="5648" priority="61">
      <formula>$V$4=""</formula>
    </cfRule>
  </conditionalFormatting>
  <conditionalFormatting sqref="BR8:CQ8">
    <cfRule type="expression" dxfId="5647" priority="60">
      <formula>$W$4=""</formula>
    </cfRule>
  </conditionalFormatting>
  <conditionalFormatting sqref="BR8:CQ8">
    <cfRule type="expression" dxfId="5646" priority="59">
      <formula>$X$4=""</formula>
    </cfRule>
  </conditionalFormatting>
  <conditionalFormatting sqref="BR8:CQ8">
    <cfRule type="expression" dxfId="5645" priority="58">
      <formula>$Y$4=""</formula>
    </cfRule>
  </conditionalFormatting>
  <conditionalFormatting sqref="BR8:CQ8">
    <cfRule type="expression" dxfId="5644" priority="57">
      <formula>$Z$4=""</formula>
    </cfRule>
  </conditionalFormatting>
  <conditionalFormatting sqref="BR8:CQ8">
    <cfRule type="expression" dxfId="5643" priority="56">
      <formula>$AA$4=""</formula>
    </cfRule>
  </conditionalFormatting>
  <conditionalFormatting sqref="BR8:CQ8">
    <cfRule type="expression" dxfId="5642" priority="32">
      <formula>$AY$4=""</formula>
    </cfRule>
  </conditionalFormatting>
  <conditionalFormatting sqref="BR8:CQ8">
    <cfRule type="expression" dxfId="5641" priority="33">
      <formula>$AX$4=""</formula>
    </cfRule>
  </conditionalFormatting>
  <conditionalFormatting sqref="BR8:CQ8">
    <cfRule type="expression" dxfId="5640" priority="34">
      <formula>$AW$4=""</formula>
    </cfRule>
  </conditionalFormatting>
  <conditionalFormatting sqref="BR8:CQ8">
    <cfRule type="expression" dxfId="5639" priority="35">
      <formula>$AV$4=""</formula>
    </cfRule>
  </conditionalFormatting>
  <conditionalFormatting sqref="BR8:CQ8">
    <cfRule type="expression" dxfId="5638" priority="36">
      <formula>$AU$4=""</formula>
    </cfRule>
  </conditionalFormatting>
  <conditionalFormatting sqref="BR8:CQ8">
    <cfRule type="expression" dxfId="5637" priority="37">
      <formula>$AT$4=""</formula>
    </cfRule>
  </conditionalFormatting>
  <conditionalFormatting sqref="BR8:CQ8">
    <cfRule type="expression" dxfId="5636" priority="38">
      <formula>$AS$4=""</formula>
    </cfRule>
  </conditionalFormatting>
  <conditionalFormatting sqref="BR8:CQ8">
    <cfRule type="expression" dxfId="5635" priority="39">
      <formula>$AR$4=""</formula>
    </cfRule>
  </conditionalFormatting>
  <conditionalFormatting sqref="BR8:CQ8">
    <cfRule type="expression" dxfId="5634" priority="40">
      <formula>$AQ$4=""</formula>
    </cfRule>
  </conditionalFormatting>
  <conditionalFormatting sqref="BR8:CQ8">
    <cfRule type="expression" dxfId="5633" priority="41">
      <formula>$AP$4=""</formula>
    </cfRule>
  </conditionalFormatting>
  <conditionalFormatting sqref="BR8:CQ8">
    <cfRule type="expression" dxfId="5632" priority="42">
      <formula>$AO$4=""</formula>
    </cfRule>
  </conditionalFormatting>
  <conditionalFormatting sqref="BR8:CQ8">
    <cfRule type="expression" dxfId="5631" priority="43">
      <formula>$AN$4=""</formula>
    </cfRule>
  </conditionalFormatting>
  <conditionalFormatting sqref="BR8:CQ8">
    <cfRule type="expression" dxfId="5630" priority="44">
      <formula>$AM$4=""</formula>
    </cfRule>
  </conditionalFormatting>
  <conditionalFormatting sqref="BR8:CQ8">
    <cfRule type="expression" dxfId="5629" priority="45">
      <formula>$AL$4=""</formula>
    </cfRule>
  </conditionalFormatting>
  <conditionalFormatting sqref="BR8:CQ8">
    <cfRule type="expression" dxfId="5628" priority="46">
      <formula>$AK$4=""</formula>
    </cfRule>
  </conditionalFormatting>
  <conditionalFormatting sqref="BR8:CQ8">
    <cfRule type="expression" dxfId="5627" priority="47">
      <formula>$AJ$4=""</formula>
    </cfRule>
  </conditionalFormatting>
  <conditionalFormatting sqref="BR8:CQ8">
    <cfRule type="expression" dxfId="5626" priority="48">
      <formula>$AI$4=""</formula>
    </cfRule>
  </conditionalFormatting>
  <conditionalFormatting sqref="BR8:CQ8">
    <cfRule type="expression" dxfId="5625" priority="49">
      <formula>$AH$4=""</formula>
    </cfRule>
  </conditionalFormatting>
  <conditionalFormatting sqref="BR8:CQ8">
    <cfRule type="expression" dxfId="5624" priority="50">
      <formula>$AG$4=""</formula>
    </cfRule>
  </conditionalFormatting>
  <conditionalFormatting sqref="BR8:CQ8">
    <cfRule type="expression" dxfId="5623" priority="51">
      <formula>$AF$4=""</formula>
    </cfRule>
  </conditionalFormatting>
  <conditionalFormatting sqref="BR8:CQ8">
    <cfRule type="expression" dxfId="5622" priority="52">
      <formula>$AE$4=""</formula>
    </cfRule>
  </conditionalFormatting>
  <conditionalFormatting sqref="BR8:CQ8">
    <cfRule type="expression" dxfId="5621" priority="53">
      <formula>$AD$4=""</formula>
    </cfRule>
  </conditionalFormatting>
  <conditionalFormatting sqref="BR8:CQ8">
    <cfRule type="expression" dxfId="5620" priority="54">
      <formula>$AC$4=""</formula>
    </cfRule>
  </conditionalFormatting>
  <conditionalFormatting sqref="BR8:CQ8">
    <cfRule type="expression" dxfId="5619" priority="55">
      <formula>$AB$4=""</formula>
    </cfRule>
  </conditionalFormatting>
  <conditionalFormatting sqref="BR8:CQ8">
    <cfRule type="expression" dxfId="5618" priority="30">
      <formula>$BA$4=""</formula>
    </cfRule>
  </conditionalFormatting>
  <conditionalFormatting sqref="BR8:CQ8">
    <cfRule type="expression" dxfId="5617" priority="16">
      <formula>$BO$4=""</formula>
    </cfRule>
  </conditionalFormatting>
  <conditionalFormatting sqref="BR8:CQ8">
    <cfRule type="expression" dxfId="5616" priority="17">
      <formula>$BN$4=""</formula>
    </cfRule>
  </conditionalFormatting>
  <conditionalFormatting sqref="BR8:CQ8">
    <cfRule type="expression" dxfId="5615" priority="18">
      <formula>$BM$4=""</formula>
    </cfRule>
  </conditionalFormatting>
  <conditionalFormatting sqref="BR8:CQ8">
    <cfRule type="expression" dxfId="5614" priority="19">
      <formula>$BL$4=""</formula>
    </cfRule>
  </conditionalFormatting>
  <conditionalFormatting sqref="BR8:CQ8">
    <cfRule type="expression" dxfId="5613" priority="20">
      <formula>$BK$4=""</formula>
    </cfRule>
  </conditionalFormatting>
  <conditionalFormatting sqref="BR8:CQ8">
    <cfRule type="expression" dxfId="5612" priority="21">
      <formula>$BJ$4=""</formula>
    </cfRule>
  </conditionalFormatting>
  <conditionalFormatting sqref="BR8:CQ8">
    <cfRule type="expression" dxfId="5611" priority="22">
      <formula>$BI$4=""</formula>
    </cfRule>
  </conditionalFormatting>
  <conditionalFormatting sqref="BR8:CQ8">
    <cfRule type="expression" dxfId="5610" priority="23">
      <formula>$BH$4=""</formula>
    </cfRule>
  </conditionalFormatting>
  <conditionalFormatting sqref="BR8:CQ8">
    <cfRule type="expression" dxfId="5609" priority="24">
      <formula>$BG$4=""</formula>
    </cfRule>
  </conditionalFormatting>
  <conditionalFormatting sqref="BR8:CQ8">
    <cfRule type="expression" dxfId="5608" priority="25">
      <formula>$BF$4=""</formula>
    </cfRule>
  </conditionalFormatting>
  <conditionalFormatting sqref="BR8:CQ8">
    <cfRule type="expression" dxfId="5607" priority="26">
      <formula>$BE$4=""</formula>
    </cfRule>
  </conditionalFormatting>
  <conditionalFormatting sqref="BR8:CQ8">
    <cfRule type="expression" dxfId="5606" priority="27">
      <formula>$BD$4=""</formula>
    </cfRule>
  </conditionalFormatting>
  <conditionalFormatting sqref="BR8:CQ8">
    <cfRule type="expression" dxfId="5605" priority="29">
      <formula>$BB$4=""</formula>
    </cfRule>
  </conditionalFormatting>
  <conditionalFormatting sqref="BR8:CQ8">
    <cfRule type="expression" dxfId="5604" priority="31">
      <formula>$AZ$4=""</formula>
    </cfRule>
  </conditionalFormatting>
  <conditionalFormatting sqref="CD8:CQ8">
    <cfRule type="expression" dxfId="5603" priority="1">
      <formula>$CD$4=""</formula>
    </cfRule>
  </conditionalFormatting>
  <conditionalFormatting sqref="BR8:CQ8">
    <cfRule type="expression" dxfId="5602" priority="15">
      <formula>$BP$4=""</formula>
    </cfRule>
  </conditionalFormatting>
  <conditionalFormatting sqref="BR8:CQ8">
    <cfRule type="expression" dxfId="5601" priority="14">
      <formula>$BQ$4=""</formula>
    </cfRule>
  </conditionalFormatting>
  <conditionalFormatting sqref="BR8:CQ8">
    <cfRule type="expression" dxfId="5600" priority="13">
      <formula>$BR$4=""</formula>
    </cfRule>
  </conditionalFormatting>
  <conditionalFormatting sqref="BS8:CQ8">
    <cfRule type="expression" dxfId="5599" priority="12">
      <formula>$BS$4=""</formula>
    </cfRule>
  </conditionalFormatting>
  <conditionalFormatting sqref="BT8:CQ8">
    <cfRule type="expression" dxfId="5598" priority="11">
      <formula>$BT$4=""</formula>
    </cfRule>
  </conditionalFormatting>
  <conditionalFormatting sqref="BU8:CQ8">
    <cfRule type="expression" dxfId="5597" priority="10">
      <formula>$BU$4=""</formula>
    </cfRule>
  </conditionalFormatting>
  <conditionalFormatting sqref="BV8:CQ8">
    <cfRule type="expression" dxfId="5596" priority="9">
      <formula>$BV$4=""</formula>
    </cfRule>
  </conditionalFormatting>
  <conditionalFormatting sqref="BW8:CQ8">
    <cfRule type="expression" dxfId="5595" priority="8">
      <formula>$BW$4=""</formula>
    </cfRule>
  </conditionalFormatting>
  <conditionalFormatting sqref="BX8:CQ8">
    <cfRule type="expression" dxfId="5594" priority="7">
      <formula>$BX$4=""</formula>
    </cfRule>
  </conditionalFormatting>
  <conditionalFormatting sqref="BY8:CQ8">
    <cfRule type="expression" dxfId="5593" priority="6">
      <formula>$BY$4=""</formula>
    </cfRule>
  </conditionalFormatting>
  <conditionalFormatting sqref="BZ8:CQ8">
    <cfRule type="expression" dxfId="5592" priority="5">
      <formula>$BZ$4=""</formula>
    </cfRule>
  </conditionalFormatting>
  <conditionalFormatting sqref="CA8:CQ8">
    <cfRule type="expression" dxfId="5591" priority="4">
      <formula>$CA$4=""</formula>
    </cfRule>
  </conditionalFormatting>
  <conditionalFormatting sqref="CB8:CQ8">
    <cfRule type="expression" dxfId="5590" priority="3">
      <formula>$CB$4=""</formula>
    </cfRule>
  </conditionalFormatting>
  <conditionalFormatting sqref="CC8:CQ8">
    <cfRule type="expression" dxfId="5589" priority="2">
      <formula>$CC$4=""</formula>
    </cfRule>
  </conditionalFormatting>
  <conditionalFormatting sqref="BR8:CQ8">
    <cfRule type="expression" dxfId="558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tint="0.499984740745262"/>
  </sheetPr>
  <dimension ref="A1:CR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6" x14ac:dyDescent="0.25">
      <c r="A1" s="286" t="s">
        <v>189</v>
      </c>
      <c r="B1" s="286"/>
      <c r="C1" s="286"/>
      <c r="D1" s="343"/>
      <c r="E1" s="343"/>
      <c r="F1" s="343"/>
      <c r="G1" s="28"/>
      <c r="H1" s="28"/>
    </row>
    <row r="2" spans="1:96" ht="18.75" x14ac:dyDescent="0.3">
      <c r="A2" s="534" t="s">
        <v>122</v>
      </c>
      <c r="B2" s="535"/>
    </row>
    <row r="3" spans="1:96" x14ac:dyDescent="0.25">
      <c r="A3" s="536" t="s">
        <v>101</v>
      </c>
      <c r="B3" s="536"/>
    </row>
    <row r="4" spans="1:96" ht="16.5" thickBot="1" x14ac:dyDescent="0.3">
      <c r="B4" s="7"/>
      <c r="C4" s="18">
        <f>FirstYear</f>
        <v>2017</v>
      </c>
      <c r="D4" s="472" t="str">
        <f ca="1">IF(COUNT($C$4:C4)&gt;=(('LookUp Ranges'!$C$147)+IF('Fed Depr-Alt#1'!$C$8="y", COUNTIF('Fed Depr-Alt#1'!$C$12:$C$51,"&lt;&gt;0"),0)),"",C$4+1)</f>
        <v/>
      </c>
      <c r="E4" s="472" t="str">
        <f ca="1">IF(COUNT($C$4:D4)&gt;=(('LookUp Ranges'!$C$147)+IF('Fed Depr-Alt#1'!$C$8="y", COUNTIF('Fed Depr-Alt#1'!$C$12:$C$51,"&lt;&gt;0"),0)),"",D$4+1)</f>
        <v/>
      </c>
      <c r="F4" s="472" t="str">
        <f ca="1">IF(COUNT($C$4:E4)&gt;=(('LookUp Ranges'!$C$147)+IF('Fed Depr-Alt#1'!$C$8="y", COUNTIF('Fed Depr-Alt#1'!$C$12:$C$51,"&lt;&gt;0"),0)),"",E$4+1)</f>
        <v/>
      </c>
      <c r="G4" s="472" t="str">
        <f ca="1">IF(COUNT($C$4:F4)&gt;=(('LookUp Ranges'!$C$147)+IF('Fed Depr-Alt#1'!$C$8="y", COUNTIF('Fed Depr-Alt#1'!$C$12:$C$51,"&lt;&gt;0"),0)),"",F$4+1)</f>
        <v/>
      </c>
      <c r="H4" s="472" t="str">
        <f ca="1">IF(COUNT($C$4:G4)&gt;=(('LookUp Ranges'!$C$147)+IF('Fed Depr-Alt#1'!$C$8="y", COUNTIF('Fed Depr-Alt#1'!$C$12:$C$51,"&lt;&gt;0"),0)),"",G$4+1)</f>
        <v/>
      </c>
      <c r="I4" s="472" t="str">
        <f ca="1">IF(COUNT($C$4:H4)&gt;=(('LookUp Ranges'!$C$147)+IF('Fed Depr-Alt#1'!$C$8="y", COUNTIF('Fed Depr-Alt#1'!$C$12:$C$51,"&lt;&gt;0"),0)),"",H$4+1)</f>
        <v/>
      </c>
      <c r="J4" s="472" t="str">
        <f ca="1">IF(COUNT($C$4:I4)&gt;=(('LookUp Ranges'!$C$147)+IF('Fed Depr-Alt#1'!$C$8="y", COUNTIF('Fed Depr-Alt#1'!$C$12:$C$51,"&lt;&gt;0"),0)),"",I$4+1)</f>
        <v/>
      </c>
      <c r="K4" s="472" t="str">
        <f ca="1">IF(COUNT($C$4:J4)&gt;=(('LookUp Ranges'!$C$147)+IF('Fed Depr-Alt#1'!$C$8="y", COUNTIF('Fed Depr-Alt#1'!$C$12:$C$51,"&lt;&gt;0"),0)),"",J$4+1)</f>
        <v/>
      </c>
      <c r="L4" s="472" t="str">
        <f ca="1">IF(COUNT($C$4:K4)&gt;=(('LookUp Ranges'!$C$147)+IF('Fed Depr-Alt#1'!$C$8="y", COUNTIF('Fed Depr-Alt#1'!$C$12:$C$51,"&lt;&gt;0"),0)),"",K$4+1)</f>
        <v/>
      </c>
      <c r="M4" s="472" t="str">
        <f ca="1">IF(COUNT($C$4:L4)&gt;=(('LookUp Ranges'!$C$147)+IF('Fed Depr-Alt#1'!$C$8="y", COUNTIF('Fed Depr-Alt#1'!$C$12:$C$51,"&lt;&gt;0"),0)),"",L$4+1)</f>
        <v/>
      </c>
      <c r="N4" s="472" t="str">
        <f ca="1">IF(COUNT($C$4:M4)&gt;=(('LookUp Ranges'!$C$147)+IF('Fed Depr-Alt#1'!$C$8="y", COUNTIF('Fed Depr-Alt#1'!$C$12:$C$51,"&lt;&gt;0"),0)),"",M$4+1)</f>
        <v/>
      </c>
      <c r="O4" s="472" t="str">
        <f ca="1">IF(COUNT($C$4:N4)&gt;=(('LookUp Ranges'!$C$147)+IF('Fed Depr-Alt#1'!$C$8="y", COUNTIF('Fed Depr-Alt#1'!$C$12:$C$51,"&lt;&gt;0"),0)),"",N$4+1)</f>
        <v/>
      </c>
      <c r="P4" s="472" t="str">
        <f ca="1">IF(COUNT($C$4:O4)&gt;=(('LookUp Ranges'!$C$147)+IF('Fed Depr-Alt#1'!$C$8="y", COUNTIF('Fed Depr-Alt#1'!$C$12:$C$51,"&lt;&gt;0"),0)),"",O$4+1)</f>
        <v/>
      </c>
      <c r="Q4" s="472" t="str">
        <f ca="1">IF(COUNT($C$4:P4)&gt;=(('LookUp Ranges'!$C$147)+IF('Fed Depr-Alt#1'!$C$8="y", COUNTIF('Fed Depr-Alt#1'!$C$12:$C$51,"&lt;&gt;0"),0)),"",P$4+1)</f>
        <v/>
      </c>
      <c r="R4" s="472" t="str">
        <f ca="1">IF(COUNT($C$4:Q4)&gt;=(('LookUp Ranges'!$C$147)+IF('Fed Depr-Alt#1'!$C$8="y", COUNTIF('Fed Depr-Alt#1'!$C$12:$C$51,"&lt;&gt;0"),0)),"",Q$4+1)</f>
        <v/>
      </c>
      <c r="S4" s="472" t="str">
        <f ca="1">IF(COUNT($C$4:R4)&gt;=(('LookUp Ranges'!$C$147)+IF('Fed Depr-Alt#1'!$C$8="y", COUNTIF('Fed Depr-Alt#1'!$C$12:$C$51,"&lt;&gt;0"),0)),"",R$4+1)</f>
        <v/>
      </c>
      <c r="T4" s="472" t="str">
        <f ca="1">IF(COUNT($C$4:S4)&gt;=(('LookUp Ranges'!$C$147)+IF('Fed Depr-Alt#1'!$C$8="y", COUNTIF('Fed Depr-Alt#1'!$C$12:$C$51,"&lt;&gt;0"),0)),"",S$4+1)</f>
        <v/>
      </c>
      <c r="U4" s="472" t="str">
        <f ca="1">IF(COUNT($C$4:T4)&gt;=(('LookUp Ranges'!$C$147)+IF('Fed Depr-Alt#1'!$C$8="y", COUNTIF('Fed Depr-Alt#1'!$C$12:$C$51,"&lt;&gt;0"),0)),"",T$4+1)</f>
        <v/>
      </c>
      <c r="V4" s="472" t="str">
        <f ca="1">IF(COUNT($C$4:U4)&gt;=(('LookUp Ranges'!$C$147)+IF('Fed Depr-Alt#1'!$C$8="y", COUNTIF('Fed Depr-Alt#1'!$C$12:$C$51,"&lt;&gt;0"),0)),"",U$4+1)</f>
        <v/>
      </c>
      <c r="W4" s="472" t="str">
        <f ca="1">IF(COUNT($C$4:V4)&gt;=(('LookUp Ranges'!$C$147)+IF('Fed Depr-Alt#1'!$C$8="y", COUNTIF('Fed Depr-Alt#1'!$C$12:$C$51,"&lt;&gt;0"),0)),"",V$4+1)</f>
        <v/>
      </c>
      <c r="X4" s="472" t="str">
        <f ca="1">IF(COUNT($C$4:W4)&gt;=(('LookUp Ranges'!$C$147)+IF('Fed Depr-Alt#1'!$C$8="y", COUNTIF('Fed Depr-Alt#1'!$C$12:$C$51,"&lt;&gt;0"),0)),"",W$4+1)</f>
        <v/>
      </c>
      <c r="Y4" s="472" t="str">
        <f ca="1">IF(COUNT($C$4:X4)&gt;=(('LookUp Ranges'!$C$147)+IF('Fed Depr-Alt#1'!$C$8="y", COUNTIF('Fed Depr-Alt#1'!$C$12:$C$51,"&lt;&gt;0"),0)),"",X$4+1)</f>
        <v/>
      </c>
      <c r="Z4" s="472" t="str">
        <f ca="1">IF(COUNT($C$4:Y4)&gt;=(('LookUp Ranges'!$C$147)+IF('Fed Depr-Alt#1'!$C$8="y", COUNTIF('Fed Depr-Alt#1'!$C$12:$C$51,"&lt;&gt;0"),0)),"",Y$4+1)</f>
        <v/>
      </c>
      <c r="AA4" s="472" t="str">
        <f ca="1">IF(COUNT($C$4:Z4)&gt;=(('LookUp Ranges'!$C$147)+IF('Fed Depr-Alt#1'!$C$8="y", COUNTIF('Fed Depr-Alt#1'!$C$12:$C$51,"&lt;&gt;0"),0)),"",Z$4+1)</f>
        <v/>
      </c>
      <c r="AB4" s="472" t="str">
        <f ca="1">IF(COUNT($C$4:AA4)&gt;=(('LookUp Ranges'!$C$147)+IF('Fed Depr-Alt#1'!$C$8="y", COUNTIF('Fed Depr-Alt#1'!$C$12:$C$51,"&lt;&gt;0"),0)),"",AA$4+1)</f>
        <v/>
      </c>
      <c r="AC4" s="472" t="str">
        <f ca="1">IF(COUNT($C$4:AB4)&gt;=(('LookUp Ranges'!$C$147)+IF('Fed Depr-Alt#1'!$C$8="y", COUNTIF('Fed Depr-Alt#1'!$C$12:$C$51,"&lt;&gt;0"),0)),"",AB$4+1)</f>
        <v/>
      </c>
      <c r="AD4" s="472" t="str">
        <f ca="1">IF(COUNT($C$4:AC4)&gt;=(('LookUp Ranges'!$C$147)+IF('Fed Depr-Alt#1'!$C$8="y", COUNTIF('Fed Depr-Alt#1'!$C$12:$C$51,"&lt;&gt;0"),0)),"",AC$4+1)</f>
        <v/>
      </c>
      <c r="AE4" s="472" t="str">
        <f ca="1">IF(COUNT($C$4:AD4)&gt;=(('LookUp Ranges'!$C$147)+IF('Fed Depr-Alt#1'!$C$8="y", COUNTIF('Fed Depr-Alt#1'!$C$12:$C$51,"&lt;&gt;0"),0)),"",AD$4+1)</f>
        <v/>
      </c>
      <c r="AF4" s="472" t="str">
        <f ca="1">IF(COUNT($C$4:AE4)&gt;=(('LookUp Ranges'!$C$147)+IF('Fed Depr-Alt#1'!$C$8="y", COUNTIF('Fed Depr-Alt#1'!$C$12:$C$51,"&lt;&gt;0"),0)),"",AE$4+1)</f>
        <v/>
      </c>
      <c r="AG4" s="472" t="str">
        <f ca="1">IF(COUNT($C$4:AF4)&gt;=(('LookUp Ranges'!$C$147)+IF('Fed Depr-Alt#1'!$C$8="y", COUNTIF('Fed Depr-Alt#1'!$C$12:$C$51,"&lt;&gt;0"),0)),"",AF$4+1)</f>
        <v/>
      </c>
      <c r="AH4" s="472" t="str">
        <f ca="1">IF(COUNT($C$4:AG4)&gt;=(('LookUp Ranges'!$C$147)+IF('Fed Depr-Alt#1'!$C$8="y", COUNTIF('Fed Depr-Alt#1'!$C$12:$C$51,"&lt;&gt;0"),0)),"",AG$4+1)</f>
        <v/>
      </c>
      <c r="AI4" s="472" t="str">
        <f ca="1">IF(COUNT($C$4:AH4)&gt;=(('LookUp Ranges'!$C$147)+IF('Fed Depr-Alt#1'!$C$8="y", COUNTIF('Fed Depr-Alt#1'!$C$12:$C$51,"&lt;&gt;0"),0)),"",AH$4+1)</f>
        <v/>
      </c>
      <c r="AJ4" s="472" t="str">
        <f ca="1">IF(COUNT($C$4:AI4)&gt;=(('LookUp Ranges'!$C$147)+IF('Fed Depr-Alt#1'!$C$8="y", COUNTIF('Fed Depr-Alt#1'!$C$12:$C$51,"&lt;&gt;0"),0)),"",AI$4+1)</f>
        <v/>
      </c>
      <c r="AK4" s="472" t="str">
        <f ca="1">IF(COUNT($C$4:AJ4)&gt;=(('LookUp Ranges'!$C$147)+IF('Fed Depr-Alt#1'!$C$8="y", COUNTIF('Fed Depr-Alt#1'!$C$12:$C$51,"&lt;&gt;0"),0)),"",AJ$4+1)</f>
        <v/>
      </c>
      <c r="AL4" s="472" t="str">
        <f ca="1">IF(COUNT($C$4:AK4)&gt;=(('LookUp Ranges'!$C$147)+IF('Fed Depr-Alt#1'!$C$8="y", COUNTIF('Fed Depr-Alt#1'!$C$12:$C$51,"&lt;&gt;0"),0)),"",AK$4+1)</f>
        <v/>
      </c>
      <c r="AM4" s="472" t="str">
        <f ca="1">IF(COUNT($C$4:AL4)&gt;=(('LookUp Ranges'!$C$147)+IF('Fed Depr-Alt#1'!$C$8="y", COUNTIF('Fed Depr-Alt#1'!$C$12:$C$51,"&lt;&gt;0"),0)),"",AL$4+1)</f>
        <v/>
      </c>
      <c r="AN4" s="472" t="str">
        <f ca="1">IF(COUNT($C$4:AM4)&gt;=(('LookUp Ranges'!$C$147)+IF('Fed Depr-Alt#1'!$C$8="y", COUNTIF('Fed Depr-Alt#1'!$C$12:$C$51,"&lt;&gt;0"),0)),"",AM$4+1)</f>
        <v/>
      </c>
      <c r="AO4" s="472" t="str">
        <f ca="1">IF(COUNT($C$4:AN4)&gt;=(('LookUp Ranges'!$C$147)+IF('Fed Depr-Alt#1'!$C$8="y", COUNTIF('Fed Depr-Alt#1'!$C$12:$C$51,"&lt;&gt;0"),0)),"",AN$4+1)</f>
        <v/>
      </c>
      <c r="AP4" s="472" t="str">
        <f ca="1">IF(COUNT($C$4:AO4)&gt;=(('LookUp Ranges'!$C$147)+IF('Fed Depr-Alt#1'!$C$8="y", COUNTIF('Fed Depr-Alt#1'!$C$12:$C$51,"&lt;&gt;0"),0)),"",AO$4+1)</f>
        <v/>
      </c>
      <c r="AQ4" s="472" t="str">
        <f ca="1">IF(COUNT($C$4:AP4)&gt;=(('LookUp Ranges'!$C$147)+IF('Fed Depr-Alt#1'!$C$8="y", COUNTIF('Fed Depr-Alt#1'!$C$12:$C$51,"&lt;&gt;0"),0)),"",AP$4+1)</f>
        <v/>
      </c>
      <c r="AR4" s="472" t="str">
        <f ca="1">IF(COUNT($C$4:AQ4)&gt;=(('LookUp Ranges'!$C$147)+IF('Fed Depr-Alt#1'!$C$8="y", COUNTIF('Fed Depr-Alt#1'!$C$12:$C$51,"&lt;&gt;0"),0)),"",AQ$4+1)</f>
        <v/>
      </c>
      <c r="AS4" s="472" t="str">
        <f ca="1">IF(COUNT($C$4:AR4)&gt;=(('LookUp Ranges'!$C$147)+IF('Fed Depr-Alt#1'!$C$8="y", COUNTIF('Fed Depr-Alt#1'!$C$12:$C$51,"&lt;&gt;0"),0)),"",AR$4+1)</f>
        <v/>
      </c>
      <c r="AT4" s="472" t="str">
        <f ca="1">IF(COUNT($C$4:AS4)&gt;=(('LookUp Ranges'!$C$147)+IF('Fed Depr-Alt#1'!$C$8="y", COUNTIF('Fed Depr-Alt#1'!$C$12:$C$51,"&lt;&gt;0"),0)),"",AS$4+1)</f>
        <v/>
      </c>
      <c r="AU4" s="472" t="str">
        <f ca="1">IF(COUNT($C$4:AT4)&gt;=(('LookUp Ranges'!$C$147)+IF('Fed Depr-Alt#1'!$C$8="y", COUNTIF('Fed Depr-Alt#1'!$C$12:$C$51,"&lt;&gt;0"),0)),"",AT$4+1)</f>
        <v/>
      </c>
      <c r="AV4" s="472" t="str">
        <f ca="1">IF(COUNT($C$4:AU4)&gt;=(('LookUp Ranges'!$C$147)+IF('Fed Depr-Alt#1'!$C$8="y", COUNTIF('Fed Depr-Alt#1'!$C$12:$C$51,"&lt;&gt;0"),0)),"",AU$4+1)</f>
        <v/>
      </c>
      <c r="AW4" s="472" t="str">
        <f ca="1">IF(COUNT($C$4:AV4)&gt;=(('LookUp Ranges'!$C$147)+IF('Fed Depr-Alt#1'!$C$8="y", COUNTIF('Fed Depr-Alt#1'!$C$12:$C$51,"&lt;&gt;0"),0)),"",AV$4+1)</f>
        <v/>
      </c>
      <c r="AX4" s="472" t="str">
        <f ca="1">IF(COUNT($C$4:AW4)&gt;=(('LookUp Ranges'!$C$147)+IF('Fed Depr-Alt#1'!$C$8="y", COUNTIF('Fed Depr-Alt#1'!$C$12:$C$51,"&lt;&gt;0"),0)),"",AW$4+1)</f>
        <v/>
      </c>
      <c r="AY4" s="472" t="str">
        <f ca="1">IF(COUNT($C$4:AX4)&gt;=(('LookUp Ranges'!$C$147)+IF('Fed Depr-Alt#1'!$C$8="y", COUNTIF('Fed Depr-Alt#1'!$C$12:$C$51,"&lt;&gt;0"),0)),"",AX$4+1)</f>
        <v/>
      </c>
      <c r="AZ4" s="472" t="str">
        <f ca="1">IF(COUNT($C$4:AY4)&gt;=(('LookUp Ranges'!$C$147)+IF('Fed Depr-Alt#1'!$C$8="y", COUNTIF('Fed Depr-Alt#1'!$C$12:$C$51,"&lt;&gt;0"),0)),"",AY$4+1)</f>
        <v/>
      </c>
      <c r="BA4" s="472" t="str">
        <f ca="1">IF(COUNT($C$4:AZ4)&gt;=(('LookUp Ranges'!$C$147)+IF('Fed Depr-Alt#1'!$C$8="y", COUNTIF('Fed Depr-Alt#1'!$C$12:$C$51,"&lt;&gt;0"),0)),"",AZ$4+1)</f>
        <v/>
      </c>
      <c r="BB4" s="472" t="str">
        <f ca="1">IF(COUNT($C$4:BA4)&gt;=(('LookUp Ranges'!$C$147)+IF('Fed Depr-Alt#1'!$C$8="y", COUNTIF('Fed Depr-Alt#1'!$C$12:$C$51,"&lt;&gt;0"),0)),"",BA$4+1)</f>
        <v/>
      </c>
      <c r="BC4" s="472" t="str">
        <f ca="1">IF(COUNT($C$4:BB4)&gt;=(('LookUp Ranges'!$C$147)+IF('Fed Depr-Alt#1'!$C$8="y", COUNTIF('Fed Depr-Alt#1'!$C$12:$C$51,"&lt;&gt;0"),0)),"",BB$4+1)</f>
        <v/>
      </c>
      <c r="BD4" s="472" t="str">
        <f ca="1">IF(COUNT($C$4:BC4)&gt;=(('LookUp Ranges'!$C$147)+IF('Fed Depr-Alt#1'!$C$8="y", COUNTIF('Fed Depr-Alt#1'!$C$12:$C$51,"&lt;&gt;0"),0)),"",BC$4+1)</f>
        <v/>
      </c>
      <c r="BE4" s="472" t="str">
        <f ca="1">IF(COUNT($C$4:BD4)&gt;=(('LookUp Ranges'!$C$147)+IF('Fed Depr-Alt#1'!$C$8="y", COUNTIF('Fed Depr-Alt#1'!$C$12:$C$51,"&lt;&gt;0"),0)),"",BD$4+1)</f>
        <v/>
      </c>
      <c r="BF4" s="472" t="str">
        <f ca="1">IF(COUNT($C$4:BE4)&gt;=(('LookUp Ranges'!$C$147)+IF('Fed Depr-Alt#1'!$C$8="y", COUNTIF('Fed Depr-Alt#1'!$C$12:$C$51,"&lt;&gt;0"),0)),"",BE$4+1)</f>
        <v/>
      </c>
      <c r="BG4" s="472" t="str">
        <f ca="1">IF(COUNT($C$4:BF4)&gt;=(('LookUp Ranges'!$C$147)+IF('Fed Depr-Alt#1'!$C$8="y", COUNTIF('Fed Depr-Alt#1'!$C$12:$C$51,"&lt;&gt;0"),0)),"",BF$4+1)</f>
        <v/>
      </c>
      <c r="BH4" s="472" t="str">
        <f ca="1">IF(COUNT($C$4:BG4)&gt;=(('LookUp Ranges'!$C$147)+IF('Fed Depr-Alt#1'!$C$8="y", COUNTIF('Fed Depr-Alt#1'!$C$12:$C$51,"&lt;&gt;0"),0)),"",BG$4+1)</f>
        <v/>
      </c>
      <c r="BI4" s="472" t="str">
        <f ca="1">IF(COUNT($C$4:BH4)&gt;=(('LookUp Ranges'!$C$147)+IF('Fed Depr-Alt#1'!$C$8="y", COUNTIF('Fed Depr-Alt#1'!$C$12:$C$51,"&lt;&gt;0"),0)),"",BH$4+1)</f>
        <v/>
      </c>
      <c r="BJ4" s="472" t="str">
        <f ca="1">IF(COUNT($C$4:BI4)&gt;=(('LookUp Ranges'!$C$147)+IF('Fed Depr-Alt#1'!$C$8="y", COUNTIF('Fed Depr-Alt#1'!$C$12:$C$51,"&lt;&gt;0"),0)),"",BI$4+1)</f>
        <v/>
      </c>
      <c r="BK4" s="472" t="str">
        <f ca="1">IF(COUNT($C$4:BJ4)&gt;=(('LookUp Ranges'!$C$147)+IF('Fed Depr-Alt#1'!$C$8="y", COUNTIF('Fed Depr-Alt#1'!$C$12:$C$51,"&lt;&gt;0"),0)),"",BJ$4+1)</f>
        <v/>
      </c>
      <c r="BL4" s="472" t="str">
        <f ca="1">IF(COUNT($C$4:BK4)&gt;=(('LookUp Ranges'!$C$147)+IF('Fed Depr-Alt#1'!$C$8="y", COUNTIF('Fed Depr-Alt#1'!$C$12:$C$51,"&lt;&gt;0"),0)),"",BK$4+1)</f>
        <v/>
      </c>
      <c r="BM4" s="472" t="str">
        <f ca="1">IF(COUNT($C$4:BL4)&gt;=(('LookUp Ranges'!$C$147)+IF('Fed Depr-Alt#1'!$C$8="y", COUNTIF('Fed Depr-Alt#1'!$C$12:$C$51,"&lt;&gt;0"),0)),"",BL$4+1)</f>
        <v/>
      </c>
      <c r="BN4" s="472" t="str">
        <f ca="1">IF(COUNT($C$4:BM4)&gt;=(('LookUp Ranges'!$C$147)+IF('Fed Depr-Alt#1'!$C$8="y", COUNTIF('Fed Depr-Alt#1'!$C$12:$C$51,"&lt;&gt;0"),0)),"",BM$4+1)</f>
        <v/>
      </c>
      <c r="BO4" s="472" t="str">
        <f ca="1">IF(COUNT($C$4:BN4)&gt;=(('LookUp Ranges'!$C$147)+IF('Fed Depr-Alt#1'!$C$8="y", COUNTIF('Fed Depr-Alt#1'!$C$12:$C$51,"&lt;&gt;0"),0)),"",BN$4+1)</f>
        <v/>
      </c>
      <c r="BP4" s="472" t="str">
        <f ca="1">IF(COUNT($C$4:BO4)&gt;=(('LookUp Ranges'!$C$147)+IF('Fed Depr-Alt#1'!$C$8="y", COUNTIF('Fed Depr-Alt#1'!$C$12:$C$51,"&lt;&gt;0"),0)),"",BO$4+1)</f>
        <v/>
      </c>
      <c r="BQ4" s="472" t="str">
        <f ca="1">IF(COUNT($C$4:BP4)&gt;=(('LookUp Ranges'!$C$147)+IF('Fed Depr-Alt#1'!$C$8="y", COUNTIF('Fed Depr-Alt#1'!$C$12:$C$51,"&lt;&gt;0"),0)),"",BP$4+1)</f>
        <v/>
      </c>
      <c r="BR4" s="472" t="str">
        <f ca="1">IF(COUNT($C$4:BQ4)&gt;=(('LookUp Ranges'!$C$147)+IF('Fed Depr-Alt#1'!$C$8="y", COUNTIF('Fed Depr-Alt#1'!$C$12:$C$51,"&lt;&gt;0"),0)),"",BQ$4+1)</f>
        <v/>
      </c>
      <c r="BS4" s="472" t="str">
        <f ca="1">IF(COUNT($C$4:BR4)&gt;=(('LookUp Ranges'!$C$147)+IF('Fed Depr-Alt#1'!$C$8="y", COUNTIF('Fed Depr-Alt#1'!$C$12:$C$51,"&lt;&gt;0"),0)),"",BR$4+1)</f>
        <v/>
      </c>
      <c r="BT4" s="472" t="str">
        <f ca="1">IF(COUNT($C$4:BS4)&gt;=(('LookUp Ranges'!$C$147)+IF('Fed Depr-Alt#1'!$C$8="y", COUNTIF('Fed Depr-Alt#1'!$C$12:$C$51,"&lt;&gt;0"),0)),"",BS$4+1)</f>
        <v/>
      </c>
      <c r="BU4" s="472" t="str">
        <f ca="1">IF(COUNT($C$4:BT4)&gt;=(('LookUp Ranges'!$C$147)+IF('Fed Depr-Alt#1'!$C$8="y", COUNTIF('Fed Depr-Alt#1'!$C$12:$C$51,"&lt;&gt;0"),0)),"",BT$4+1)</f>
        <v/>
      </c>
      <c r="BV4" s="472" t="str">
        <f ca="1">IF(COUNT($C$4:BU4)&gt;=(('LookUp Ranges'!$C$147)+IF('Fed Depr-Alt#1'!$C$8="y", COUNTIF('Fed Depr-Alt#1'!$C$12:$C$51,"&lt;&gt;0"),0)),"",BU$4+1)</f>
        <v/>
      </c>
      <c r="BW4" s="472" t="str">
        <f ca="1">IF(COUNT($C$4:BV4)&gt;=(('LookUp Ranges'!$C$147)+IF('Fed Depr-Alt#1'!$C$8="y", COUNTIF('Fed Depr-Alt#1'!$C$12:$C$51,"&lt;&gt;0"),0)),"",BV$4+1)</f>
        <v/>
      </c>
      <c r="BX4" s="472" t="str">
        <f ca="1">IF(COUNT($C$4:BW4)&gt;=(('LookUp Ranges'!$C$147)+IF('Fed Depr-Alt#1'!$C$8="y", COUNTIF('Fed Depr-Alt#1'!$C$12:$C$51,"&lt;&gt;0"),0)),"",BW$4+1)</f>
        <v/>
      </c>
      <c r="BY4" s="472" t="str">
        <f ca="1">IF(COUNT($C$4:BX4)&gt;=(('LookUp Ranges'!$C$147)+IF('Fed Depr-Alt#1'!$C$8="y", COUNTIF('Fed Depr-Alt#1'!$C$12:$C$51,"&lt;&gt;0"),0)),"",BX$4+1)</f>
        <v/>
      </c>
      <c r="BZ4" s="472" t="str">
        <f ca="1">IF(COUNT($C$4:BY4)&gt;=(('LookUp Ranges'!$C$147)+IF('Fed Depr-Alt#1'!$C$8="y", COUNTIF('Fed Depr-Alt#1'!$C$12:$C$51,"&lt;&gt;0"),0)),"",BY$4+1)</f>
        <v/>
      </c>
      <c r="CA4" s="472" t="str">
        <f ca="1">IF(COUNT($C$4:BZ4)&gt;=(('LookUp Ranges'!$C$147)+IF('Fed Depr-Alt#1'!$C$8="y", COUNTIF('Fed Depr-Alt#1'!$C$12:$C$51,"&lt;&gt;0"),0)),"",BZ$4+1)</f>
        <v/>
      </c>
      <c r="CB4" s="472" t="str">
        <f ca="1">IF(COUNT($C$4:CA4)&gt;=(('LookUp Ranges'!$C$147)+IF('Fed Depr-Alt#1'!$C$8="y", COUNTIF('Fed Depr-Alt#1'!$C$12:$C$51,"&lt;&gt;0"),0)),"",CA$4+1)</f>
        <v/>
      </c>
      <c r="CC4" s="472" t="str">
        <f ca="1">IF(COUNT($C$4:CB4)&gt;=(('LookUp Ranges'!$C$147)+IF('Fed Depr-Alt#1'!$C$8="y", COUNTIF('Fed Depr-Alt#1'!$C$12:$C$51,"&lt;&gt;0"),0)),"",CB$4+1)</f>
        <v/>
      </c>
      <c r="CD4" s="472" t="str">
        <f ca="1">IF(COUNT($C$4:CC4)&gt;=(('LookUp Ranges'!$C$147)+IF('Fed Depr-Alt#1'!$C$8="y", COUNTIF('Fed Depr-Alt#1'!$C$12:$C$51,"&lt;&gt;0"),0)),"",CC$4+1)</f>
        <v/>
      </c>
      <c r="CE4" s="472" t="str">
        <f ca="1">IF(COUNT($C$4:CD4)&gt;=(('LookUp Ranges'!$C$147)+IF('Fed Depr-Alt#1'!$C$8="y", COUNTIF('Fed Depr-Alt#1'!$C$12:$C$51,"&lt;&gt;0"),0)),"",CD$4+1)</f>
        <v/>
      </c>
      <c r="CF4" s="472" t="str">
        <f ca="1">IF(COUNT($C$4:CE4)&gt;=(('LookUp Ranges'!$C$147)+IF('Fed Depr-Alt#1'!$C$8="y", COUNTIF('Fed Depr-Alt#1'!$C$12:$C$51,"&lt;&gt;0"),0)),"",CE$4+1)</f>
        <v/>
      </c>
      <c r="CG4" s="472" t="str">
        <f ca="1">IF(COUNT($C$4:CF4)&gt;=(('LookUp Ranges'!$C$147)+IF('Fed Depr-Alt#1'!$C$8="y", COUNTIF('Fed Depr-Alt#1'!$C$12:$C$51,"&lt;&gt;0"),0)),"",CF$4+1)</f>
        <v/>
      </c>
      <c r="CH4" s="472" t="str">
        <f ca="1">IF(COUNT($C$4:CG4)&gt;=(('LookUp Ranges'!$C$147)+IF('Fed Depr-Alt#1'!$C$8="y", COUNTIF('Fed Depr-Alt#1'!$C$12:$C$51,"&lt;&gt;0"),0)),"",CG$4+1)</f>
        <v/>
      </c>
      <c r="CI4" s="472" t="str">
        <f ca="1">IF(COUNT($C$4:CH4)&gt;=(('LookUp Ranges'!$C$147)+IF('Fed Depr-Alt#1'!$C$8="y", COUNTIF('Fed Depr-Alt#1'!$C$12:$C$51,"&lt;&gt;0"),0)),"",CH$4+1)</f>
        <v/>
      </c>
      <c r="CJ4" s="472" t="str">
        <f ca="1">IF(COUNT($C$4:CI4)&gt;=(('LookUp Ranges'!$C$147)+IF('Fed Depr-Alt#1'!$C$8="y", COUNTIF('Fed Depr-Alt#1'!$C$12:$C$51,"&lt;&gt;0"),0)),"",CI$4+1)</f>
        <v/>
      </c>
      <c r="CK4" s="472" t="str">
        <f ca="1">IF(COUNT($C$4:CJ4)&gt;=(('LookUp Ranges'!$C$147)+IF('Fed Depr-Alt#1'!$C$8="y", COUNTIF('Fed Depr-Alt#1'!$C$12:$C$51,"&lt;&gt;0"),0)),"",CJ$4+1)</f>
        <v/>
      </c>
      <c r="CL4" s="472" t="str">
        <f ca="1">IF(COUNT($C$4:CK4)&gt;=(('LookUp Ranges'!$C$147)+IF('Fed Depr-Alt#1'!$C$8="y", COUNTIF('Fed Depr-Alt#1'!$C$12:$C$51,"&lt;&gt;0"),0)),"",CK$4+1)</f>
        <v/>
      </c>
      <c r="CM4" s="472" t="str">
        <f ca="1">IF(COUNT($C$4:CL4)&gt;=(('LookUp Ranges'!$C$147)+IF('Fed Depr-Alt#1'!$C$8="y", COUNTIF('Fed Depr-Alt#1'!$C$12:$C$51,"&lt;&gt;0"),0)),"",CL$4+1)</f>
        <v/>
      </c>
      <c r="CN4" s="472" t="str">
        <f ca="1">IF(COUNT($C$4:CM4)&gt;=(('LookUp Ranges'!$C$147)+IF('Fed Depr-Alt#1'!$C$8="y", COUNTIF('Fed Depr-Alt#1'!$C$12:$C$51,"&lt;&gt;0"),0)),"",CM$4+1)</f>
        <v/>
      </c>
      <c r="CO4" s="472" t="str">
        <f ca="1">IF(COUNT($C$4:CN4)&gt;=(('LookUp Ranges'!$C$147)+IF('Fed Depr-Alt#1'!$C$8="y", COUNTIF('Fed Depr-Alt#1'!$C$12:$C$51,"&lt;&gt;0"),0)),"",CN$4+1)</f>
        <v/>
      </c>
      <c r="CP4" s="472" t="str">
        <f ca="1">IF(COUNT($C$4:CO4)&gt;=(('LookUp Ranges'!$C$147)+IF('Fed Depr-Alt#1'!$C$8="y", COUNTIF('Fed Depr-Alt#1'!$C$12:$C$51,"&lt;&gt;0"),0)),"",CO$4+1)</f>
        <v/>
      </c>
      <c r="CQ4" s="472" t="str">
        <f ca="1">IF(COUNT($C$4:CP4)&gt;=(('LookUp Ranges'!$C$147)+IF('Fed Depr-Alt#1'!$C$8="y", COUNTIF('Fed Depr-Alt#1'!$C$12:$C$51,"&lt;&gt;0"),0)),"",CP$4+1)</f>
        <v/>
      </c>
      <c r="CR4" s="21">
        <v>0</v>
      </c>
    </row>
    <row r="5" spans="1:96"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x14ac:dyDescent="0.25">
      <c r="A8" s="39" t="s">
        <v>102</v>
      </c>
      <c r="C8" s="470">
        <f ca="1">IF(C4&gt;=InServiceAlt1,SUM(Inputs!$E$54:E54)-IF(AND(C4&lt;&gt;"",D4=""),RetireValueAlt1,0),0)-IF(C4="",RetireValueAlt1,0)</f>
        <v>0</v>
      </c>
      <c r="D8" s="470">
        <f ca="1">IF(D4&gt;=InServiceAlt1,SUM(Inputs!$E$54:F54)-IF(AND(D4&lt;&gt;"",E4=""),RetireValueAlt1,0),0)-IF(D4="",RetireValueAlt1,0)</f>
        <v>0</v>
      </c>
      <c r="E8" s="470">
        <f ca="1">IF(E4&gt;=InServiceAlt1,SUM(Inputs!$E$54:G54)-IF(AND(E4&lt;&gt;"",F4=""),RetireValueAlt1,0),0)-IF(E4="",RetireValueAlt1,0)</f>
        <v>0</v>
      </c>
      <c r="F8" s="470">
        <f ca="1">IF(F4&gt;=InServiceAlt1,SUM(Inputs!$E$54:H54)-IF(AND(F4&lt;&gt;"",G4=""),RetireValueAlt1,0),0)-IF(F4="",RetireValueAlt1,0)</f>
        <v>0</v>
      </c>
      <c r="G8" s="470">
        <f ca="1">IF(G4&gt;=InServiceAlt1,SUM(Inputs!$E$54:I54)-IF(AND(G4&lt;&gt;"",H4=""),RetireValueAlt1,0),0)-IF(G4="",RetireValueAlt1,0)</f>
        <v>0</v>
      </c>
      <c r="H8" s="470">
        <f ca="1">IF(H4&gt;=InServiceAlt1,SUM(Inputs!$E$54:J54)-IF(AND(H4&lt;&gt;"",I4=""),RetireValueAlt1,0),0)-IF(H4="",RetireValueAlt1,0)</f>
        <v>0</v>
      </c>
      <c r="I8" s="470">
        <f ca="1">IF(I4&gt;=InServiceAlt1,SUM(Inputs!$E$54:K54)-IF(AND(I4&lt;&gt;"",J4=""),RetireValueAlt1,0),0)-IF(I4="",RetireValueAlt1,0)</f>
        <v>0</v>
      </c>
      <c r="J8" s="470">
        <f ca="1">IF(J4&gt;=InServiceAlt1,SUM(Inputs!$E$54:L54)-IF(AND(J4&lt;&gt;"",K4=""),RetireValueAlt1,0),0)-IF(J4="",RetireValueAlt1,0)</f>
        <v>0</v>
      </c>
      <c r="K8" s="470">
        <f ca="1">IF(K4&gt;=InServiceAlt1,SUM(Inputs!$E$54:M54)-IF(AND(K4&lt;&gt;"",L4=""),RetireValueAlt1,0),0)-IF(K4="",RetireValueAlt1,0)</f>
        <v>0</v>
      </c>
      <c r="L8" s="470">
        <f ca="1">IF(L4&gt;=InServiceAlt1,SUM(Inputs!$E$54:N54)-IF(AND(L4&lt;&gt;"",M4=""),RetireValueAlt1,0),0)-IF(L4="",RetireValueAlt1,0)</f>
        <v>0</v>
      </c>
      <c r="M8" s="470">
        <f ca="1">IF(M4&gt;=InServiceAlt1,SUM(Inputs!$E$54:O54)-IF(AND(M4&lt;&gt;"",N4=""),RetireValueAlt1,0),0)-IF(M4="",RetireValueAlt1,0)</f>
        <v>0</v>
      </c>
      <c r="N8" s="470">
        <f ca="1">IF(N4&gt;=InServiceAlt1,SUM(Inputs!$E$54:P54)-IF(AND(N4&lt;&gt;"",O4=""),RetireValueAlt1,0),0)-IF(N4="",RetireValueAlt1,0)</f>
        <v>0</v>
      </c>
      <c r="O8" s="470">
        <f ca="1">IF(O4&gt;=InServiceAlt1,SUM(Inputs!$E$54:Q54)-IF(AND(O4&lt;&gt;"",P4=""),RetireValueAlt1,0),0)-IF(O4="",RetireValueAlt1,0)</f>
        <v>0</v>
      </c>
      <c r="P8" s="470">
        <f ca="1">IF(P4&gt;=InServiceAlt1,SUM(Inputs!$E$54:R54)-IF(AND(P4&lt;&gt;"",Q4=""),RetireValueAlt1,0),0)-IF(P4="",RetireValueAlt1,0)</f>
        <v>0</v>
      </c>
      <c r="Q8" s="470">
        <f ca="1">IF(Q4&gt;=InServiceAlt1,SUM(Inputs!$E$54:S54)-IF(AND(Q4&lt;&gt;"",R4=""),RetireValueAlt1,0),0)-IF(Q4="",RetireValueAlt1,0)</f>
        <v>0</v>
      </c>
      <c r="R8" s="470">
        <f ca="1">IF(R4&gt;=InServiceAlt1,SUM(Inputs!$E$54:T54)-IF(AND(R4&lt;&gt;"",S4=""),RetireValueAlt1,0),0)-IF(R4="",RetireValueAlt1,0)</f>
        <v>0</v>
      </c>
      <c r="S8" s="470">
        <f ca="1">IF(S4&gt;=InServiceAlt1,SUM(Inputs!$E$54:U54)-IF(AND(S4&lt;&gt;"",T4=""),RetireValueAlt1,0),0)-IF(S4="",RetireValueAlt1,0)</f>
        <v>0</v>
      </c>
      <c r="T8" s="470">
        <f ca="1">IF(T4&gt;=InServiceAlt1,SUM(Inputs!$E$54:V54)-IF(AND(T4&lt;&gt;"",U4=""),RetireValueAlt1,0),0)-IF(T4="",RetireValueAlt1,0)</f>
        <v>0</v>
      </c>
      <c r="U8" s="470">
        <f ca="1">IF(U4&gt;=InServiceAlt1,SUM(Inputs!$E$54:W54)-IF(AND(U4&lt;&gt;"",V4=""),RetireValueAlt1,0),0)-IF(U4="",RetireValueAlt1,0)</f>
        <v>0</v>
      </c>
      <c r="V8" s="470">
        <f ca="1">IF(V4&gt;=InServiceAlt1,SUM(Inputs!$E$54:X54)-IF(AND(V4&lt;&gt;"",W4=""),RetireValueAlt1,0),0)-IF(V4="",RetireValueAlt1,0)</f>
        <v>0</v>
      </c>
      <c r="W8" s="470">
        <f ca="1">IF(W4&gt;=InServiceAlt1,SUM(Inputs!$E$54:Y54)-IF(AND(W4&lt;&gt;"",X4=""),RetireValueAlt1,0),0)-IF(W4="",RetireValueAlt1,0)</f>
        <v>0</v>
      </c>
      <c r="X8" s="470">
        <f ca="1">IF(X4&gt;=InServiceAlt1,SUM(Inputs!$E$54:Z54)-IF(AND(X4&lt;&gt;"",Y4=""),RetireValueAlt1,0),0)-IF(X4="",RetireValueAlt1,0)</f>
        <v>0</v>
      </c>
      <c r="Y8" s="470">
        <f ca="1">IF(Y4&gt;=InServiceAlt1,SUM(Inputs!$E$54:AA54)-IF(AND(Y4&lt;&gt;"",Z4=""),RetireValueAlt1,0),0)-IF(Y4="",RetireValueAlt1,0)</f>
        <v>0</v>
      </c>
      <c r="Z8" s="470">
        <f ca="1">IF(Z4&gt;=InServiceAlt1,SUM(Inputs!$E$54:AB54)-IF(AND(Z4&lt;&gt;"",AA4=""),RetireValueAlt1,0),0)-IF(Z4="",RetireValueAlt1,0)</f>
        <v>0</v>
      </c>
      <c r="AA8" s="470">
        <f ca="1">IF(AA4&gt;=InServiceAlt1,SUM(Inputs!$E$54:AC54)-IF(AND(AA4&lt;&gt;"",AB4=""),RetireValueAlt1,0),0)-IF(AA4="",RetireValueAlt1,0)</f>
        <v>0</v>
      </c>
      <c r="AB8" s="470">
        <f ca="1">IF(AB4&gt;=InServiceAlt1,SUM(Inputs!$E$54:AD54)-IF(AND(AB4&lt;&gt;"",AC4=""),RetireValueAlt1,0),0)-IF(AB4="",RetireValueAlt1,0)</f>
        <v>0</v>
      </c>
      <c r="AC8" s="470">
        <f ca="1">IF(AC4&gt;=InServiceAlt1,SUM(Inputs!$E$54:AE54)-IF(AND(AC4&lt;&gt;"",AD4=""),RetireValueAlt1,0),0)-IF(AC4="",RetireValueAlt1,0)</f>
        <v>0</v>
      </c>
      <c r="AD8" s="470">
        <f ca="1">IF(AD4&gt;=InServiceAlt1,SUM(Inputs!$E$54:AF54)-IF(AND(AD4&lt;&gt;"",AE4=""),RetireValueAlt1,0),0)-IF(AD4="",RetireValueAlt1,0)</f>
        <v>0</v>
      </c>
      <c r="AE8" s="470">
        <f ca="1">IF(AE4&gt;=InServiceAlt1,SUM(Inputs!$E$54:AG54)-IF(AND(AE4&lt;&gt;"",AF4=""),RetireValueAlt1,0),0)-IF(AE4="",RetireValueAlt1,0)</f>
        <v>0</v>
      </c>
      <c r="AF8" s="470">
        <f ca="1">IF(AF4&gt;=InServiceAlt1,SUM(Inputs!$E$54:AH54)-IF(AND(AF4&lt;&gt;"",AG4=""),RetireValueAlt1,0),0)-IF(AF4="",RetireValueAlt1,0)</f>
        <v>0</v>
      </c>
      <c r="AG8" s="470">
        <f ca="1">IF(AG4&gt;=InServiceAlt1,SUM(Inputs!$E$54:AI54)-IF(AND(AG4&lt;&gt;"",AH4=""),RetireValueAlt1,0),0)-IF(AG4="",RetireValueAlt1,0)</f>
        <v>0</v>
      </c>
      <c r="AH8" s="470">
        <f ca="1">IF(AH4&gt;=InServiceAlt1,SUM(Inputs!$E$54:AJ54)-IF(AND(AH4&lt;&gt;"",AI4=""),RetireValueAlt1,0),0)-IF(AH4="",RetireValueAlt1,0)</f>
        <v>0</v>
      </c>
      <c r="AI8" s="470">
        <f ca="1">IF(AI4&gt;=InServiceAlt1,SUM(Inputs!$E$54:AK54)-IF(AND(AI4&lt;&gt;"",AJ4=""),RetireValueAlt1,0),0)-IF(AI4="",RetireValueAlt1,0)</f>
        <v>0</v>
      </c>
      <c r="AJ8" s="470">
        <f ca="1">IF(AJ4&gt;=InServiceAlt1,SUM(Inputs!$E$54:AL54)-IF(AND(AJ4&lt;&gt;"",AK4=""),RetireValueAlt1,0),0)-IF(AJ4="",RetireValueAlt1,0)</f>
        <v>0</v>
      </c>
      <c r="AK8" s="470">
        <f ca="1">IF(AK4&gt;=InServiceAlt1,SUM(Inputs!$E$54:AM54)-IF(AND(AK4&lt;&gt;"",AL4=""),RetireValueAlt1,0),0)-IF(AK4="",RetireValueAlt1,0)</f>
        <v>0</v>
      </c>
      <c r="AL8" s="470">
        <f ca="1">IF(AL4&gt;=InServiceAlt1,SUM(Inputs!$E$54:AN54)-IF(AND(AL4&lt;&gt;"",AM4=""),RetireValueAlt1,0),0)-IF(AL4="",RetireValueAlt1,0)</f>
        <v>0</v>
      </c>
      <c r="AM8" s="470">
        <f ca="1">IF(AM4&gt;=InServiceAlt1,SUM(Inputs!$E$54:AO54)-IF(AND(AM4&lt;&gt;"",AN4=""),RetireValueAlt1,0),0)-IF(AM4="",RetireValueAlt1,0)</f>
        <v>0</v>
      </c>
      <c r="AN8" s="470">
        <f ca="1">IF(AN4&gt;=InServiceAlt1,SUM(Inputs!$E$54:AP54)-IF(AND(AN4&lt;&gt;"",AO4=""),RetireValueAlt1,0),0)-IF(AN4="",RetireValueAlt1,0)</f>
        <v>0</v>
      </c>
      <c r="AO8" s="470">
        <f ca="1">IF(AO4&gt;=InServiceAlt1,SUM(Inputs!$E$54:AQ54)-IF(AND(AO4&lt;&gt;"",AP4=""),RetireValueAlt1,0),0)-IF(AO4="",RetireValueAlt1,0)</f>
        <v>0</v>
      </c>
      <c r="AP8" s="470">
        <f ca="1">IF(AP4&gt;=InServiceAlt1,SUM(Inputs!$E$54:AR54)-IF(AND(AP4&lt;&gt;"",AQ4=""),RetireValueAlt1,0),0)-IF(AP4="",RetireValueAlt1,0)</f>
        <v>0</v>
      </c>
      <c r="AQ8" s="470">
        <f ca="1">IF(AQ4&gt;=InServiceAlt1,SUM(Inputs!$E$54:AS54)-IF(AND(AQ4&lt;&gt;"",AR4=""),RetireValueAlt1,0),0)-IF(AQ4="",RetireValueAlt1,0)</f>
        <v>0</v>
      </c>
      <c r="AR8" s="470">
        <f ca="1">IF(AR4&gt;=InServiceAlt1,SUM(Inputs!$E$54:AT54)-IF(AND(AR4&lt;&gt;"",AS4=""),RetireValueAlt1,0),0)-IF(AR4="",RetireValueAlt1,0)</f>
        <v>0</v>
      </c>
      <c r="AS8" s="470">
        <f ca="1">IF(AS4&gt;=InServiceAlt1,SUM(Inputs!$E$54:AU54)-IF(AND(AS4&lt;&gt;"",AT4=""),RetireValueAlt1,0),0)-IF(AS4="",RetireValueAlt1,0)</f>
        <v>0</v>
      </c>
      <c r="AT8" s="470">
        <f ca="1">IF(AT4&gt;=InServiceAlt1,SUM(Inputs!$E$54:AV54)-IF(AND(AT4&lt;&gt;"",AU4=""),RetireValueAlt1,0),0)-IF(AT4="",RetireValueAlt1,0)</f>
        <v>0</v>
      </c>
      <c r="AU8" s="470">
        <f ca="1">IF(AU4&gt;=InServiceAlt1,SUM(Inputs!$E$54:AW54)-IF(AND(AU4&lt;&gt;"",AV4=""),RetireValueAlt1,0),0)-IF(AU4="",RetireValueAlt1,0)</f>
        <v>0</v>
      </c>
      <c r="AV8" s="470">
        <f ca="1">IF(AV4&gt;=InServiceAlt1,SUM(Inputs!$E$54:AX54)-IF(AND(AV4&lt;&gt;"",AW4=""),RetireValueAlt1,0),0)-IF(AV4="",RetireValueAlt1,0)</f>
        <v>0</v>
      </c>
      <c r="AW8" s="470">
        <f ca="1">IF(AW4&gt;=InServiceAlt1,SUM(Inputs!$E$54:AY54)-IF(AND(AW4&lt;&gt;"",AX4=""),RetireValueAlt1,0),0)-IF(AW4="",RetireValueAlt1,0)</f>
        <v>0</v>
      </c>
      <c r="AX8" s="470">
        <f ca="1">IF(AX4&gt;=InServiceAlt1,SUM(Inputs!$E$54:AZ54)-IF(AND(AX4&lt;&gt;"",AY4=""),RetireValueAlt1,0),0)-IF(AX4="",RetireValueAlt1,0)</f>
        <v>0</v>
      </c>
      <c r="AY8" s="470">
        <f ca="1">IF(AY4&gt;=InServiceAlt1,SUM(Inputs!$E$54:BA54)-IF(AND(AY4&lt;&gt;"",AZ4=""),RetireValueAlt1,0),0)-IF(AY4="",RetireValueAlt1,0)</f>
        <v>0</v>
      </c>
      <c r="AZ8" s="470">
        <f ca="1">IF(AZ4&gt;=InServiceAlt1,SUM(Inputs!$E$54:BB54)-IF(AND(AZ4&lt;&gt;"",BA4=""),RetireValueAlt1,0),0)-IF(AZ4="",RetireValueAlt1,0)</f>
        <v>0</v>
      </c>
      <c r="BA8" s="470">
        <f ca="1">IF(BA4&gt;=InServiceAlt1,SUM(Inputs!$E$54:BC54)-IF(AND(BA4&lt;&gt;"",BB4=""),RetireValueAlt1,0),0)-IF(BA4="",RetireValueAlt1,0)</f>
        <v>0</v>
      </c>
      <c r="BB8" s="470">
        <f ca="1">IF(BB4&gt;=InServiceAlt1,SUM(Inputs!$E$54:BD54)-IF(AND(BB4&lt;&gt;"",BC4=""),RetireValueAlt1,0),0)-IF(BB4="",RetireValueAlt1,0)</f>
        <v>0</v>
      </c>
      <c r="BC8" s="470">
        <f ca="1">IF(BC4&gt;=InServiceAlt1,SUM(Inputs!$E$54:BE54)-IF(AND(BC4&lt;&gt;"",BD4=""),RetireValueAlt1,0),0)-IF(BC4="",RetireValueAlt1,0)</f>
        <v>0</v>
      </c>
      <c r="BD8" s="470">
        <f ca="1">IF(BD4&gt;=InServiceAlt1,SUM(Inputs!$E$54:BF54)-IF(AND(BD4&lt;&gt;"",BE4=""),RetireValueAlt1,0),0)-IF(BD4="",RetireValueAlt1,0)</f>
        <v>0</v>
      </c>
      <c r="BE8" s="470">
        <f ca="1">IF(BE4&gt;=InServiceAlt1,SUM(Inputs!$E$54:BG54)-IF(AND(BE4&lt;&gt;"",BF4=""),RetireValueAlt1,0),0)-IF(BE4="",RetireValueAlt1,0)</f>
        <v>0</v>
      </c>
      <c r="BF8" s="470">
        <f ca="1">IF(BF4&gt;=InServiceAlt1,SUM(Inputs!$E$54:BH54)-IF(AND(BF4&lt;&gt;"",BG4=""),RetireValueAlt1,0),0)-IF(BF4="",RetireValueAlt1,0)</f>
        <v>0</v>
      </c>
      <c r="BG8" s="470">
        <f ca="1">IF(BG4&gt;=InServiceAlt1,SUM(Inputs!$E$54:BI54)-IF(AND(BG4&lt;&gt;"",BH4=""),RetireValueAlt1,0),0)-IF(BG4="",RetireValueAlt1,0)</f>
        <v>0</v>
      </c>
      <c r="BH8" s="470">
        <f ca="1">IF(BH4&gt;=InServiceAlt1,SUM(Inputs!$E$54:BJ54)-IF(AND(BH4&lt;&gt;"",BI4=""),RetireValueAlt1,0),0)-IF(BH4="",RetireValueAlt1,0)</f>
        <v>0</v>
      </c>
      <c r="BI8" s="470">
        <f ca="1">IF(BI4&gt;=InServiceAlt1,SUM(Inputs!$E$54:BK54)-IF(AND(BI4&lt;&gt;"",BJ4=""),RetireValueAlt1,0),0)-IF(BI4="",RetireValueAlt1,0)</f>
        <v>0</v>
      </c>
      <c r="BJ8" s="470">
        <f ca="1">IF(BJ4&gt;=InServiceAlt1,SUM(Inputs!$E$54:BL54)-IF(AND(BJ4&lt;&gt;"",BK4=""),RetireValueAlt1,0),0)-IF(BJ4="",RetireValueAlt1,0)</f>
        <v>0</v>
      </c>
      <c r="BK8" s="470">
        <f ca="1">IF(BK4&gt;=InServiceAlt1,SUM(Inputs!$E$54:BM54)-IF(AND(BK4&lt;&gt;"",BL4=""),RetireValueAlt1,0),0)-IF(BK4="",RetireValueAlt1,0)</f>
        <v>0</v>
      </c>
      <c r="BL8" s="470">
        <f ca="1">IF(BL4&gt;=InServiceAlt1,SUM(Inputs!$E$54:BN54)-IF(AND(BL4&lt;&gt;"",BM4=""),RetireValueAlt1,0),0)-IF(BL4="",RetireValueAlt1,0)</f>
        <v>0</v>
      </c>
      <c r="BM8" s="470">
        <f ca="1">IF(BM4&gt;=InServiceAlt1,SUM(Inputs!$E$54:BO54)-IF(AND(BM4&lt;&gt;"",BN4=""),RetireValueAlt1,0),0)-IF(BM4="",RetireValueAlt1,0)</f>
        <v>0</v>
      </c>
      <c r="BN8" s="470">
        <f ca="1">IF(BN4&gt;=InServiceAlt1,SUM(Inputs!$E$54:BP54)-IF(AND(BN4&lt;&gt;"",BO4=""),RetireValueAlt1,0),0)-IF(BN4="",RetireValueAlt1,0)</f>
        <v>0</v>
      </c>
      <c r="BO8" s="470">
        <f ca="1">IF(BO4&gt;=InServiceAlt1,SUM(Inputs!$E$54:BQ54)-IF(AND(BO4&lt;&gt;"",BP4=""),RetireValueAlt1,0),0)-IF(BO4="",RetireValueAlt1,0)</f>
        <v>0</v>
      </c>
      <c r="BP8" s="470">
        <f ca="1">IF(BP4&gt;=InServiceAlt1,SUM(Inputs!$E$54:BR54)-IF(AND(BP4&lt;&gt;"",BQ4=""),RetireValueAlt1,0),0)-IF(BP4="",RetireValueAlt1,0)</f>
        <v>0</v>
      </c>
      <c r="BQ8" s="470">
        <f ca="1">IF(BQ4&gt;=InServiceAlt1,SUM(Inputs!$E$54:BS54)-IF(AND(BQ4&lt;&gt;"",BR4=""),RetireValueAlt1,0),0)-IF(BQ4="",RetireValueAlt1,0)</f>
        <v>0</v>
      </c>
      <c r="BR8" s="470">
        <f ca="1">IF(BR4&gt;=InServiceAlt1,SUM(Inputs!$E$54:BT54)-IF(AND(BR4&lt;&gt;"",BS4=""),RetireValueAlt1,0),0)-IF(BR4="",RetireValueAlt1,0)</f>
        <v>0</v>
      </c>
      <c r="BS8" s="470">
        <f ca="1">IF(BS4&gt;=InServiceAlt1,SUM(Inputs!$E$54:BU54)-IF(AND(BS4&lt;&gt;"",BT4=""),RetireValueAlt1,0),0)-IF(BS4="",RetireValueAlt1,0)</f>
        <v>0</v>
      </c>
      <c r="BT8" s="470">
        <f ca="1">IF(BT4&gt;=InServiceAlt1,SUM(Inputs!$E$54:BV54)-IF(AND(BT4&lt;&gt;"",BU4=""),RetireValueAlt1,0),0)-IF(BT4="",RetireValueAlt1,0)</f>
        <v>0</v>
      </c>
      <c r="BU8" s="470">
        <f ca="1">IF(BU4&gt;=InServiceAlt1,SUM(Inputs!$E$54:BW54)-IF(AND(BU4&lt;&gt;"",BV4=""),RetireValueAlt1,0),0)-IF(BU4="",RetireValueAlt1,0)</f>
        <v>0</v>
      </c>
      <c r="BV8" s="470">
        <f ca="1">IF(BV4&gt;=InServiceAlt1,SUM(Inputs!$E$54:BX54)-IF(AND(BV4&lt;&gt;"",BW4=""),RetireValueAlt1,0),0)-IF(BV4="",RetireValueAlt1,0)</f>
        <v>0</v>
      </c>
      <c r="BW8" s="470">
        <f ca="1">IF(BW4&gt;=InServiceAlt1,SUM(Inputs!$E$54:BY54)-IF(AND(BW4&lt;&gt;"",BX4=""),RetireValueAlt1,0),0)-IF(BW4="",RetireValueAlt1,0)</f>
        <v>0</v>
      </c>
      <c r="BX8" s="470">
        <f ca="1">IF(BX4&gt;=InServiceAlt1,SUM(Inputs!$E$54:BZ54)-IF(AND(BX4&lt;&gt;"",BY4=""),RetireValueAlt1,0),0)-IF(BX4="",RetireValueAlt1,0)</f>
        <v>0</v>
      </c>
      <c r="BY8" s="470">
        <f ca="1">IF(BY4&gt;=InServiceAlt1,SUM(Inputs!$E$54:CA54)-IF(AND(BY4&lt;&gt;"",BZ4=""),RetireValueAlt1,0),0)-IF(BY4="",RetireValueAlt1,0)</f>
        <v>0</v>
      </c>
      <c r="BZ8" s="470">
        <f ca="1">IF(BZ4&gt;=InServiceAlt1,SUM(Inputs!$E$54:CB54)-IF(AND(BZ4&lt;&gt;"",CA4=""),RetireValueAlt1,0),0)-IF(BZ4="",RetireValueAlt1,0)</f>
        <v>0</v>
      </c>
      <c r="CA8" s="470">
        <f ca="1">IF(CA4&gt;=InServiceAlt1,SUM(Inputs!$E$54:CC54)-IF(AND(CA4&lt;&gt;"",CB4=""),RetireValueAlt1,0),0)-IF(CA4="",RetireValueAlt1,0)</f>
        <v>0</v>
      </c>
      <c r="CB8" s="470">
        <f ca="1">IF(CB4&gt;=InServiceAlt1,SUM(Inputs!$E$54:CD54)-IF(AND(CB4&lt;&gt;"",CC4=""),RetireValueAlt1,0),0)-IF(CB4="",RetireValueAlt1,0)</f>
        <v>0</v>
      </c>
      <c r="CC8" s="470">
        <f ca="1">IF(CC4&gt;=InServiceAlt1,SUM(Inputs!$E$54:CE54)-IF(AND(CC4&lt;&gt;"",CD4=""),RetireValueAlt1,0),0)-IF(CC4="",RetireValueAlt1,0)</f>
        <v>0</v>
      </c>
      <c r="CD8" s="470">
        <f ca="1">IF(CD4&gt;=InServiceAlt1,SUM(Inputs!$E$54:CF54)-IF(AND(CD4&lt;&gt;"",CE4=""),RetireValueAlt1,0),0)-IF(CD4="",RetireValueAlt1,0)</f>
        <v>0</v>
      </c>
      <c r="CE8" s="470">
        <f ca="1">IF(CE4&gt;=InServiceAlt1,SUM(Inputs!$E$54:CG54)-IF(AND(CE4&lt;&gt;"",CF4=""),RetireValueAlt1,0),0)-IF(CE4="",RetireValueAlt1,0)</f>
        <v>0</v>
      </c>
      <c r="CF8" s="470">
        <f ca="1">IF(CF4&gt;=InServiceAlt1,SUM(Inputs!$E$54:CH54)-IF(AND(CF4&lt;&gt;"",CG4=""),RetireValueAlt1,0),0)-IF(CF4="",RetireValueAlt1,0)</f>
        <v>0</v>
      </c>
      <c r="CG8" s="470">
        <f ca="1">IF(CG4&gt;=InServiceAlt1,SUM(Inputs!$E$54:CI54)-IF(AND(CG4&lt;&gt;"",CH4=""),RetireValueAlt1,0),0)-IF(CG4="",RetireValueAlt1,0)</f>
        <v>0</v>
      </c>
      <c r="CH8" s="470">
        <f ca="1">IF(CH4&gt;=InServiceAlt1,SUM(Inputs!$E$54:CJ54)-IF(AND(CH4&lt;&gt;"",CI4=""),RetireValueAlt1,0),0)-IF(CH4="",RetireValueAlt1,0)</f>
        <v>0</v>
      </c>
      <c r="CI8" s="470">
        <f ca="1">IF(CI4&gt;=InServiceAlt1,SUM(Inputs!$E$54:CK54)-IF(AND(CI4&lt;&gt;"",CJ4=""),RetireValueAlt1,0),0)-IF(CI4="",RetireValueAlt1,0)</f>
        <v>0</v>
      </c>
      <c r="CJ8" s="470">
        <f ca="1">IF(CJ4&gt;=InServiceAlt1,SUM(Inputs!$E$54:CL54)-IF(AND(CJ4&lt;&gt;"",CK4=""),RetireValueAlt1,0),0)-IF(CJ4="",RetireValueAlt1,0)</f>
        <v>0</v>
      </c>
      <c r="CK8" s="470">
        <f ca="1">IF(CK4&gt;=InServiceAlt1,SUM(Inputs!$E$54:CM54)-IF(AND(CK4&lt;&gt;"",CL4=""),RetireValueAlt1,0),0)-IF(CK4="",RetireValueAlt1,0)</f>
        <v>0</v>
      </c>
      <c r="CL8" s="470">
        <f ca="1">IF(CL4&gt;=InServiceAlt1,SUM(Inputs!$E$54:CN54)-IF(AND(CL4&lt;&gt;"",CM4=""),RetireValueAlt1,0),0)-IF(CL4="",RetireValueAlt1,0)</f>
        <v>0</v>
      </c>
      <c r="CM8" s="470">
        <f ca="1">IF(CM4&gt;=InServiceAlt1,SUM(Inputs!$E$54:CO54)-IF(AND(CM4&lt;&gt;"",CN4=""),RetireValueAlt1,0),0)-IF(CM4="",RetireValueAlt1,0)</f>
        <v>0</v>
      </c>
      <c r="CN8" s="470">
        <f ca="1">IF(CN4&gt;=InServiceAlt1,SUM(Inputs!$E$54:CP54)-IF(AND(CN4&lt;&gt;"",CO4=""),RetireValueAlt1,0),0)-IF(CN4="",RetireValueAlt1,0)</f>
        <v>0</v>
      </c>
      <c r="CO8" s="470">
        <f ca="1">IF(CO4&gt;=InServiceAlt1,SUM(Inputs!$E$54:CQ54)-IF(AND(CO4&lt;&gt;"",CP4=""),RetireValueAlt1,0),0)-IF(CO4="",RetireValueAlt1,0)</f>
        <v>0</v>
      </c>
      <c r="CP8" s="470">
        <f ca="1">IF(CP4&gt;=InServiceAlt1,SUM(Inputs!$E$54:CR54)-IF(AND(CP4&lt;&gt;"",CQ4=""),RetireValueAlt1,0),0)-IF(CP4="",RetireValueAlt1,0)</f>
        <v>0</v>
      </c>
      <c r="CQ8" s="470">
        <f ca="1">IF(CQ4&gt;=InServiceAlt1,SUM(Inputs!$E$54:CS54)-IF(AND(CQ4&lt;&gt;"",CR4=""),RetireValueAlt1,0),0)-IF(CQ4="",RetireValueAlt1,0)</f>
        <v>0</v>
      </c>
      <c r="CR8" s="470"/>
    </row>
    <row r="9" spans="1:96" x14ac:dyDescent="0.25">
      <c r="A9" s="39" t="s">
        <v>103</v>
      </c>
      <c r="C9" s="470">
        <f>IF(C4&gt;=InServiceAlt1,0,SUM(Inputs!$E$54:E54)-IF(AND(C4&lt;&gt;"",D4=""),0,0))</f>
        <v>0</v>
      </c>
      <c r="D9" s="470">
        <f ca="1">IF(D4&gt;=InServiceAlt1,0,SUM(Inputs!$E$54:F54)-IF(AND(D4&lt;&gt;"",E4=""),0,0))</f>
        <v>0</v>
      </c>
      <c r="E9" s="470">
        <f ca="1">IF(E4&gt;=InServiceAlt1,0,SUM(Inputs!$E$54:G54)-IF(AND(E4&lt;&gt;"",F4=""),0,0))</f>
        <v>0</v>
      </c>
      <c r="F9" s="470">
        <f ca="1">IF(F4&gt;=InServiceAlt1,0,SUM(Inputs!$E$54:H54)-IF(AND(F4&lt;&gt;"",G4=""),0,0))</f>
        <v>0</v>
      </c>
      <c r="G9" s="470">
        <f ca="1">IF(G4&gt;=InServiceAlt1,0,SUM(Inputs!$E$54:I54)-IF(AND(G4&lt;&gt;"",H4=""),0,0))</f>
        <v>0</v>
      </c>
      <c r="H9" s="470">
        <f ca="1">IF(H4&gt;=InServiceAlt1,0,SUM(Inputs!$E$54:J54)-IF(AND(H4&lt;&gt;"",I4=""),0,0))</f>
        <v>0</v>
      </c>
      <c r="I9" s="470">
        <f ca="1">IF(I4&gt;=InServiceAlt1,0,SUM(Inputs!$E$54:K54)-IF(AND(I4&lt;&gt;"",J4=""),0,0))</f>
        <v>0</v>
      </c>
      <c r="J9" s="470">
        <f ca="1">IF(J4&gt;=InServiceAlt1,0,SUM(Inputs!$E$54:L54)-IF(AND(J4&lt;&gt;"",K4=""),0,0))</f>
        <v>0</v>
      </c>
      <c r="K9" s="470">
        <f ca="1">IF(K4&gt;=InServiceAlt1,0,SUM(Inputs!$E$54:M54)-IF(AND(K4&lt;&gt;"",L4=""),0,0))</f>
        <v>0</v>
      </c>
      <c r="L9" s="470">
        <f ca="1">IF(L4&gt;=InServiceAlt1,0,SUM(Inputs!$E$54:N54)-IF(AND(L4&lt;&gt;"",M4=""),0,0))</f>
        <v>0</v>
      </c>
      <c r="M9" s="470">
        <f ca="1">IF(M4&gt;=InServiceAlt1,0,SUM(Inputs!$E$54:O54)-IF(AND(M4&lt;&gt;"",N4=""),0,0))</f>
        <v>0</v>
      </c>
      <c r="N9" s="470">
        <f ca="1">IF(N4&gt;=InServiceAlt1,0,SUM(Inputs!$E$54:P54)-IF(AND(N4&lt;&gt;"",O4=""),0,0))</f>
        <v>0</v>
      </c>
      <c r="O9" s="470">
        <f ca="1">IF(O4&gt;=InServiceAlt1,0,SUM(Inputs!$E$54:Q54)-IF(AND(O4&lt;&gt;"",P4=""),0,0))</f>
        <v>0</v>
      </c>
      <c r="P9" s="470">
        <f ca="1">IF(P4&gt;=InServiceAlt1,0,SUM(Inputs!$E$54:R54)-IF(AND(P4&lt;&gt;"",Q4=""),0,0))</f>
        <v>0</v>
      </c>
      <c r="Q9" s="470">
        <f ca="1">IF(Q4&gt;=InServiceAlt1,0,SUM(Inputs!$E$54:S54)-IF(AND(Q4&lt;&gt;"",R4=""),0,0))</f>
        <v>0</v>
      </c>
      <c r="R9" s="470">
        <f ca="1">IF(R4&gt;=InServiceAlt1,0,SUM(Inputs!$E$54:T54)-IF(AND(R4&lt;&gt;"",S4=""),0,0))</f>
        <v>0</v>
      </c>
      <c r="S9" s="470">
        <f ca="1">IF(S4&gt;=InServiceAlt1,0,SUM(Inputs!$E$54:U54)-IF(AND(S4&lt;&gt;"",T4=""),0,0))</f>
        <v>0</v>
      </c>
      <c r="T9" s="470">
        <f ca="1">IF(T4&gt;=InServiceAlt1,0,SUM(Inputs!$E$54:V54)-IF(AND(T4&lt;&gt;"",U4=""),0,0))</f>
        <v>0</v>
      </c>
      <c r="U9" s="470">
        <f ca="1">IF(U4&gt;=InServiceAlt1,0,SUM(Inputs!$E$54:W54)-IF(AND(U4&lt;&gt;"",V4=""),0,0))</f>
        <v>0</v>
      </c>
      <c r="V9" s="470">
        <f ca="1">IF(V4&gt;=InServiceAlt1,0,SUM(Inputs!$E$54:X54)-IF(AND(V4&lt;&gt;"",W4=""),0,0))</f>
        <v>0</v>
      </c>
      <c r="W9" s="470">
        <f ca="1">IF(W4&gt;=InServiceAlt1,0,SUM(Inputs!$E$54:Y54)-IF(AND(W4&lt;&gt;"",X4=""),0,0))</f>
        <v>0</v>
      </c>
      <c r="X9" s="470">
        <f ca="1">IF(X4&gt;=InServiceAlt1,0,SUM(Inputs!$E$54:Z54)-IF(AND(X4&lt;&gt;"",Y4=""),0,0))</f>
        <v>0</v>
      </c>
      <c r="Y9" s="470">
        <f ca="1">IF(Y4&gt;=InServiceAlt1,0,SUM(Inputs!$E$54:AA54)-IF(AND(Y4&lt;&gt;"",Z4=""),0,0))</f>
        <v>0</v>
      </c>
      <c r="Z9" s="470">
        <f ca="1">IF(Z4&gt;=InServiceAlt1,0,SUM(Inputs!$E$54:AB54)-IF(AND(Z4&lt;&gt;"",AA4=""),0,0))</f>
        <v>0</v>
      </c>
      <c r="AA9" s="470">
        <f ca="1">IF(AA4&gt;=InServiceAlt1,0,SUM(Inputs!$E$54:AC54)-IF(AND(AA4&lt;&gt;"",AB4=""),0,0))</f>
        <v>0</v>
      </c>
      <c r="AB9" s="470">
        <f ca="1">IF(AB4&gt;=InServiceAlt1,0,SUM(Inputs!$E$54:AD54)-IF(AND(AB4&lt;&gt;"",AC4=""),0,0))</f>
        <v>0</v>
      </c>
      <c r="AC9" s="470">
        <f ca="1">IF(AC4&gt;=InServiceAlt1,0,SUM(Inputs!$E$54:AE54)-IF(AND(AC4&lt;&gt;"",AD4=""),0,0))</f>
        <v>0</v>
      </c>
      <c r="AD9" s="470">
        <f ca="1">IF(AD4&gt;=InServiceAlt1,0,SUM(Inputs!$E$54:AF54)-IF(AND(AD4&lt;&gt;"",AE4=""),0,0))</f>
        <v>0</v>
      </c>
      <c r="AE9" s="470">
        <f ca="1">IF(AE4&gt;=InServiceAlt1,0,SUM(Inputs!$E$54:AG54)-IF(AND(AE4&lt;&gt;"",AF4=""),0,0))</f>
        <v>0</v>
      </c>
      <c r="AF9" s="470">
        <f ca="1">IF(AF4&gt;=InServiceAlt1,0,SUM(Inputs!$E$54:AH54)-IF(AND(AF4&lt;&gt;"",AG4=""),0,0))</f>
        <v>0</v>
      </c>
      <c r="AG9" s="470">
        <f ca="1">IF(AG4&gt;=InServiceAlt1,0,SUM(Inputs!$E$54:AI54)-IF(AND(AG4&lt;&gt;"",AH4=""),0,0))</f>
        <v>0</v>
      </c>
      <c r="AH9" s="470">
        <f ca="1">IF(AH4&gt;=InServiceAlt1,0,SUM(Inputs!$E$54:AJ54)-IF(AND(AH4&lt;&gt;"",AI4=""),0,0))</f>
        <v>0</v>
      </c>
      <c r="AI9" s="470">
        <f ca="1">IF(AI4&gt;=InServiceAlt1,0,SUM(Inputs!$E$54:AK54)-IF(AND(AI4&lt;&gt;"",AJ4=""),0,0))</f>
        <v>0</v>
      </c>
      <c r="AJ9" s="470">
        <f ca="1">IF(AJ4&gt;=InServiceAlt1,0,SUM(Inputs!$E$54:AL54)-IF(AND(AJ4&lt;&gt;"",AK4=""),0,0))</f>
        <v>0</v>
      </c>
      <c r="AK9" s="470">
        <f ca="1">IF(AK4&gt;=InServiceAlt1,0,SUM(Inputs!$E$54:AM54)-IF(AND(AK4&lt;&gt;"",AL4=""),0,0))</f>
        <v>0</v>
      </c>
      <c r="AL9" s="470">
        <f ca="1">IF(AL4&gt;=InServiceAlt1,0,SUM(Inputs!$E$54:AN54)-IF(AND(AL4&lt;&gt;"",AM4=""),0,0))</f>
        <v>0</v>
      </c>
      <c r="AM9" s="470">
        <f ca="1">IF(AM4&gt;=InServiceAlt1,0,SUM(Inputs!$E$54:AO54)-IF(AND(AM4&lt;&gt;"",AN4=""),0,0))</f>
        <v>0</v>
      </c>
      <c r="AN9" s="470">
        <f ca="1">IF(AN4&gt;=InServiceAlt1,0,SUM(Inputs!$E$54:AP54)-IF(AND(AN4&lt;&gt;"",AO4=""),0,0))</f>
        <v>0</v>
      </c>
      <c r="AO9" s="470">
        <f ca="1">IF(AO4&gt;=InServiceAlt1,0,SUM(Inputs!$E$54:AQ54)-IF(AND(AO4&lt;&gt;"",AP4=""),0,0))</f>
        <v>0</v>
      </c>
      <c r="AP9" s="470">
        <f ca="1">IF(AP4&gt;=InServiceAlt1,0,SUM(Inputs!$E$54:AR54)-IF(AND(AP4&lt;&gt;"",AQ4=""),0,0))</f>
        <v>0</v>
      </c>
      <c r="AQ9" s="470">
        <f ca="1">IF(AQ4&gt;=InServiceAlt1,0,SUM(Inputs!$E$54:AS54)-IF(AND(AQ4&lt;&gt;"",AR4=""),0,0))</f>
        <v>0</v>
      </c>
      <c r="AR9" s="470">
        <f ca="1">IF(AR4&gt;=InServiceAlt1,0,SUM(Inputs!$E$54:AT54)-IF(AND(AR4&lt;&gt;"",AS4=""),0,0))</f>
        <v>0</v>
      </c>
      <c r="AS9" s="470">
        <f ca="1">IF(AS4&gt;=InServiceAlt1,0,SUM(Inputs!$E$54:AU54)-IF(AND(AS4&lt;&gt;"",AT4=""),0,0))</f>
        <v>0</v>
      </c>
      <c r="AT9" s="470">
        <f ca="1">IF(AT4&gt;=InServiceAlt1,0,SUM(Inputs!$E$54:AV54)-IF(AND(AT4&lt;&gt;"",AU4=""),0,0))</f>
        <v>0</v>
      </c>
      <c r="AU9" s="470">
        <f ca="1">IF(AU4&gt;=InServiceAlt1,0,SUM(Inputs!$E$54:AW54)-IF(AND(AU4&lt;&gt;"",AV4=""),0,0))</f>
        <v>0</v>
      </c>
      <c r="AV9" s="470">
        <f ca="1">IF(AV4&gt;=InServiceAlt1,0,SUM(Inputs!$E$54:AX54)-IF(AND(AV4&lt;&gt;"",AW4=""),0,0))</f>
        <v>0</v>
      </c>
      <c r="AW9" s="470">
        <f ca="1">IF(AW4&gt;=InServiceAlt1,0,SUM(Inputs!$E$54:AY54)-IF(AND(AW4&lt;&gt;"",AX4=""),0,0))</f>
        <v>0</v>
      </c>
      <c r="AX9" s="470">
        <f ca="1">IF(AX4&gt;=InServiceAlt1,0,SUM(Inputs!$E$54:AZ54)-IF(AND(AX4&lt;&gt;"",AY4=""),0,0))</f>
        <v>0</v>
      </c>
      <c r="AY9" s="470">
        <f ca="1">IF(AY4&gt;=InServiceAlt1,0,SUM(Inputs!$E$54:BA54)-IF(AND(AY4&lt;&gt;"",AZ4=""),0,0))</f>
        <v>0</v>
      </c>
      <c r="AZ9" s="470">
        <f ca="1">IF(AZ4&gt;=InServiceAlt1,0,SUM(Inputs!$E$54:BB54)-IF(AND(AZ4&lt;&gt;"",BA4=""),0,0))</f>
        <v>0</v>
      </c>
      <c r="BA9" s="470">
        <f ca="1">IF(BA4&gt;=InServiceAlt1,0,SUM(Inputs!$E$54:BC54)-IF(AND(BA4&lt;&gt;"",BB4=""),0,0))</f>
        <v>0</v>
      </c>
      <c r="BB9" s="470">
        <f ca="1">IF(BB4&gt;=InServiceAlt1,0,SUM(Inputs!$E$54:BD54)-IF(AND(BB4&lt;&gt;"",BC4=""),0,0))</f>
        <v>0</v>
      </c>
      <c r="BC9" s="470">
        <f ca="1">IF(BC4&gt;=InServiceAlt1,0,SUM(Inputs!$E$54:BE54)-IF(AND(BC4&lt;&gt;"",BD4=""),0,0))</f>
        <v>0</v>
      </c>
      <c r="BD9" s="470">
        <f ca="1">IF(BD4&gt;=InServiceAlt1,0,SUM(Inputs!$E$54:BF54)-IF(AND(BD4&lt;&gt;"",BE4=""),0,0))</f>
        <v>0</v>
      </c>
      <c r="BE9" s="470">
        <f ca="1">IF(BE4&gt;=InServiceAlt1,0,SUM(Inputs!$E$54:BG54)-IF(AND(BE4&lt;&gt;"",BF4=""),0,0))</f>
        <v>0</v>
      </c>
      <c r="BF9" s="470">
        <f ca="1">IF(BF4&gt;=InServiceAlt1,0,SUM(Inputs!$E$54:BH54)-IF(AND(BF4&lt;&gt;"",BG4=""),0,0))</f>
        <v>0</v>
      </c>
      <c r="BG9" s="470">
        <f ca="1">IF(BG4&gt;=InServiceAlt1,0,SUM(Inputs!$E$54:BI54)-IF(AND(BG4&lt;&gt;"",BH4=""),0,0))</f>
        <v>0</v>
      </c>
      <c r="BH9" s="470">
        <f ca="1">IF(BH4&gt;=InServiceAlt1,0,SUM(Inputs!$E$54:BJ54)-IF(AND(BH4&lt;&gt;"",BI4=""),0,0))</f>
        <v>0</v>
      </c>
      <c r="BI9" s="470">
        <f ca="1">IF(BI4&gt;=InServiceAlt1,0,SUM(Inputs!$E$54:BK54)-IF(AND(BI4&lt;&gt;"",BJ4=""),0,0))</f>
        <v>0</v>
      </c>
      <c r="BJ9" s="470">
        <f ca="1">IF(BJ4&gt;=InServiceAlt1,0,SUM(Inputs!$E$54:BL54)-IF(AND(BJ4&lt;&gt;"",BK4=""),0,0))</f>
        <v>0</v>
      </c>
      <c r="BK9" s="470">
        <f ca="1">IF(BK4&gt;=InServiceAlt1,0,SUM(Inputs!$E$54:BM54)-IF(AND(BK4&lt;&gt;"",BL4=""),0,0))</f>
        <v>0</v>
      </c>
      <c r="BL9" s="470">
        <f ca="1">IF(BL4&gt;=InServiceAlt1,0,SUM(Inputs!$E$54:BN54)-IF(AND(BL4&lt;&gt;"",BM4=""),0,0))</f>
        <v>0</v>
      </c>
      <c r="BM9" s="470">
        <f ca="1">IF(BM4&gt;=InServiceAlt1,0,SUM(Inputs!$E$54:BO54)-IF(AND(BM4&lt;&gt;"",BN4=""),0,0))</f>
        <v>0</v>
      </c>
      <c r="BN9" s="470">
        <f ca="1">IF(BN4&gt;=InServiceAlt1,0,SUM(Inputs!$E$54:BP54)-IF(AND(BN4&lt;&gt;"",BO4=""),0,0))</f>
        <v>0</v>
      </c>
      <c r="BO9" s="470">
        <f ca="1">IF(BO4&gt;=InServiceAlt1,0,SUM(Inputs!$E$54:BQ54)-IF(AND(BO4&lt;&gt;"",BP4=""),0,0))</f>
        <v>0</v>
      </c>
      <c r="BP9" s="470">
        <f ca="1">IF(BP4&gt;=InServiceAlt1,0,SUM(Inputs!$E$54:BR54)-IF(AND(BP4&lt;&gt;"",BQ4=""),0,0))</f>
        <v>0</v>
      </c>
      <c r="BQ9" s="470">
        <f ca="1">IF(BQ4&gt;=InServiceAlt1,0,SUM(Inputs!$E$54:BS54)-IF(AND(BQ4&lt;&gt;"",BR4=""),0,0))</f>
        <v>0</v>
      </c>
      <c r="BR9" s="470">
        <f ca="1">IF(BR4&gt;=InServiceAlt1,0,SUM(Inputs!$E$54:BT54)-IF(AND(BR4&lt;&gt;"",BS4=""),0,0))</f>
        <v>0</v>
      </c>
      <c r="BS9" s="470">
        <f ca="1">IF(BS4&gt;=InServiceAlt1,0,SUM(Inputs!$E$54:BU54)-IF(AND(BS4&lt;&gt;"",BT4=""),0,0))</f>
        <v>0</v>
      </c>
      <c r="BT9" s="470">
        <f ca="1">IF(BT4&gt;=InServiceAlt1,0,SUM(Inputs!$E$54:BV54)-IF(AND(BT4&lt;&gt;"",BU4=""),0,0))</f>
        <v>0</v>
      </c>
      <c r="BU9" s="470">
        <f ca="1">IF(BU4&gt;=InServiceAlt1,0,SUM(Inputs!$E$54:BW54)-IF(AND(BU4&lt;&gt;"",BV4=""),0,0))</f>
        <v>0</v>
      </c>
      <c r="BV9" s="470">
        <f ca="1">IF(BV4&gt;=InServiceAlt1,0,SUM(Inputs!$E$54:BX54)-IF(AND(BV4&lt;&gt;"",BW4=""),0,0))</f>
        <v>0</v>
      </c>
      <c r="BW9" s="470">
        <f ca="1">IF(BW4&gt;=InServiceAlt1,0,SUM(Inputs!$E$54:BY54)-IF(AND(BW4&lt;&gt;"",BX4=""),0,0))</f>
        <v>0</v>
      </c>
      <c r="BX9" s="470">
        <f ca="1">IF(BX4&gt;=InServiceAlt1,0,SUM(Inputs!$E$54:BZ54)-IF(AND(BX4&lt;&gt;"",BY4=""),0,0))</f>
        <v>0</v>
      </c>
      <c r="BY9" s="470">
        <f ca="1">IF(BY4&gt;=InServiceAlt1,0,SUM(Inputs!$E$54:CA54)-IF(AND(BY4&lt;&gt;"",BZ4=""),0,0))</f>
        <v>0</v>
      </c>
      <c r="BZ9" s="470">
        <f ca="1">IF(BZ4&gt;=InServiceAlt1,0,SUM(Inputs!$E$54:CB54)-IF(AND(BZ4&lt;&gt;"",CA4=""),0,0))</f>
        <v>0</v>
      </c>
      <c r="CA9" s="470">
        <f ca="1">IF(CA4&gt;=InServiceAlt1,0,SUM(Inputs!$E$54:CC54)-IF(AND(CA4&lt;&gt;"",CB4=""),0,0))</f>
        <v>0</v>
      </c>
      <c r="CB9" s="470">
        <f ca="1">IF(CB4&gt;=InServiceAlt1,0,SUM(Inputs!$E$54:CD54)-IF(AND(CB4&lt;&gt;"",CC4=""),0,0))</f>
        <v>0</v>
      </c>
      <c r="CC9" s="470">
        <f ca="1">IF(CC4&gt;=InServiceAlt1,0,SUM(Inputs!$E$54:CE54)-IF(AND(CC4&lt;&gt;"",CD4=""),0,0))</f>
        <v>0</v>
      </c>
      <c r="CD9" s="470">
        <f ca="1">IF(CD4&gt;=InServiceAlt1,0,SUM(Inputs!$E$54:CF54)-IF(AND(CD4&lt;&gt;"",CE4=""),0,0))</f>
        <v>0</v>
      </c>
      <c r="CE9" s="470">
        <f ca="1">IF(CE4&gt;=InServiceAlt1,0,SUM(Inputs!$E$54:CG54)-IF(AND(CE4&lt;&gt;"",CF4=""),0,0))</f>
        <v>0</v>
      </c>
      <c r="CF9" s="470">
        <f ca="1">IF(CF4&gt;=InServiceAlt1,0,SUM(Inputs!$E$54:CH54)-IF(AND(CF4&lt;&gt;"",CG4=""),0,0))</f>
        <v>0</v>
      </c>
      <c r="CG9" s="470">
        <f ca="1">IF(CG4&gt;=InServiceAlt1,0,SUM(Inputs!$E$54:CI54)-IF(AND(CG4&lt;&gt;"",CH4=""),0,0))</f>
        <v>0</v>
      </c>
      <c r="CH9" s="470">
        <f ca="1">IF(CH4&gt;=InServiceAlt1,0,SUM(Inputs!$E$54:CJ54)-IF(AND(CH4&lt;&gt;"",CI4=""),0,0))</f>
        <v>0</v>
      </c>
      <c r="CI9" s="470">
        <f ca="1">IF(CI4&gt;=InServiceAlt1,0,SUM(Inputs!$E$54:CK54)-IF(AND(CI4&lt;&gt;"",CJ4=""),0,0))</f>
        <v>0</v>
      </c>
      <c r="CJ9" s="470">
        <f ca="1">IF(CJ4&gt;=InServiceAlt1,0,SUM(Inputs!$E$54:CL54)-IF(AND(CJ4&lt;&gt;"",CK4=""),0,0))</f>
        <v>0</v>
      </c>
      <c r="CK9" s="470">
        <f ca="1">IF(CK4&gt;=InServiceAlt1,0,SUM(Inputs!$E$54:CM54)-IF(AND(CK4&lt;&gt;"",CL4=""),0,0))</f>
        <v>0</v>
      </c>
      <c r="CL9" s="470">
        <f ca="1">IF(CL4&gt;=InServiceAlt1,0,SUM(Inputs!$E$54:CN54)-IF(AND(CL4&lt;&gt;"",CM4=""),0,0))</f>
        <v>0</v>
      </c>
      <c r="CM9" s="470">
        <f ca="1">IF(CM4&gt;=InServiceAlt1,0,SUM(Inputs!$E$54:CO54)-IF(AND(CM4&lt;&gt;"",CN4=""),0,0))</f>
        <v>0</v>
      </c>
      <c r="CN9" s="470">
        <f ca="1">IF(CN4&gt;=InServiceAlt1,0,SUM(Inputs!$E$54:CP54)-IF(AND(CN4&lt;&gt;"",CO4=""),0,0))</f>
        <v>0</v>
      </c>
      <c r="CO9" s="470">
        <f ca="1">IF(CO4&gt;=InServiceAlt1,0,SUM(Inputs!$E$54:CQ54)-IF(AND(CO4&lt;&gt;"",CP4=""),0,0))</f>
        <v>0</v>
      </c>
      <c r="CP9" s="470">
        <f ca="1">IF(CP4&gt;=InServiceAlt1,0,SUM(Inputs!$E$54:CR54)-IF(AND(CP4&lt;&gt;"",CQ4=""),0,0))</f>
        <v>0</v>
      </c>
      <c r="CQ9" s="470">
        <f ca="1">IF(CQ4&gt;=InServiceAlt1,0,SUM(Inputs!$E$54:CS54)-IF(AND(CQ4&lt;&gt;"",CR4=""),0,0))</f>
        <v>0</v>
      </c>
      <c r="CR9" s="5"/>
    </row>
    <row r="10" spans="1:96" x14ac:dyDescent="0.25">
      <c r="A10" s="39" t="s">
        <v>104</v>
      </c>
      <c r="C10" s="470">
        <f ca="1">'Fed Depr-Alt#1'!D53</f>
        <v>0</v>
      </c>
      <c r="D10" s="470">
        <f ca="1">'Fed Depr-Alt#1'!E53+C10</f>
        <v>0</v>
      </c>
      <c r="E10" s="470">
        <f ca="1">'Fed Depr-Alt#1'!F53+D10</f>
        <v>0</v>
      </c>
      <c r="F10" s="470">
        <f ca="1">'Fed Depr-Alt#1'!G53+E10</f>
        <v>0</v>
      </c>
      <c r="G10" s="470">
        <f ca="1">'Fed Depr-Alt#1'!H53+F10</f>
        <v>0</v>
      </c>
      <c r="H10" s="470">
        <f ca="1">'Fed Depr-Alt#1'!I53+G10</f>
        <v>0</v>
      </c>
      <c r="I10" s="470">
        <f ca="1">'Fed Depr-Alt#1'!J53+H10</f>
        <v>0</v>
      </c>
      <c r="J10" s="470">
        <f ca="1">'Fed Depr-Alt#1'!K53+I10</f>
        <v>0</v>
      </c>
      <c r="K10" s="470">
        <f ca="1">'Fed Depr-Alt#1'!L53+J10</f>
        <v>0</v>
      </c>
      <c r="L10" s="470">
        <f ca="1">'Fed Depr-Alt#1'!M53+K10</f>
        <v>0</v>
      </c>
      <c r="M10" s="470">
        <f ca="1">'Fed Depr-Alt#1'!N53+L10</f>
        <v>0</v>
      </c>
      <c r="N10" s="470">
        <f ca="1">'Fed Depr-Alt#1'!O53+M10</f>
        <v>0</v>
      </c>
      <c r="O10" s="470">
        <f ca="1">'Fed Depr-Alt#1'!P53+N10</f>
        <v>0</v>
      </c>
      <c r="P10" s="470">
        <f ca="1">'Fed Depr-Alt#1'!Q53+O10</f>
        <v>0</v>
      </c>
      <c r="Q10" s="470">
        <f ca="1">'Fed Depr-Alt#1'!R53+P10</f>
        <v>0</v>
      </c>
      <c r="R10" s="470">
        <f ca="1">'Fed Depr-Alt#1'!S53+Q10</f>
        <v>0</v>
      </c>
      <c r="S10" s="470">
        <f ca="1">'Fed Depr-Alt#1'!T53+R10</f>
        <v>0</v>
      </c>
      <c r="T10" s="470">
        <f ca="1">'Fed Depr-Alt#1'!U53+S10</f>
        <v>0</v>
      </c>
      <c r="U10" s="470">
        <f ca="1">'Fed Depr-Alt#1'!V53+T10</f>
        <v>0</v>
      </c>
      <c r="V10" s="470">
        <f ca="1">'Fed Depr-Alt#1'!W53+U10</f>
        <v>0</v>
      </c>
      <c r="W10" s="470">
        <f ca="1">'Fed Depr-Alt#1'!X53+V10</f>
        <v>0</v>
      </c>
      <c r="X10" s="470">
        <f ca="1">'Fed Depr-Alt#1'!Y53+W10</f>
        <v>0</v>
      </c>
      <c r="Y10" s="470">
        <f ca="1">'Fed Depr-Alt#1'!Z53+X10</f>
        <v>0</v>
      </c>
      <c r="Z10" s="470">
        <f ca="1">'Fed Depr-Alt#1'!AA53+Y10</f>
        <v>0</v>
      </c>
      <c r="AA10" s="470">
        <f ca="1">'Fed Depr-Alt#1'!AB53+Z10</f>
        <v>0</v>
      </c>
      <c r="AB10" s="470">
        <f ca="1">'Fed Depr-Alt#1'!AC53+AA10</f>
        <v>0</v>
      </c>
      <c r="AC10" s="470">
        <f ca="1">'Fed Depr-Alt#1'!AD53+AB10</f>
        <v>0</v>
      </c>
      <c r="AD10" s="470">
        <f ca="1">'Fed Depr-Alt#1'!AE53+AC10</f>
        <v>0</v>
      </c>
      <c r="AE10" s="470">
        <f ca="1">'Fed Depr-Alt#1'!AF53+AD10</f>
        <v>0</v>
      </c>
      <c r="AF10" s="470">
        <f ca="1">'Fed Depr-Alt#1'!AG53+AE10</f>
        <v>0</v>
      </c>
      <c r="AG10" s="470">
        <f ca="1">'Fed Depr-Alt#1'!AH53+AF10</f>
        <v>0</v>
      </c>
      <c r="AH10" s="470">
        <f ca="1">'Fed Depr-Alt#1'!AI53+AG10</f>
        <v>0</v>
      </c>
      <c r="AI10" s="470">
        <f ca="1">'Fed Depr-Alt#1'!AJ53+AH10</f>
        <v>0</v>
      </c>
      <c r="AJ10" s="470">
        <f ca="1">'Fed Depr-Alt#1'!AK53+AI10</f>
        <v>0</v>
      </c>
      <c r="AK10" s="470">
        <f ca="1">'Fed Depr-Alt#1'!AL53+AJ10</f>
        <v>0</v>
      </c>
      <c r="AL10" s="470">
        <f ca="1">'Fed Depr-Alt#1'!AM53+AK10</f>
        <v>0</v>
      </c>
      <c r="AM10" s="470">
        <f ca="1">'Fed Depr-Alt#1'!AN53+AL10</f>
        <v>0</v>
      </c>
      <c r="AN10" s="470">
        <f ca="1">'Fed Depr-Alt#1'!AO53+AM10</f>
        <v>0</v>
      </c>
      <c r="AO10" s="470">
        <f ca="1">'Fed Depr-Alt#1'!AP53+AN10</f>
        <v>0</v>
      </c>
      <c r="AP10" s="470">
        <f ca="1">'Fed Depr-Alt#1'!AQ53+AO10</f>
        <v>0</v>
      </c>
      <c r="AQ10" s="470">
        <f ca="1">'Fed Depr-Alt#1'!AR53+AP10</f>
        <v>0</v>
      </c>
      <c r="AR10" s="470">
        <f ca="1">'Fed Depr-Alt#1'!AS53+AQ10</f>
        <v>0</v>
      </c>
      <c r="AS10" s="470">
        <f ca="1">'Fed Depr-Alt#1'!AT53+AR10</f>
        <v>0</v>
      </c>
      <c r="AT10" s="470">
        <f ca="1">'Fed Depr-Alt#1'!AU53+AS10</f>
        <v>0</v>
      </c>
      <c r="AU10" s="470">
        <f ca="1">'Fed Depr-Alt#1'!AV53+AT10</f>
        <v>0</v>
      </c>
      <c r="AV10" s="470">
        <f ca="1">'Fed Depr-Alt#1'!AW53+AU10</f>
        <v>0</v>
      </c>
      <c r="AW10" s="470">
        <f ca="1">'Fed Depr-Alt#1'!AX53+AV10</f>
        <v>0</v>
      </c>
      <c r="AX10" s="470">
        <f ca="1">'Fed Depr-Alt#1'!AY53+AW10</f>
        <v>0</v>
      </c>
      <c r="AY10" s="470">
        <f ca="1">'Fed Depr-Alt#1'!AZ53+AX10</f>
        <v>0</v>
      </c>
      <c r="AZ10" s="470">
        <f ca="1">'Fed Depr-Alt#1'!BA53+AY10</f>
        <v>0</v>
      </c>
      <c r="BA10" s="470">
        <f ca="1">'Fed Depr-Alt#1'!BB53+AZ10</f>
        <v>0</v>
      </c>
      <c r="BB10" s="470">
        <f ca="1">'Fed Depr-Alt#1'!BC53+BA10</f>
        <v>0</v>
      </c>
      <c r="BC10" s="470">
        <f ca="1">'Fed Depr-Alt#1'!BD53+BB10</f>
        <v>0</v>
      </c>
      <c r="BD10" s="470">
        <f ca="1">'Fed Depr-Alt#1'!BE53+BC10</f>
        <v>0</v>
      </c>
      <c r="BE10" s="470">
        <f ca="1">'Fed Depr-Alt#1'!BF53+BD10</f>
        <v>0</v>
      </c>
      <c r="BF10" s="470">
        <f ca="1">'Fed Depr-Alt#1'!BG53+BE10</f>
        <v>0</v>
      </c>
      <c r="BG10" s="470">
        <f ca="1">'Fed Depr-Alt#1'!BH53+BF10</f>
        <v>0</v>
      </c>
      <c r="BH10" s="470">
        <f ca="1">'Fed Depr-Alt#1'!BI53+BG10</f>
        <v>0</v>
      </c>
      <c r="BI10" s="470">
        <f ca="1">'Fed Depr-Alt#1'!BJ53+BH10</f>
        <v>0</v>
      </c>
      <c r="BJ10" s="470">
        <f ca="1">'Fed Depr-Alt#1'!BK53+BI10</f>
        <v>0</v>
      </c>
      <c r="BK10" s="470">
        <f ca="1">'Fed Depr-Alt#1'!BL53+BJ10</f>
        <v>0</v>
      </c>
      <c r="BL10" s="470">
        <f ca="1">'Fed Depr-Alt#1'!BM53+BK10</f>
        <v>0</v>
      </c>
      <c r="BM10" s="470">
        <f ca="1">'Fed Depr-Alt#1'!BN53+BL10</f>
        <v>0</v>
      </c>
      <c r="BN10" s="470">
        <f ca="1">'Fed Depr-Alt#1'!BO53+BM10</f>
        <v>0</v>
      </c>
      <c r="BO10" s="470">
        <f ca="1">'Fed Depr-Alt#1'!BP53+BN10</f>
        <v>0</v>
      </c>
      <c r="BP10" s="470">
        <f ca="1">'Fed Depr-Alt#1'!BQ53+BO10</f>
        <v>0</v>
      </c>
      <c r="BQ10" s="470">
        <f ca="1">'Fed Depr-Alt#1'!BR53+BP10</f>
        <v>0</v>
      </c>
      <c r="BR10" s="470">
        <f ca="1">'Fed Depr-Alt#1'!BS53+BQ10</f>
        <v>0</v>
      </c>
      <c r="BS10" s="470">
        <f ca="1">'Fed Depr-Alt#1'!BT53+BR10</f>
        <v>0</v>
      </c>
      <c r="BT10" s="470">
        <f ca="1">'Fed Depr-Alt#1'!BU53+BS10</f>
        <v>0</v>
      </c>
      <c r="BU10" s="470">
        <f ca="1">'Fed Depr-Alt#1'!BV53+BT10</f>
        <v>0</v>
      </c>
      <c r="BV10" s="470">
        <f ca="1">'Fed Depr-Alt#1'!BW53+BU10</f>
        <v>0</v>
      </c>
      <c r="BW10" s="470">
        <f ca="1">'Fed Depr-Alt#1'!BX53+BV10</f>
        <v>0</v>
      </c>
      <c r="BX10" s="470">
        <f ca="1">'Fed Depr-Alt#1'!BY53+BW10</f>
        <v>0</v>
      </c>
      <c r="BY10" s="470">
        <f ca="1">'Fed Depr-Alt#1'!BZ53+BX10</f>
        <v>0</v>
      </c>
      <c r="BZ10" s="470">
        <f ca="1">'Fed Depr-Alt#1'!CA53+BY10</f>
        <v>0</v>
      </c>
      <c r="CA10" s="470">
        <f ca="1">'Fed Depr-Alt#1'!CB53+BZ10</f>
        <v>0</v>
      </c>
      <c r="CB10" s="470">
        <f ca="1">'Fed Depr-Alt#1'!CC53+CA10</f>
        <v>0</v>
      </c>
      <c r="CC10" s="470">
        <f ca="1">'Fed Depr-Alt#1'!CD53+CB10</f>
        <v>0</v>
      </c>
      <c r="CD10" s="470">
        <f ca="1">'Fed Depr-Alt#1'!CE53+CC10</f>
        <v>0</v>
      </c>
      <c r="CE10" s="470">
        <f ca="1">'Fed Depr-Alt#1'!CF53+CD10</f>
        <v>0</v>
      </c>
      <c r="CF10" s="470">
        <f ca="1">'Fed Depr-Alt#1'!CG53+CE10</f>
        <v>0</v>
      </c>
      <c r="CG10" s="470">
        <f ca="1">'Fed Depr-Alt#1'!CH53+CF10</f>
        <v>0</v>
      </c>
      <c r="CH10" s="470">
        <f ca="1">'Fed Depr-Alt#1'!CI53+CG10</f>
        <v>0</v>
      </c>
      <c r="CI10" s="470">
        <f ca="1">'Fed Depr-Alt#1'!CJ53+CH10</f>
        <v>0</v>
      </c>
      <c r="CJ10" s="470">
        <f ca="1">'Fed Depr-Alt#1'!CK53+CI10</f>
        <v>0</v>
      </c>
      <c r="CK10" s="470">
        <f ca="1">'Fed Depr-Alt#1'!CL53+CJ10</f>
        <v>0</v>
      </c>
      <c r="CL10" s="470">
        <f ca="1">'Fed Depr-Alt#1'!CM53+CK10</f>
        <v>0</v>
      </c>
      <c r="CM10" s="470">
        <f ca="1">'Fed Depr-Alt#1'!CN53+CL10</f>
        <v>0</v>
      </c>
      <c r="CN10" s="470">
        <f ca="1">'Fed Depr-Alt#1'!CO53+CM10</f>
        <v>0</v>
      </c>
      <c r="CO10" s="470">
        <f ca="1">'Fed Depr-Alt#1'!CP53+CN10</f>
        <v>0</v>
      </c>
      <c r="CP10" s="470">
        <f ca="1">'Fed Depr-Alt#1'!CQ53+CO10</f>
        <v>0</v>
      </c>
      <c r="CQ10" s="470">
        <f ca="1">'Fed Depr-Alt#1'!CR53+CP10</f>
        <v>0</v>
      </c>
      <c r="CR10" s="5"/>
    </row>
    <row r="11" spans="1:96" s="22" customFormat="1" x14ac:dyDescent="0.25">
      <c r="A11" s="39" t="s">
        <v>149</v>
      </c>
      <c r="C11" s="386">
        <f ca="1">('Fed Depr-Alt#1'!D$98-'Fed Depr-Alt#1'!D$53)*FederalIncomeTax+('State Depr-Alt#1'!D$98-'State Depr-Alt#1'!D$53)*StateIncomeTax</f>
        <v>0</v>
      </c>
      <c r="D11" s="386">
        <f ca="1">('Fed Depr-Alt#1'!E$98-'Fed Depr-Alt#1'!E$53)*FederalIncomeTax+('State Depr-Alt#1'!E$98-'State Depr-Alt#1'!E$53)*StateIncomeTax+C11</f>
        <v>0</v>
      </c>
      <c r="E11" s="386">
        <f ca="1">('Fed Depr-Alt#1'!F$98-'Fed Depr-Alt#1'!F$53)*FederalIncomeTax+('State Depr-Alt#1'!F$98-'State Depr-Alt#1'!F$53)*StateIncomeTax+D11</f>
        <v>0</v>
      </c>
      <c r="F11" s="386">
        <f ca="1">('Fed Depr-Alt#1'!G$98-'Fed Depr-Alt#1'!G$53)*FederalIncomeTax+('State Depr-Alt#1'!G$98-'State Depr-Alt#1'!G$53)*StateIncomeTax+E11</f>
        <v>0</v>
      </c>
      <c r="G11" s="386">
        <f ca="1">('Fed Depr-Alt#1'!H$98-'Fed Depr-Alt#1'!H$53)*FederalIncomeTax+('State Depr-Alt#1'!H$98-'State Depr-Alt#1'!H$53)*StateIncomeTax+F11</f>
        <v>0</v>
      </c>
      <c r="H11" s="386">
        <f ca="1">('Fed Depr-Alt#1'!I$98-'Fed Depr-Alt#1'!I$53)*FederalIncomeTax+('State Depr-Alt#1'!I$98-'State Depr-Alt#1'!I$53)*StateIncomeTax+G11</f>
        <v>0</v>
      </c>
      <c r="I11" s="386">
        <f ca="1">('Fed Depr-Alt#1'!J$98-'Fed Depr-Alt#1'!J$53)*FederalIncomeTax+('State Depr-Alt#1'!J$98-'State Depr-Alt#1'!J$53)*StateIncomeTax+H11</f>
        <v>0</v>
      </c>
      <c r="J11" s="386">
        <f ca="1">('Fed Depr-Alt#1'!K$98-'Fed Depr-Alt#1'!K$53)*FederalIncomeTax+('State Depr-Alt#1'!K$98-'State Depr-Alt#1'!K$53)*StateIncomeTax+I11</f>
        <v>0</v>
      </c>
      <c r="K11" s="386">
        <f ca="1">('Fed Depr-Alt#1'!L$98-'Fed Depr-Alt#1'!L$53)*FederalIncomeTax+('State Depr-Alt#1'!L$98-'State Depr-Alt#1'!L$53)*StateIncomeTax+J11</f>
        <v>0</v>
      </c>
      <c r="L11" s="386">
        <f ca="1">('Fed Depr-Alt#1'!M$98-'Fed Depr-Alt#1'!M$53)*FederalIncomeTax+('State Depr-Alt#1'!M$98-'State Depr-Alt#1'!M$53)*StateIncomeTax+K11</f>
        <v>0</v>
      </c>
      <c r="M11" s="386">
        <f ca="1">('Fed Depr-Alt#1'!N$98-'Fed Depr-Alt#1'!N$53)*FederalIncomeTax+('State Depr-Alt#1'!N$98-'State Depr-Alt#1'!N$53)*StateIncomeTax+L11</f>
        <v>0</v>
      </c>
      <c r="N11" s="386">
        <f ca="1">('Fed Depr-Alt#1'!O$98-'Fed Depr-Alt#1'!O$53)*FederalIncomeTax+('State Depr-Alt#1'!O$98-'State Depr-Alt#1'!O$53)*StateIncomeTax+M11</f>
        <v>0</v>
      </c>
      <c r="O11" s="386">
        <f ca="1">('Fed Depr-Alt#1'!P$98-'Fed Depr-Alt#1'!P$53)*FederalIncomeTax+('State Depr-Alt#1'!P$98-'State Depr-Alt#1'!P$53)*StateIncomeTax+N11</f>
        <v>0</v>
      </c>
      <c r="P11" s="386">
        <f ca="1">('Fed Depr-Alt#1'!Q$98-'Fed Depr-Alt#1'!Q$53)*FederalIncomeTax+('State Depr-Alt#1'!Q$98-'State Depr-Alt#1'!Q$53)*StateIncomeTax+O11</f>
        <v>0</v>
      </c>
      <c r="Q11" s="386">
        <f ca="1">('Fed Depr-Alt#1'!R$98-'Fed Depr-Alt#1'!R$53)*FederalIncomeTax+('State Depr-Alt#1'!R$98-'State Depr-Alt#1'!R$53)*StateIncomeTax+P11</f>
        <v>0</v>
      </c>
      <c r="R11" s="386">
        <f ca="1">('Fed Depr-Alt#1'!S$98-'Fed Depr-Alt#1'!S$53)*FederalIncomeTax+('State Depr-Alt#1'!S$98-'State Depr-Alt#1'!S$53)*StateIncomeTax+Q11</f>
        <v>0</v>
      </c>
      <c r="S11" s="386">
        <f ca="1">('Fed Depr-Alt#1'!T$98-'Fed Depr-Alt#1'!T$53)*FederalIncomeTax+('State Depr-Alt#1'!T$98-'State Depr-Alt#1'!T$53)*StateIncomeTax+R11</f>
        <v>0</v>
      </c>
      <c r="T11" s="386">
        <f ca="1">('Fed Depr-Alt#1'!U$98-'Fed Depr-Alt#1'!U$53)*FederalIncomeTax+('State Depr-Alt#1'!U$98-'State Depr-Alt#1'!U$53)*StateIncomeTax+S11</f>
        <v>0</v>
      </c>
      <c r="U11" s="386">
        <f ca="1">('Fed Depr-Alt#1'!V$98-'Fed Depr-Alt#1'!V$53)*FederalIncomeTax+('State Depr-Alt#1'!V$98-'State Depr-Alt#1'!V$53)*StateIncomeTax+T11</f>
        <v>0</v>
      </c>
      <c r="V11" s="386">
        <f ca="1">('Fed Depr-Alt#1'!W$98-'Fed Depr-Alt#1'!W$53)*FederalIncomeTax+('State Depr-Alt#1'!W$98-'State Depr-Alt#1'!W$53)*StateIncomeTax+U11</f>
        <v>0</v>
      </c>
      <c r="W11" s="386">
        <f ca="1">('Fed Depr-Alt#1'!X$98-'Fed Depr-Alt#1'!X$53)*FederalIncomeTax+('State Depr-Alt#1'!X$98-'State Depr-Alt#1'!X$53)*StateIncomeTax+V11</f>
        <v>0</v>
      </c>
      <c r="X11" s="386">
        <f ca="1">('Fed Depr-Alt#1'!Y$98-'Fed Depr-Alt#1'!Y$53)*FederalIncomeTax+('State Depr-Alt#1'!Y$98-'State Depr-Alt#1'!Y$53)*StateIncomeTax+W11</f>
        <v>0</v>
      </c>
      <c r="Y11" s="386">
        <f ca="1">('Fed Depr-Alt#1'!Z$98-'Fed Depr-Alt#1'!Z$53)*FederalIncomeTax+('State Depr-Alt#1'!Z$98-'State Depr-Alt#1'!Z$53)*StateIncomeTax+X11</f>
        <v>0</v>
      </c>
      <c r="Z11" s="386">
        <f ca="1">('Fed Depr-Alt#1'!AA$98-'Fed Depr-Alt#1'!AA$53)*FederalIncomeTax+('State Depr-Alt#1'!AA$98-'State Depr-Alt#1'!AA$53)*StateIncomeTax+Y11</f>
        <v>0</v>
      </c>
      <c r="AA11" s="386">
        <f ca="1">('Fed Depr-Alt#1'!AB$98-'Fed Depr-Alt#1'!AB$53)*FederalIncomeTax+('State Depr-Alt#1'!AB$98-'State Depr-Alt#1'!AB$53)*StateIncomeTax+Z11</f>
        <v>0</v>
      </c>
      <c r="AB11" s="386">
        <f ca="1">('Fed Depr-Alt#1'!AC$98-'Fed Depr-Alt#1'!AC$53)*FederalIncomeTax+('State Depr-Alt#1'!AC$98-'State Depr-Alt#1'!AC$53)*StateIncomeTax+AA11</f>
        <v>0</v>
      </c>
      <c r="AC11" s="386">
        <f ca="1">('Fed Depr-Alt#1'!AD$98-'Fed Depr-Alt#1'!AD$53)*FederalIncomeTax+('State Depr-Alt#1'!AD$98-'State Depr-Alt#1'!AD$53)*StateIncomeTax+AB11</f>
        <v>0</v>
      </c>
      <c r="AD11" s="386">
        <f ca="1">('Fed Depr-Alt#1'!AE$98-'Fed Depr-Alt#1'!AE$53)*FederalIncomeTax+('State Depr-Alt#1'!AE$98-'State Depr-Alt#1'!AE$53)*StateIncomeTax+AC11</f>
        <v>0</v>
      </c>
      <c r="AE11" s="386">
        <f ca="1">('Fed Depr-Alt#1'!AF$98-'Fed Depr-Alt#1'!AF$53)*FederalIncomeTax+('State Depr-Alt#1'!AF$98-'State Depr-Alt#1'!AF$53)*StateIncomeTax+AD11</f>
        <v>0</v>
      </c>
      <c r="AF11" s="386">
        <f ca="1">('Fed Depr-Alt#1'!AG$98-'Fed Depr-Alt#1'!AG$53)*FederalIncomeTax+('State Depr-Alt#1'!AG$98-'State Depr-Alt#1'!AG$53)*StateIncomeTax+AE11</f>
        <v>0</v>
      </c>
      <c r="AG11" s="386">
        <f ca="1">('Fed Depr-Alt#1'!AH$98-'Fed Depr-Alt#1'!AH$53)*FederalIncomeTax+('State Depr-Alt#1'!AH$98-'State Depr-Alt#1'!AH$53)*StateIncomeTax+AF11</f>
        <v>0</v>
      </c>
      <c r="AH11" s="386">
        <f ca="1">('Fed Depr-Alt#1'!AI$98-'Fed Depr-Alt#1'!AI$53)*FederalIncomeTax+('State Depr-Alt#1'!AI$98-'State Depr-Alt#1'!AI$53)*StateIncomeTax+AG11</f>
        <v>0</v>
      </c>
      <c r="AI11" s="386">
        <f ca="1">('Fed Depr-Alt#1'!AJ$98-'Fed Depr-Alt#1'!AJ$53)*FederalIncomeTax+('State Depr-Alt#1'!AJ$98-'State Depr-Alt#1'!AJ$53)*StateIncomeTax+AH11</f>
        <v>0</v>
      </c>
      <c r="AJ11" s="386">
        <f ca="1">('Fed Depr-Alt#1'!AK$98-'Fed Depr-Alt#1'!AK$53)*FederalIncomeTax+('State Depr-Alt#1'!AK$98-'State Depr-Alt#1'!AK$53)*StateIncomeTax+AI11</f>
        <v>0</v>
      </c>
      <c r="AK11" s="386">
        <f ca="1">('Fed Depr-Alt#1'!AL$98-'Fed Depr-Alt#1'!AL$53)*FederalIncomeTax+('State Depr-Alt#1'!AL$98-'State Depr-Alt#1'!AL$53)*StateIncomeTax+AJ11</f>
        <v>0</v>
      </c>
      <c r="AL11" s="386">
        <f ca="1">('Fed Depr-Alt#1'!AM$98-'Fed Depr-Alt#1'!AM$53)*FederalIncomeTax+('State Depr-Alt#1'!AM$98-'State Depr-Alt#1'!AM$53)*StateIncomeTax+AK11</f>
        <v>0</v>
      </c>
      <c r="AM11" s="386">
        <f ca="1">('Fed Depr-Alt#1'!AN$98-'Fed Depr-Alt#1'!AN$53)*FederalIncomeTax+('State Depr-Alt#1'!AN$98-'State Depr-Alt#1'!AN$53)*StateIncomeTax+AL11</f>
        <v>0</v>
      </c>
      <c r="AN11" s="386">
        <f ca="1">('Fed Depr-Alt#1'!AO$98-'Fed Depr-Alt#1'!AO$53)*FederalIncomeTax+('State Depr-Alt#1'!AO$98-'State Depr-Alt#1'!AO$53)*StateIncomeTax+AM11</f>
        <v>0</v>
      </c>
      <c r="AO11" s="386">
        <f ca="1">('Fed Depr-Alt#1'!AP$98-'Fed Depr-Alt#1'!AP$53)*FederalIncomeTax+('State Depr-Alt#1'!AP$98-'State Depr-Alt#1'!AP$53)*StateIncomeTax+AN11</f>
        <v>0</v>
      </c>
      <c r="AP11" s="386">
        <f ca="1">('Fed Depr-Alt#1'!AQ$98-'Fed Depr-Alt#1'!AQ$53)*FederalIncomeTax+('State Depr-Alt#1'!AQ$98-'State Depr-Alt#1'!AQ$53)*StateIncomeTax+AO11</f>
        <v>0</v>
      </c>
      <c r="AQ11" s="386">
        <f ca="1">('Fed Depr-Alt#1'!AR$98-'Fed Depr-Alt#1'!AR$53)*FederalIncomeTax+('State Depr-Alt#1'!AR$98-'State Depr-Alt#1'!AR$53)*StateIncomeTax+AP11</f>
        <v>0</v>
      </c>
      <c r="AR11" s="386">
        <f ca="1">('Fed Depr-Alt#1'!AS$98-'Fed Depr-Alt#1'!AS$53)*FederalIncomeTax+('State Depr-Alt#1'!AS$98-'State Depr-Alt#1'!AS$53)*StateIncomeTax+AQ11</f>
        <v>0</v>
      </c>
      <c r="AS11" s="386">
        <f ca="1">('Fed Depr-Alt#1'!AT$98-'Fed Depr-Alt#1'!AT$53)*FederalIncomeTax+('State Depr-Alt#1'!AT$98-'State Depr-Alt#1'!AT$53)*StateIncomeTax+AR11</f>
        <v>0</v>
      </c>
      <c r="AT11" s="386">
        <f ca="1">('Fed Depr-Alt#1'!AU$98-'Fed Depr-Alt#1'!AU$53)*FederalIncomeTax+('State Depr-Alt#1'!AU$98-'State Depr-Alt#1'!AU$53)*StateIncomeTax+AS11</f>
        <v>0</v>
      </c>
      <c r="AU11" s="386">
        <f ca="1">('Fed Depr-Alt#1'!AV$98-'Fed Depr-Alt#1'!AV$53)*FederalIncomeTax+('State Depr-Alt#1'!AV$98-'State Depr-Alt#1'!AV$53)*StateIncomeTax+AT11</f>
        <v>0</v>
      </c>
      <c r="AV11" s="386">
        <f ca="1">('Fed Depr-Alt#1'!AW$98-'Fed Depr-Alt#1'!AW$53)*FederalIncomeTax+('State Depr-Alt#1'!AW$98-'State Depr-Alt#1'!AW$53)*StateIncomeTax+AU11</f>
        <v>0</v>
      </c>
      <c r="AW11" s="386">
        <f ca="1">('Fed Depr-Alt#1'!AX$98-'Fed Depr-Alt#1'!AX$53)*FederalIncomeTax+('State Depr-Alt#1'!AX$98-'State Depr-Alt#1'!AX$53)*StateIncomeTax+AV11</f>
        <v>0</v>
      </c>
      <c r="AX11" s="386">
        <f ca="1">('Fed Depr-Alt#1'!AY$98-'Fed Depr-Alt#1'!AY$53)*FederalIncomeTax+('State Depr-Alt#1'!AY$98-'State Depr-Alt#1'!AY$53)*StateIncomeTax+AW11</f>
        <v>0</v>
      </c>
      <c r="AY11" s="386">
        <f ca="1">('Fed Depr-Alt#1'!AZ$98-'Fed Depr-Alt#1'!AZ$53)*FederalIncomeTax+('State Depr-Alt#1'!AZ$98-'State Depr-Alt#1'!AZ$53)*StateIncomeTax+AX11</f>
        <v>0</v>
      </c>
      <c r="AZ11" s="386">
        <f ca="1">('Fed Depr-Alt#1'!BA$98-'Fed Depr-Alt#1'!BA$53)*FederalIncomeTax+('State Depr-Alt#1'!BA$98-'State Depr-Alt#1'!BA$53)*StateIncomeTax+AY11</f>
        <v>0</v>
      </c>
      <c r="BA11" s="386">
        <f ca="1">('Fed Depr-Alt#1'!BB$98-'Fed Depr-Alt#1'!BB$53)*FederalIncomeTax+('State Depr-Alt#1'!BB$98-'State Depr-Alt#1'!BB$53)*StateIncomeTax+AZ11</f>
        <v>0</v>
      </c>
      <c r="BB11" s="386">
        <f ca="1">('Fed Depr-Alt#1'!BC$98-'Fed Depr-Alt#1'!BC$53)*FederalIncomeTax+('State Depr-Alt#1'!BC$98-'State Depr-Alt#1'!BC$53)*StateIncomeTax+BA11</f>
        <v>0</v>
      </c>
      <c r="BC11" s="386">
        <f ca="1">('Fed Depr-Alt#1'!BD$98-'Fed Depr-Alt#1'!BD$53)*FederalIncomeTax+('State Depr-Alt#1'!BD$98-'State Depr-Alt#1'!BD$53)*StateIncomeTax+BB11</f>
        <v>0</v>
      </c>
      <c r="BD11" s="386">
        <f ca="1">('Fed Depr-Alt#1'!BE$98-'Fed Depr-Alt#1'!BE$53)*FederalIncomeTax+('State Depr-Alt#1'!BE$98-'State Depr-Alt#1'!BE$53)*StateIncomeTax+BC11</f>
        <v>0</v>
      </c>
      <c r="BE11" s="386">
        <f ca="1">('Fed Depr-Alt#1'!BF$98-'Fed Depr-Alt#1'!BF$53)*FederalIncomeTax+('State Depr-Alt#1'!BF$98-'State Depr-Alt#1'!BF$53)*StateIncomeTax+BD11</f>
        <v>0</v>
      </c>
      <c r="BF11" s="386">
        <f ca="1">('Fed Depr-Alt#1'!BG$98-'Fed Depr-Alt#1'!BG$53)*FederalIncomeTax+('State Depr-Alt#1'!BG$98-'State Depr-Alt#1'!BG$53)*StateIncomeTax+BE11</f>
        <v>0</v>
      </c>
      <c r="BG11" s="386">
        <f ca="1">('Fed Depr-Alt#1'!BH$98-'Fed Depr-Alt#1'!BH$53)*FederalIncomeTax+('State Depr-Alt#1'!BH$98-'State Depr-Alt#1'!BH$53)*StateIncomeTax+BF11</f>
        <v>0</v>
      </c>
      <c r="BH11" s="386">
        <f ca="1">('Fed Depr-Alt#1'!BI$98-'Fed Depr-Alt#1'!BI$53)*FederalIncomeTax+('State Depr-Alt#1'!BI$98-'State Depr-Alt#1'!BI$53)*StateIncomeTax+BG11</f>
        <v>0</v>
      </c>
      <c r="BI11" s="386">
        <f ca="1">('Fed Depr-Alt#1'!BJ$98-'Fed Depr-Alt#1'!BJ$53)*FederalIncomeTax+('State Depr-Alt#1'!BJ$98-'State Depr-Alt#1'!BJ$53)*StateIncomeTax+BH11</f>
        <v>0</v>
      </c>
      <c r="BJ11" s="386">
        <f ca="1">('Fed Depr-Alt#1'!BK$98-'Fed Depr-Alt#1'!BK$53)*FederalIncomeTax+('State Depr-Alt#1'!BK$98-'State Depr-Alt#1'!BK$53)*StateIncomeTax+BI11</f>
        <v>0</v>
      </c>
      <c r="BK11" s="386">
        <f ca="1">('Fed Depr-Alt#1'!BL$98-'Fed Depr-Alt#1'!BL$53)*FederalIncomeTax+('State Depr-Alt#1'!BL$98-'State Depr-Alt#1'!BL$53)*StateIncomeTax+BJ11</f>
        <v>0</v>
      </c>
      <c r="BL11" s="386">
        <f ca="1">('Fed Depr-Alt#1'!BM$98-'Fed Depr-Alt#1'!BM$53)*FederalIncomeTax+('State Depr-Alt#1'!BM$98-'State Depr-Alt#1'!BM$53)*StateIncomeTax+BK11</f>
        <v>0</v>
      </c>
      <c r="BM11" s="386">
        <f ca="1">('Fed Depr-Alt#1'!BN$98-'Fed Depr-Alt#1'!BN$53)*FederalIncomeTax+('State Depr-Alt#1'!BN$98-'State Depr-Alt#1'!BN$53)*StateIncomeTax+BL11</f>
        <v>0</v>
      </c>
      <c r="BN11" s="386">
        <f ca="1">('Fed Depr-Alt#1'!BO$98-'Fed Depr-Alt#1'!BO$53)*FederalIncomeTax+('State Depr-Alt#1'!BO$98-'State Depr-Alt#1'!BO$53)*StateIncomeTax+BM11</f>
        <v>0</v>
      </c>
      <c r="BO11" s="386">
        <f ca="1">('Fed Depr-Alt#1'!BP$98-'Fed Depr-Alt#1'!BP$53)*FederalIncomeTax+('State Depr-Alt#1'!BP$98-'State Depr-Alt#1'!BP$53)*StateIncomeTax+BN11</f>
        <v>0</v>
      </c>
      <c r="BP11" s="386">
        <f ca="1">('Fed Depr-Alt#1'!BQ$98-'Fed Depr-Alt#1'!BQ$53)*FederalIncomeTax+('State Depr-Alt#1'!BQ$98-'State Depr-Alt#1'!BQ$53)*StateIncomeTax+BO11</f>
        <v>0</v>
      </c>
      <c r="BQ11" s="386">
        <f ca="1">('Fed Depr-Alt#1'!BR$98-'Fed Depr-Alt#1'!BR$53)*FederalIncomeTax+('State Depr-Alt#1'!BR$98-'State Depr-Alt#1'!BR$53)*StateIncomeTax+BP11</f>
        <v>0</v>
      </c>
      <c r="BR11" s="386">
        <f ca="1">('Fed Depr-Alt#1'!BS$98-'Fed Depr-Alt#1'!BS$53)*FederalIncomeTax+('State Depr-Alt#1'!BS$98-'State Depr-Alt#1'!BS$53)*StateIncomeTax+BQ11</f>
        <v>0</v>
      </c>
      <c r="BS11" s="386">
        <f ca="1">('Fed Depr-Alt#1'!BT$98-'Fed Depr-Alt#1'!BT$53)*FederalIncomeTax+('State Depr-Alt#1'!BT$98-'State Depr-Alt#1'!BT$53)*StateIncomeTax+BR11</f>
        <v>0</v>
      </c>
      <c r="BT11" s="386">
        <f ca="1">('Fed Depr-Alt#1'!BU$98-'Fed Depr-Alt#1'!BU$53)*FederalIncomeTax+('State Depr-Alt#1'!BU$98-'State Depr-Alt#1'!BU$53)*StateIncomeTax+BS11</f>
        <v>0</v>
      </c>
      <c r="BU11" s="386">
        <f ca="1">('Fed Depr-Alt#1'!BV$98-'Fed Depr-Alt#1'!BV$53)*FederalIncomeTax+('State Depr-Alt#1'!BV$98-'State Depr-Alt#1'!BV$53)*StateIncomeTax+BT11</f>
        <v>0</v>
      </c>
      <c r="BV11" s="386">
        <f ca="1">('Fed Depr-Alt#1'!BW$98-'Fed Depr-Alt#1'!BW$53)*FederalIncomeTax+('State Depr-Alt#1'!BW$98-'State Depr-Alt#1'!BW$53)*StateIncomeTax+BU11</f>
        <v>0</v>
      </c>
      <c r="BW11" s="386">
        <f ca="1">('Fed Depr-Alt#1'!BX$98-'Fed Depr-Alt#1'!BX$53)*FederalIncomeTax+('State Depr-Alt#1'!BX$98-'State Depr-Alt#1'!BX$53)*StateIncomeTax+BV11</f>
        <v>0</v>
      </c>
      <c r="BX11" s="386">
        <f ca="1">('Fed Depr-Alt#1'!BY$98-'Fed Depr-Alt#1'!BY$53)*FederalIncomeTax+('State Depr-Alt#1'!BY$98-'State Depr-Alt#1'!BY$53)*StateIncomeTax+BW11</f>
        <v>0</v>
      </c>
      <c r="BY11" s="386">
        <f ca="1">('Fed Depr-Alt#1'!BZ$98-'Fed Depr-Alt#1'!BZ$53)*FederalIncomeTax+('State Depr-Alt#1'!BZ$98-'State Depr-Alt#1'!BZ$53)*StateIncomeTax+BX11</f>
        <v>0</v>
      </c>
      <c r="BZ11" s="386">
        <f ca="1">('Fed Depr-Alt#1'!CA$98-'Fed Depr-Alt#1'!CA$53)*FederalIncomeTax+('State Depr-Alt#1'!CA$98-'State Depr-Alt#1'!CA$53)*StateIncomeTax+BY11</f>
        <v>0</v>
      </c>
      <c r="CA11" s="386">
        <f ca="1">('Fed Depr-Alt#1'!CB$98-'Fed Depr-Alt#1'!CB$53)*FederalIncomeTax+('State Depr-Alt#1'!CB$98-'State Depr-Alt#1'!CB$53)*StateIncomeTax+BZ11</f>
        <v>0</v>
      </c>
      <c r="CB11" s="386">
        <f ca="1">('Fed Depr-Alt#1'!CC$98-'Fed Depr-Alt#1'!CC$53)*FederalIncomeTax+('State Depr-Alt#1'!CC$98-'State Depr-Alt#1'!CC$53)*StateIncomeTax+CA11</f>
        <v>0</v>
      </c>
      <c r="CC11" s="386">
        <f ca="1">('Fed Depr-Alt#1'!CD$98-'Fed Depr-Alt#1'!CD$53)*FederalIncomeTax+('State Depr-Alt#1'!CD$98-'State Depr-Alt#1'!CD$53)*StateIncomeTax+CB11</f>
        <v>0</v>
      </c>
      <c r="CD11" s="386">
        <f ca="1">('Fed Depr-Alt#1'!CE$98-'Fed Depr-Alt#1'!CE$53)*FederalIncomeTax+('State Depr-Alt#1'!CE$98-'State Depr-Alt#1'!CE$53)*StateIncomeTax+CC11</f>
        <v>0</v>
      </c>
      <c r="CE11" s="386">
        <f ca="1">('Fed Depr-Alt#1'!CF$98-'Fed Depr-Alt#1'!CF$53)*FederalIncomeTax+('State Depr-Alt#1'!CF$98-'State Depr-Alt#1'!CF$53)*StateIncomeTax+CD11</f>
        <v>0</v>
      </c>
      <c r="CF11" s="386">
        <f ca="1">('Fed Depr-Alt#1'!CG$98-'Fed Depr-Alt#1'!CG$53)*FederalIncomeTax+('State Depr-Alt#1'!CG$98-'State Depr-Alt#1'!CG$53)*StateIncomeTax+CE11</f>
        <v>0</v>
      </c>
      <c r="CG11" s="386">
        <f ca="1">('Fed Depr-Alt#1'!CH$98-'Fed Depr-Alt#1'!CH$53)*FederalIncomeTax+('State Depr-Alt#1'!CH$98-'State Depr-Alt#1'!CH$53)*StateIncomeTax+CF11</f>
        <v>0</v>
      </c>
      <c r="CH11" s="386">
        <f ca="1">('Fed Depr-Alt#1'!CI$98-'Fed Depr-Alt#1'!CI$53)*FederalIncomeTax+('State Depr-Alt#1'!CI$98-'State Depr-Alt#1'!CI$53)*StateIncomeTax+CG11</f>
        <v>0</v>
      </c>
      <c r="CI11" s="386">
        <f ca="1">('Fed Depr-Alt#1'!CJ$98-'Fed Depr-Alt#1'!CJ$53)*FederalIncomeTax+('State Depr-Alt#1'!CJ$98-'State Depr-Alt#1'!CJ$53)*StateIncomeTax+CH11</f>
        <v>0</v>
      </c>
      <c r="CJ11" s="386">
        <f ca="1">('Fed Depr-Alt#1'!CK$98-'Fed Depr-Alt#1'!CK$53)*FederalIncomeTax+('State Depr-Alt#1'!CK$98-'State Depr-Alt#1'!CK$53)*StateIncomeTax+CI11</f>
        <v>0</v>
      </c>
      <c r="CK11" s="386">
        <f ca="1">('Fed Depr-Alt#1'!CL$98-'Fed Depr-Alt#1'!CL$53)*FederalIncomeTax+('State Depr-Alt#1'!CL$98-'State Depr-Alt#1'!CL$53)*StateIncomeTax+CJ11</f>
        <v>0</v>
      </c>
      <c r="CL11" s="386">
        <f ca="1">('Fed Depr-Alt#1'!CM$98-'Fed Depr-Alt#1'!CM$53)*FederalIncomeTax+('State Depr-Alt#1'!CM$98-'State Depr-Alt#1'!CM$53)*StateIncomeTax+CK11</f>
        <v>0</v>
      </c>
      <c r="CM11" s="386">
        <f ca="1">('Fed Depr-Alt#1'!CN$98-'Fed Depr-Alt#1'!CN$53)*FederalIncomeTax+('State Depr-Alt#1'!CN$98-'State Depr-Alt#1'!CN$53)*StateIncomeTax+CL11</f>
        <v>0</v>
      </c>
      <c r="CN11" s="386">
        <f ca="1">('Fed Depr-Alt#1'!CO$98-'Fed Depr-Alt#1'!CO$53)*FederalIncomeTax+('State Depr-Alt#1'!CO$98-'State Depr-Alt#1'!CO$53)*StateIncomeTax+CM11</f>
        <v>0</v>
      </c>
      <c r="CO11" s="386">
        <f ca="1">('Fed Depr-Alt#1'!CP$98-'Fed Depr-Alt#1'!CP$53)*FederalIncomeTax+('State Depr-Alt#1'!CP$98-'State Depr-Alt#1'!CP$53)*StateIncomeTax+CN11</f>
        <v>0</v>
      </c>
      <c r="CP11" s="386">
        <f ca="1">('Fed Depr-Alt#1'!CQ$98-'Fed Depr-Alt#1'!CQ$53)*FederalIncomeTax+('State Depr-Alt#1'!CQ$98-'State Depr-Alt#1'!CQ$53)*StateIncomeTax+CO11</f>
        <v>0</v>
      </c>
      <c r="CQ11" s="386">
        <f ca="1">('Fed Depr-Alt#1'!CR$98-'Fed Depr-Alt#1'!CR$53)*FederalIncomeTax+('State Depr-Alt#1'!CR$98-'State Depr-Alt#1'!CR$53)*StateIncomeTax+CP11</f>
        <v>0</v>
      </c>
      <c r="CR11" s="5"/>
    </row>
    <row r="12" spans="1:96"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V12" ca="1" si="2">SUM(BS8:BS11)</f>
        <v>0</v>
      </c>
      <c r="BT12" s="470">
        <f t="shared" ca="1" si="2"/>
        <v>0</v>
      </c>
      <c r="BU12" s="470">
        <f t="shared" ca="1" si="2"/>
        <v>0</v>
      </c>
      <c r="BV12" s="470">
        <f t="shared" ca="1" si="2"/>
        <v>0</v>
      </c>
      <c r="BW12" s="470">
        <f t="shared" ref="BW12:CD12" ca="1" si="3">SUM(BW8:BW11)</f>
        <v>0</v>
      </c>
      <c r="BX12" s="470">
        <f t="shared" ca="1" si="3"/>
        <v>0</v>
      </c>
      <c r="BY12" s="470">
        <f t="shared" ca="1" si="3"/>
        <v>0</v>
      </c>
      <c r="BZ12" s="470">
        <f t="shared" ca="1" si="3"/>
        <v>0</v>
      </c>
      <c r="CA12" s="470">
        <f t="shared" ca="1" si="3"/>
        <v>0</v>
      </c>
      <c r="CB12" s="470">
        <f t="shared" ca="1" si="3"/>
        <v>0</v>
      </c>
      <c r="CC12" s="470">
        <f t="shared" ca="1" si="3"/>
        <v>0</v>
      </c>
      <c r="CD12" s="470">
        <f t="shared" ca="1" si="3"/>
        <v>0</v>
      </c>
      <c r="CE12" s="470">
        <f t="shared" ref="CE12:CH12" ca="1" si="4">SUM(CE8:CE11)</f>
        <v>0</v>
      </c>
      <c r="CF12" s="470">
        <f t="shared" ca="1" si="4"/>
        <v>0</v>
      </c>
      <c r="CG12" s="470">
        <f t="shared" ca="1" si="4"/>
        <v>0</v>
      </c>
      <c r="CH12" s="470">
        <f t="shared" ca="1" si="4"/>
        <v>0</v>
      </c>
      <c r="CI12" s="470">
        <f t="shared" ref="CI12:CK12" ca="1" si="5">SUM(CI8:CI11)</f>
        <v>0</v>
      </c>
      <c r="CJ12" s="470">
        <f t="shared" ca="1" si="5"/>
        <v>0</v>
      </c>
      <c r="CK12" s="470">
        <f t="shared" ca="1" si="5"/>
        <v>0</v>
      </c>
      <c r="CL12" s="470">
        <f t="shared" ref="CL12:CQ12" ca="1" si="6">SUM(CL8:CL11)</f>
        <v>0</v>
      </c>
      <c r="CM12" s="470">
        <f t="shared" ca="1" si="6"/>
        <v>0</v>
      </c>
      <c r="CN12" s="470">
        <f t="shared" ca="1" si="6"/>
        <v>0</v>
      </c>
      <c r="CO12" s="470">
        <f t="shared" ca="1" si="6"/>
        <v>0</v>
      </c>
      <c r="CP12" s="470">
        <f t="shared" ca="1" si="6"/>
        <v>0</v>
      </c>
      <c r="CQ12" s="470">
        <f t="shared" ca="1" si="6"/>
        <v>0</v>
      </c>
      <c r="CR12" s="5"/>
    </row>
    <row r="13" spans="1:96"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5"/>
    </row>
    <row r="14" spans="1:96"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5"/>
    </row>
    <row r="15" spans="1:96" s="6" customFormat="1" x14ac:dyDescent="0.25">
      <c r="A15" s="29" t="s">
        <v>161</v>
      </c>
      <c r="B15" s="42"/>
      <c r="C15" s="35">
        <f t="shared" ref="C15:BN15" ca="1" si="7">C12*$B$13*$B$14</f>
        <v>0</v>
      </c>
      <c r="D15" s="35">
        <f t="shared" ca="1" si="7"/>
        <v>0</v>
      </c>
      <c r="E15" s="35">
        <f t="shared" ca="1" si="7"/>
        <v>0</v>
      </c>
      <c r="F15" s="35">
        <f t="shared" ca="1" si="7"/>
        <v>0</v>
      </c>
      <c r="G15" s="35">
        <f t="shared" ca="1" si="7"/>
        <v>0</v>
      </c>
      <c r="H15" s="35">
        <f t="shared" ca="1" si="7"/>
        <v>0</v>
      </c>
      <c r="I15" s="35">
        <f t="shared" ca="1" si="7"/>
        <v>0</v>
      </c>
      <c r="J15" s="35">
        <f t="shared" ca="1" si="7"/>
        <v>0</v>
      </c>
      <c r="K15" s="35">
        <f t="shared" ca="1" si="7"/>
        <v>0</v>
      </c>
      <c r="L15" s="35">
        <f t="shared" ca="1" si="7"/>
        <v>0</v>
      </c>
      <c r="M15" s="35">
        <f t="shared" ca="1" si="7"/>
        <v>0</v>
      </c>
      <c r="N15" s="35">
        <f t="shared" ca="1" si="7"/>
        <v>0</v>
      </c>
      <c r="O15" s="35">
        <f t="shared" ca="1" si="7"/>
        <v>0</v>
      </c>
      <c r="P15" s="35">
        <f t="shared" ca="1" si="7"/>
        <v>0</v>
      </c>
      <c r="Q15" s="35">
        <f t="shared" ca="1" si="7"/>
        <v>0</v>
      </c>
      <c r="R15" s="35">
        <f t="shared" ca="1" si="7"/>
        <v>0</v>
      </c>
      <c r="S15" s="35">
        <f t="shared" ca="1" si="7"/>
        <v>0</v>
      </c>
      <c r="T15" s="35">
        <f t="shared" ca="1" si="7"/>
        <v>0</v>
      </c>
      <c r="U15" s="35">
        <f t="shared" ca="1" si="7"/>
        <v>0</v>
      </c>
      <c r="V15" s="35">
        <f t="shared" ca="1" si="7"/>
        <v>0</v>
      </c>
      <c r="W15" s="35">
        <f t="shared" ca="1" si="7"/>
        <v>0</v>
      </c>
      <c r="X15" s="35">
        <f t="shared" ca="1" si="7"/>
        <v>0</v>
      </c>
      <c r="Y15" s="35">
        <f t="shared" ca="1" si="7"/>
        <v>0</v>
      </c>
      <c r="Z15" s="35">
        <f t="shared" ca="1" si="7"/>
        <v>0</v>
      </c>
      <c r="AA15" s="35">
        <f t="shared" ca="1" si="7"/>
        <v>0</v>
      </c>
      <c r="AB15" s="35">
        <f t="shared" ca="1" si="7"/>
        <v>0</v>
      </c>
      <c r="AC15" s="35">
        <f t="shared" ca="1" si="7"/>
        <v>0</v>
      </c>
      <c r="AD15" s="35">
        <f t="shared" ca="1" si="7"/>
        <v>0</v>
      </c>
      <c r="AE15" s="35">
        <f t="shared" ca="1" si="7"/>
        <v>0</v>
      </c>
      <c r="AF15" s="35">
        <f t="shared" ca="1" si="7"/>
        <v>0</v>
      </c>
      <c r="AG15" s="35">
        <f t="shared" ca="1" si="7"/>
        <v>0</v>
      </c>
      <c r="AH15" s="35">
        <f t="shared" ca="1" si="7"/>
        <v>0</v>
      </c>
      <c r="AI15" s="35">
        <f t="shared" ca="1" si="7"/>
        <v>0</v>
      </c>
      <c r="AJ15" s="35">
        <f t="shared" ca="1" si="7"/>
        <v>0</v>
      </c>
      <c r="AK15" s="35">
        <f t="shared" ca="1" si="7"/>
        <v>0</v>
      </c>
      <c r="AL15" s="35">
        <f t="shared" ca="1" si="7"/>
        <v>0</v>
      </c>
      <c r="AM15" s="35">
        <f t="shared" ca="1" si="7"/>
        <v>0</v>
      </c>
      <c r="AN15" s="35">
        <f t="shared" ca="1" si="7"/>
        <v>0</v>
      </c>
      <c r="AO15" s="35">
        <f t="shared" ca="1" si="7"/>
        <v>0</v>
      </c>
      <c r="AP15" s="35">
        <f t="shared" ca="1" si="7"/>
        <v>0</v>
      </c>
      <c r="AQ15" s="35">
        <f t="shared" ca="1" si="7"/>
        <v>0</v>
      </c>
      <c r="AR15" s="35">
        <f t="shared" ca="1" si="7"/>
        <v>0</v>
      </c>
      <c r="AS15" s="35">
        <f t="shared" ca="1" si="7"/>
        <v>0</v>
      </c>
      <c r="AT15" s="35">
        <f t="shared" ca="1" si="7"/>
        <v>0</v>
      </c>
      <c r="AU15" s="35">
        <f t="shared" ca="1" si="7"/>
        <v>0</v>
      </c>
      <c r="AV15" s="35">
        <f t="shared" ca="1" si="7"/>
        <v>0</v>
      </c>
      <c r="AW15" s="35">
        <f t="shared" ca="1" si="7"/>
        <v>0</v>
      </c>
      <c r="AX15" s="35">
        <f t="shared" ca="1" si="7"/>
        <v>0</v>
      </c>
      <c r="AY15" s="35">
        <f t="shared" ca="1" si="7"/>
        <v>0</v>
      </c>
      <c r="AZ15" s="35">
        <f t="shared" ca="1" si="7"/>
        <v>0</v>
      </c>
      <c r="BA15" s="35">
        <f t="shared" ca="1" si="7"/>
        <v>0</v>
      </c>
      <c r="BB15" s="35">
        <f t="shared" ca="1" si="7"/>
        <v>0</v>
      </c>
      <c r="BC15" s="35">
        <f t="shared" ca="1" si="7"/>
        <v>0</v>
      </c>
      <c r="BD15" s="35">
        <f t="shared" ca="1" si="7"/>
        <v>0</v>
      </c>
      <c r="BE15" s="35">
        <f t="shared" ca="1" si="7"/>
        <v>0</v>
      </c>
      <c r="BF15" s="35">
        <f t="shared" ca="1" si="7"/>
        <v>0</v>
      </c>
      <c r="BG15" s="35">
        <f t="shared" ca="1" si="7"/>
        <v>0</v>
      </c>
      <c r="BH15" s="35">
        <f t="shared" ca="1" si="7"/>
        <v>0</v>
      </c>
      <c r="BI15" s="35">
        <f t="shared" ca="1" si="7"/>
        <v>0</v>
      </c>
      <c r="BJ15" s="35">
        <f t="shared" ca="1" si="7"/>
        <v>0</v>
      </c>
      <c r="BK15" s="35">
        <f t="shared" ca="1" si="7"/>
        <v>0</v>
      </c>
      <c r="BL15" s="35">
        <f t="shared" ca="1" si="7"/>
        <v>0</v>
      </c>
      <c r="BM15" s="35">
        <f t="shared" ca="1" si="7"/>
        <v>0</v>
      </c>
      <c r="BN15" s="35">
        <f t="shared" ca="1" si="7"/>
        <v>0</v>
      </c>
      <c r="BO15" s="35">
        <f t="shared" ref="BO15:BR15" ca="1" si="8">BO12*$B$13*$B$14</f>
        <v>0</v>
      </c>
      <c r="BP15" s="35">
        <f t="shared" ca="1" si="8"/>
        <v>0</v>
      </c>
      <c r="BQ15" s="35">
        <f t="shared" ca="1" si="8"/>
        <v>0</v>
      </c>
      <c r="BR15" s="35">
        <f t="shared" ca="1" si="8"/>
        <v>0</v>
      </c>
      <c r="BS15" s="35">
        <f t="shared" ref="BS15:BV15" ca="1" si="9">BS12*$B$13*$B$14</f>
        <v>0</v>
      </c>
      <c r="BT15" s="35">
        <f t="shared" ca="1" si="9"/>
        <v>0</v>
      </c>
      <c r="BU15" s="35">
        <f t="shared" ca="1" si="9"/>
        <v>0</v>
      </c>
      <c r="BV15" s="35">
        <f t="shared" ca="1" si="9"/>
        <v>0</v>
      </c>
      <c r="BW15" s="35">
        <f t="shared" ref="BW15:CD15" ca="1" si="10">BW12*$B$13*$B$14</f>
        <v>0</v>
      </c>
      <c r="BX15" s="35">
        <f t="shared" ca="1" si="10"/>
        <v>0</v>
      </c>
      <c r="BY15" s="35">
        <f t="shared" ca="1" si="10"/>
        <v>0</v>
      </c>
      <c r="BZ15" s="35">
        <f t="shared" ca="1" si="10"/>
        <v>0</v>
      </c>
      <c r="CA15" s="35">
        <f t="shared" ca="1" si="10"/>
        <v>0</v>
      </c>
      <c r="CB15" s="35">
        <f t="shared" ca="1" si="10"/>
        <v>0</v>
      </c>
      <c r="CC15" s="35">
        <f t="shared" ca="1" si="10"/>
        <v>0</v>
      </c>
      <c r="CD15" s="35">
        <f t="shared" ca="1" si="10"/>
        <v>0</v>
      </c>
      <c r="CE15" s="35">
        <f t="shared" ref="CE15:CQ15" ca="1" si="11">CE12*$B$13*$B$14</f>
        <v>0</v>
      </c>
      <c r="CF15" s="35">
        <f t="shared" ca="1" si="11"/>
        <v>0</v>
      </c>
      <c r="CG15" s="35">
        <f t="shared" ca="1" si="11"/>
        <v>0</v>
      </c>
      <c r="CH15" s="35">
        <f t="shared" ca="1" si="11"/>
        <v>0</v>
      </c>
      <c r="CI15" s="35">
        <f t="shared" ca="1" si="11"/>
        <v>0</v>
      </c>
      <c r="CJ15" s="35">
        <f t="shared" ca="1" si="11"/>
        <v>0</v>
      </c>
      <c r="CK15" s="35">
        <f t="shared" ca="1" si="11"/>
        <v>0</v>
      </c>
      <c r="CL15" s="35">
        <f t="shared" ca="1" si="11"/>
        <v>0</v>
      </c>
      <c r="CM15" s="35">
        <f t="shared" ca="1" si="11"/>
        <v>0</v>
      </c>
      <c r="CN15" s="35">
        <f t="shared" ca="1" si="11"/>
        <v>0</v>
      </c>
      <c r="CO15" s="35">
        <f t="shared" ca="1" si="11"/>
        <v>0</v>
      </c>
      <c r="CP15" s="35">
        <f t="shared" ca="1" si="11"/>
        <v>0</v>
      </c>
      <c r="CQ15" s="35">
        <f t="shared" ca="1" si="11"/>
        <v>0</v>
      </c>
      <c r="CR15" s="36"/>
    </row>
    <row r="16" spans="1:96"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5"/>
    </row>
    <row r="17" spans="1:96"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5"/>
    </row>
    <row r="18" spans="1:96" s="471" customFormat="1" x14ac:dyDescent="0.25">
      <c r="A18" s="32" t="s">
        <v>154</v>
      </c>
      <c r="C18" s="470">
        <f ca="1">Inputs!E68+IF(C4='LookUp Ranges'!$C$149,RetireValueAlt1,0)</f>
        <v>0</v>
      </c>
      <c r="D18" s="470">
        <f ca="1">Inputs!F68+IF(D4='LookUp Ranges'!$C$149,RetireValueAlt1,0)</f>
        <v>0</v>
      </c>
      <c r="E18" s="470">
        <f ca="1">Inputs!G68+IF(E4='LookUp Ranges'!$C$149,RetireValueAlt1,0)</f>
        <v>0</v>
      </c>
      <c r="F18" s="470">
        <f ca="1">Inputs!H68+IF(F4='LookUp Ranges'!$C$149,RetireValueAlt1,0)</f>
        <v>0</v>
      </c>
      <c r="G18" s="470">
        <f ca="1">Inputs!I68+IF(G4='LookUp Ranges'!$C$149,RetireValueAlt1,0)</f>
        <v>0</v>
      </c>
      <c r="H18" s="470">
        <f ca="1">Inputs!J68+IF(H4='LookUp Ranges'!$C$149,RetireValueAlt1,0)</f>
        <v>0</v>
      </c>
      <c r="I18" s="470">
        <f ca="1">Inputs!K68+IF(I4='LookUp Ranges'!$C$149,RetireValueAlt1,0)</f>
        <v>0</v>
      </c>
      <c r="J18" s="470">
        <f ca="1">Inputs!L68+IF(J4='LookUp Ranges'!$C$149,RetireValueAlt1,0)</f>
        <v>0</v>
      </c>
      <c r="K18" s="470">
        <f ca="1">Inputs!M68+IF(K4='LookUp Ranges'!$C$149,RetireValueAlt1,0)</f>
        <v>0</v>
      </c>
      <c r="L18" s="470">
        <f ca="1">Inputs!N68+IF(L4='LookUp Ranges'!$C$149,RetireValueAlt1,0)</f>
        <v>0</v>
      </c>
      <c r="M18" s="470">
        <f ca="1">Inputs!O68+IF(M4='LookUp Ranges'!$C$149,RetireValueAlt1,0)</f>
        <v>0</v>
      </c>
      <c r="N18" s="470">
        <f ca="1">Inputs!P68+IF(N4='LookUp Ranges'!$C$149,RetireValueAlt1,0)</f>
        <v>0</v>
      </c>
      <c r="O18" s="470">
        <f ca="1">Inputs!Q68+IF(O4='LookUp Ranges'!$C$149,RetireValueAlt1,0)</f>
        <v>0</v>
      </c>
      <c r="P18" s="470">
        <f ca="1">Inputs!R68+IF(P4='LookUp Ranges'!$C$149,RetireValueAlt1,0)</f>
        <v>0</v>
      </c>
      <c r="Q18" s="470">
        <f ca="1">Inputs!S68+IF(Q4='LookUp Ranges'!$C$149,RetireValueAlt1,0)</f>
        <v>0</v>
      </c>
      <c r="R18" s="470">
        <f ca="1">Inputs!T68+IF(R4='LookUp Ranges'!$C$149,RetireValueAlt1,0)</f>
        <v>0</v>
      </c>
      <c r="S18" s="470">
        <f ca="1">Inputs!U68+IF(S4='LookUp Ranges'!$C$149,RetireValueAlt1,0)</f>
        <v>0</v>
      </c>
      <c r="T18" s="470">
        <f ca="1">Inputs!V68+IF(T4='LookUp Ranges'!$C$149,RetireValueAlt1,0)</f>
        <v>0</v>
      </c>
      <c r="U18" s="470">
        <f ca="1">Inputs!W68+IF(U4='LookUp Ranges'!$C$149,RetireValueAlt1,0)</f>
        <v>0</v>
      </c>
      <c r="V18" s="470">
        <f ca="1">Inputs!X68+IF(V4='LookUp Ranges'!$C$149,RetireValueAlt1,0)</f>
        <v>0</v>
      </c>
      <c r="W18" s="470">
        <f ca="1">Inputs!Y68+IF(W4='LookUp Ranges'!$C$149,RetireValueAlt1,0)</f>
        <v>0</v>
      </c>
      <c r="X18" s="470">
        <f ca="1">Inputs!Z68+IF(X4='LookUp Ranges'!$C$149,RetireValueAlt1,0)</f>
        <v>0</v>
      </c>
      <c r="Y18" s="470">
        <f ca="1">Inputs!AA68+IF(Y4='LookUp Ranges'!$C$149,RetireValueAlt1,0)</f>
        <v>0</v>
      </c>
      <c r="Z18" s="470">
        <f ca="1">Inputs!AB68+IF(Z4='LookUp Ranges'!$C$149,RetireValueAlt1,0)</f>
        <v>0</v>
      </c>
      <c r="AA18" s="470">
        <f ca="1">Inputs!AC68+IF(AA4='LookUp Ranges'!$C$149,RetireValueAlt1,0)</f>
        <v>0</v>
      </c>
      <c r="AB18" s="470">
        <f ca="1">Inputs!AD68+IF(AB4='LookUp Ranges'!$C$149,RetireValueAlt1,0)</f>
        <v>0</v>
      </c>
      <c r="AC18" s="470">
        <f ca="1">Inputs!AE68+IF(AC4='LookUp Ranges'!$C$149,RetireValueAlt1,0)</f>
        <v>0</v>
      </c>
      <c r="AD18" s="470">
        <f ca="1">Inputs!AF68+IF(AD4='LookUp Ranges'!$C$149,RetireValueAlt1,0)</f>
        <v>0</v>
      </c>
      <c r="AE18" s="470">
        <f ca="1">Inputs!AG68+IF(AE4='LookUp Ranges'!$C$149,RetireValueAlt1,0)</f>
        <v>0</v>
      </c>
      <c r="AF18" s="470">
        <f ca="1">Inputs!AH68+IF(AF4='LookUp Ranges'!$C$149,RetireValueAlt1,0)</f>
        <v>0</v>
      </c>
      <c r="AG18" s="470">
        <f ca="1">Inputs!AI68+IF(AG4='LookUp Ranges'!$C$149,RetireValueAlt1,0)</f>
        <v>0</v>
      </c>
      <c r="AH18" s="470">
        <f ca="1">Inputs!AJ68+IF(AH4='LookUp Ranges'!$C$149,RetireValueAlt1,0)</f>
        <v>0</v>
      </c>
      <c r="AI18" s="470">
        <f ca="1">Inputs!AK68+IF(AI4='LookUp Ranges'!$C$149,RetireValueAlt1,0)</f>
        <v>0</v>
      </c>
      <c r="AJ18" s="470">
        <f ca="1">Inputs!AL68+IF(AJ4='LookUp Ranges'!$C$149,RetireValueAlt1,0)</f>
        <v>0</v>
      </c>
      <c r="AK18" s="470">
        <f ca="1">Inputs!AM68+IF(AK4='LookUp Ranges'!$C$149,RetireValueAlt1,0)</f>
        <v>0</v>
      </c>
      <c r="AL18" s="470">
        <f ca="1">Inputs!AN68+IF(AL4='LookUp Ranges'!$C$149,RetireValueAlt1,0)</f>
        <v>0</v>
      </c>
      <c r="AM18" s="470">
        <f ca="1">Inputs!AO68+IF(AM4='LookUp Ranges'!$C$149,RetireValueAlt1,0)</f>
        <v>0</v>
      </c>
      <c r="AN18" s="470">
        <f ca="1">Inputs!AP68+IF(AN4='LookUp Ranges'!$C$149,RetireValueAlt1,0)</f>
        <v>0</v>
      </c>
      <c r="AO18" s="470">
        <f ca="1">Inputs!AQ68+IF(AO4='LookUp Ranges'!$C$149,RetireValueAlt1,0)</f>
        <v>0</v>
      </c>
      <c r="AP18" s="470">
        <f ca="1">Inputs!AR68+IF(AP4='LookUp Ranges'!$C$149,RetireValueAlt1,0)</f>
        <v>0</v>
      </c>
      <c r="AQ18" s="470">
        <f ca="1">Inputs!AS68+IF(AQ4='LookUp Ranges'!$C$149,RetireValueAlt1,0)</f>
        <v>0</v>
      </c>
      <c r="AR18" s="470">
        <f ca="1">Inputs!AT68+IF(AR4='LookUp Ranges'!$C$149,RetireValueAlt1,0)</f>
        <v>0</v>
      </c>
      <c r="AS18" s="470">
        <f ca="1">Inputs!AU68+IF(AS4='LookUp Ranges'!$C$149,RetireValueAlt1,0)</f>
        <v>0</v>
      </c>
      <c r="AT18" s="470">
        <f ca="1">Inputs!AV68+IF(AT4='LookUp Ranges'!$C$149,RetireValueAlt1,0)</f>
        <v>0</v>
      </c>
      <c r="AU18" s="470">
        <f ca="1">Inputs!AW68+IF(AU4='LookUp Ranges'!$C$149,RetireValueAlt1,0)</f>
        <v>0</v>
      </c>
      <c r="AV18" s="470">
        <f ca="1">Inputs!AX68+IF(AV4='LookUp Ranges'!$C$149,RetireValueAlt1,0)</f>
        <v>0</v>
      </c>
      <c r="AW18" s="470">
        <f ca="1">Inputs!AY68+IF(AW4='LookUp Ranges'!$C$149,RetireValueAlt1,0)</f>
        <v>0</v>
      </c>
      <c r="AX18" s="470">
        <f ca="1">Inputs!AZ68+IF(AX4='LookUp Ranges'!$C$149,RetireValueAlt1,0)</f>
        <v>0</v>
      </c>
      <c r="AY18" s="470">
        <f ca="1">Inputs!BA68+IF(AY4='LookUp Ranges'!$C$149,RetireValueAlt1,0)</f>
        <v>0</v>
      </c>
      <c r="AZ18" s="470">
        <f ca="1">Inputs!BB68+IF(AZ4='LookUp Ranges'!$C$149,RetireValueAlt1,0)</f>
        <v>0</v>
      </c>
      <c r="BA18" s="470">
        <f ca="1">Inputs!BC68+IF(BA4='LookUp Ranges'!$C$149,RetireValueAlt1,0)</f>
        <v>0</v>
      </c>
      <c r="BB18" s="470">
        <f ca="1">Inputs!BD68+IF(BB4='LookUp Ranges'!$C$149,RetireValueAlt1,0)</f>
        <v>0</v>
      </c>
      <c r="BC18" s="470">
        <f ca="1">Inputs!BE68+IF(BC4='LookUp Ranges'!$C$149,RetireValueAlt1,0)</f>
        <v>0</v>
      </c>
      <c r="BD18" s="470">
        <f ca="1">Inputs!BF68+IF(BD4='LookUp Ranges'!$C$149,RetireValueAlt1,0)</f>
        <v>0</v>
      </c>
      <c r="BE18" s="470">
        <f ca="1">Inputs!BG68+IF(BE4='LookUp Ranges'!$C$149,RetireValueAlt1,0)</f>
        <v>0</v>
      </c>
      <c r="BF18" s="470">
        <f ca="1">Inputs!BH68+IF(BF4='LookUp Ranges'!$C$149,RetireValueAlt1,0)</f>
        <v>0</v>
      </c>
      <c r="BG18" s="470">
        <f ca="1">Inputs!BI68+IF(BG4='LookUp Ranges'!$C$149,RetireValueAlt1,0)</f>
        <v>0</v>
      </c>
      <c r="BH18" s="470">
        <f ca="1">Inputs!BJ68+IF(BH4='LookUp Ranges'!$C$149,RetireValueAlt1,0)</f>
        <v>0</v>
      </c>
      <c r="BI18" s="470">
        <f ca="1">Inputs!BK68+IF(BI4='LookUp Ranges'!$C$149,RetireValueAlt1,0)</f>
        <v>0</v>
      </c>
      <c r="BJ18" s="470">
        <f ca="1">Inputs!BL68+IF(BJ4='LookUp Ranges'!$C$149,RetireValueAlt1,0)</f>
        <v>0</v>
      </c>
      <c r="BK18" s="470">
        <f ca="1">Inputs!BM68+IF(BK4='LookUp Ranges'!$C$149,RetireValueAlt1,0)</f>
        <v>0</v>
      </c>
      <c r="BL18" s="470">
        <f ca="1">Inputs!BN68+IF(BL4='LookUp Ranges'!$C$149,RetireValueAlt1,0)</f>
        <v>0</v>
      </c>
      <c r="BM18" s="470">
        <f ca="1">Inputs!BO68+IF(BM4='LookUp Ranges'!$C$149,RetireValueAlt1,0)</f>
        <v>0</v>
      </c>
      <c r="BN18" s="470">
        <f ca="1">Inputs!BP68+IF(BN4='LookUp Ranges'!$C$149,RetireValueAlt1,0)</f>
        <v>0</v>
      </c>
      <c r="BO18" s="470">
        <f ca="1">Inputs!BQ68+IF(BO4='LookUp Ranges'!$C$149,RetireValueAlt1,0)</f>
        <v>0</v>
      </c>
      <c r="BP18" s="470">
        <f ca="1">Inputs!BR68+IF(BP4='LookUp Ranges'!$C$149,RetireValueAlt1,0)</f>
        <v>0</v>
      </c>
      <c r="BQ18" s="470">
        <f ca="1">Inputs!BS68+IF(BQ4='LookUp Ranges'!$C$149,RetireValueAlt1,0)</f>
        <v>0</v>
      </c>
      <c r="BR18" s="470">
        <f ca="1">Inputs!BT68+IF(BR4='LookUp Ranges'!$C$149,RetireValueAlt1,0)</f>
        <v>0</v>
      </c>
      <c r="BS18" s="470">
        <f ca="1">Inputs!BU68+IF(BS4='LookUp Ranges'!$C$149,RetireValueAlt1,0)</f>
        <v>0</v>
      </c>
      <c r="BT18" s="470">
        <f ca="1">Inputs!BV68+IF(BT4='LookUp Ranges'!$C$149,RetireValueAlt1,0)</f>
        <v>0</v>
      </c>
      <c r="BU18" s="470">
        <f ca="1">Inputs!BW68+IF(BU4='LookUp Ranges'!$C$149,RetireValueAlt1,0)</f>
        <v>0</v>
      </c>
      <c r="BV18" s="470">
        <f ca="1">Inputs!BX68+IF(BV4='LookUp Ranges'!$C$149,RetireValueAlt1,0)</f>
        <v>0</v>
      </c>
      <c r="BW18" s="470">
        <f ca="1">Inputs!BY68+IF(BW4='LookUp Ranges'!$C$149,RetireValueAlt1,0)</f>
        <v>0</v>
      </c>
      <c r="BX18" s="470">
        <f ca="1">Inputs!BZ68+IF(BX4='LookUp Ranges'!$C$149,RetireValueAlt1,0)</f>
        <v>0</v>
      </c>
      <c r="BY18" s="470">
        <f ca="1">Inputs!CA68+IF(BY4='LookUp Ranges'!$C$149,RetireValueAlt1,0)</f>
        <v>0</v>
      </c>
      <c r="BZ18" s="470">
        <f ca="1">Inputs!CB68+IF(BZ4='LookUp Ranges'!$C$149,RetireValueAlt1,0)</f>
        <v>0</v>
      </c>
      <c r="CA18" s="470">
        <f ca="1">Inputs!CC68+IF(CA4='LookUp Ranges'!$C$149,RetireValueAlt1,0)</f>
        <v>0</v>
      </c>
      <c r="CB18" s="470">
        <f ca="1">Inputs!CD68+IF(CB4='LookUp Ranges'!$C$149,RetireValueAlt1,0)</f>
        <v>0</v>
      </c>
      <c r="CC18" s="470">
        <f ca="1">Inputs!CE68+IF(CC4='LookUp Ranges'!$C$149,RetireValueAlt1,0)</f>
        <v>0</v>
      </c>
      <c r="CD18" s="470">
        <f ca="1">Inputs!CF68+IF(CD4='LookUp Ranges'!$C$149,RetireValueAlt1,0)</f>
        <v>0</v>
      </c>
      <c r="CE18" s="470">
        <f ca="1">Inputs!CG68+IF(CE4='LookUp Ranges'!$C$149,RetireValueAlt1,0)</f>
        <v>0</v>
      </c>
      <c r="CF18" s="470">
        <f ca="1">Inputs!CH68+IF(CF4='LookUp Ranges'!$C$149,RetireValueAlt1,0)</f>
        <v>0</v>
      </c>
      <c r="CG18" s="470">
        <f ca="1">Inputs!CI68+IF(CG4='LookUp Ranges'!$C$149,RetireValueAlt1,0)</f>
        <v>0</v>
      </c>
      <c r="CH18" s="470">
        <f ca="1">Inputs!CJ68+IF(CH4='LookUp Ranges'!$C$149,RetireValueAlt1,0)</f>
        <v>0</v>
      </c>
      <c r="CI18" s="470">
        <f ca="1">Inputs!CK68+IF(CI4='LookUp Ranges'!$C$149,RetireValueAlt1,0)</f>
        <v>0</v>
      </c>
      <c r="CJ18" s="470">
        <f ca="1">Inputs!CL68+IF(CJ4='LookUp Ranges'!$C$149,RetireValueAlt1,0)</f>
        <v>0</v>
      </c>
      <c r="CK18" s="470">
        <f ca="1">Inputs!CM68+IF(CK4='LookUp Ranges'!$C$149,RetireValueAlt1,0)</f>
        <v>0</v>
      </c>
      <c r="CL18" s="470">
        <f ca="1">Inputs!CN68+IF(CL4='LookUp Ranges'!$C$149,RetireValueAlt1,0)</f>
        <v>0</v>
      </c>
      <c r="CM18" s="470">
        <f ca="1">Inputs!CO68+IF(CM4='LookUp Ranges'!$C$149,RetireValueAlt1,0)</f>
        <v>0</v>
      </c>
      <c r="CN18" s="470">
        <f ca="1">Inputs!CP68+IF(CN4='LookUp Ranges'!$C$149,RetireValueAlt1,0)</f>
        <v>0</v>
      </c>
      <c r="CO18" s="470">
        <f ca="1">Inputs!CQ68+IF(CO4='LookUp Ranges'!$C$149,RetireValueAlt1,0)</f>
        <v>0</v>
      </c>
      <c r="CP18" s="470">
        <f ca="1">Inputs!CR68+IF(CP4='LookUp Ranges'!$C$149,RetireValueAlt1,0)</f>
        <v>0</v>
      </c>
      <c r="CQ18" s="470">
        <f ca="1">Inputs!CS68+IF(CQ4='LookUp Ranges'!$C$149,RetireValueAlt1,0)</f>
        <v>0</v>
      </c>
      <c r="CR18" s="470"/>
    </row>
    <row r="19" spans="1:96" s="471" customFormat="1" x14ac:dyDescent="0.25">
      <c r="A19" s="32" t="s">
        <v>147</v>
      </c>
      <c r="C19" s="470">
        <f ca="1">-(SUM(Inputs!$E$54:'Inputs'!E54)+C10)*PropertyTaxRate</f>
        <v>0</v>
      </c>
      <c r="D19" s="470">
        <f ca="1">-(SUM(Inputs!$E$54:'Inputs'!F54)+D10)*PropertyTaxRate</f>
        <v>0</v>
      </c>
      <c r="E19" s="470">
        <f ca="1">-(SUM(Inputs!$E$54:'Inputs'!G54)+E10)*PropertyTaxRate</f>
        <v>0</v>
      </c>
      <c r="F19" s="470">
        <f ca="1">-(SUM(Inputs!$E$54:'Inputs'!H54)+F10)*PropertyTaxRate</f>
        <v>0</v>
      </c>
      <c r="G19" s="470">
        <f ca="1">-(SUM(Inputs!$E$54:'Inputs'!I54)+G10)*PropertyTaxRate</f>
        <v>0</v>
      </c>
      <c r="H19" s="470">
        <f ca="1">-(SUM(Inputs!$E$54:'Inputs'!J54)+H10)*PropertyTaxRate</f>
        <v>0</v>
      </c>
      <c r="I19" s="470">
        <f ca="1">-(SUM(Inputs!$E$54:'Inputs'!K54)+I10)*PropertyTaxRate</f>
        <v>0</v>
      </c>
      <c r="J19" s="470">
        <f ca="1">-(SUM(Inputs!$E$54:'Inputs'!L54)+J10)*PropertyTaxRate</f>
        <v>0</v>
      </c>
      <c r="K19" s="470">
        <f ca="1">-(SUM(Inputs!$E$54:'Inputs'!M54)+K10)*PropertyTaxRate</f>
        <v>0</v>
      </c>
      <c r="L19" s="470">
        <f ca="1">-(SUM(Inputs!$E$54:'Inputs'!N54)+L10)*PropertyTaxRate</f>
        <v>0</v>
      </c>
      <c r="M19" s="470">
        <f ca="1">-(SUM(Inputs!$E$54:'Inputs'!O54)+M10)*PropertyTaxRate</f>
        <v>0</v>
      </c>
      <c r="N19" s="470">
        <f ca="1">-(SUM(Inputs!$E$54:'Inputs'!P54)+N10)*PropertyTaxRate</f>
        <v>0</v>
      </c>
      <c r="O19" s="470">
        <f ca="1">-(SUM(Inputs!$E$54:'Inputs'!Q54)+O10)*PropertyTaxRate</f>
        <v>0</v>
      </c>
      <c r="P19" s="470">
        <f ca="1">-(SUM(Inputs!$E$54:'Inputs'!R54)+P10)*PropertyTaxRate</f>
        <v>0</v>
      </c>
      <c r="Q19" s="470">
        <f ca="1">-(SUM(Inputs!$E$54:'Inputs'!S54)+Q10)*PropertyTaxRate</f>
        <v>0</v>
      </c>
      <c r="R19" s="470">
        <f ca="1">-(SUM(Inputs!$E$54:'Inputs'!T54)+R10)*PropertyTaxRate</f>
        <v>0</v>
      </c>
      <c r="S19" s="470">
        <f ca="1">-(SUM(Inputs!$E$54:'Inputs'!U54)+S10)*PropertyTaxRate</f>
        <v>0</v>
      </c>
      <c r="T19" s="470">
        <f ca="1">-(SUM(Inputs!$E$54:'Inputs'!V54)+T10)*PropertyTaxRate</f>
        <v>0</v>
      </c>
      <c r="U19" s="470">
        <f ca="1">-(SUM(Inputs!$E$54:'Inputs'!W54)+U10)*PropertyTaxRate</f>
        <v>0</v>
      </c>
      <c r="V19" s="470">
        <f ca="1">-(SUM(Inputs!$E$54:'Inputs'!X54)+V10)*PropertyTaxRate</f>
        <v>0</v>
      </c>
      <c r="W19" s="470">
        <f ca="1">-(SUM(Inputs!$E$54:'Inputs'!Y54)+W10)*PropertyTaxRate</f>
        <v>0</v>
      </c>
      <c r="X19" s="470">
        <f ca="1">-(SUM(Inputs!$E$54:'Inputs'!Z54)+X10)*PropertyTaxRate</f>
        <v>0</v>
      </c>
      <c r="Y19" s="470">
        <f ca="1">-(SUM(Inputs!$E$54:'Inputs'!AA54)+Y10)*PropertyTaxRate</f>
        <v>0</v>
      </c>
      <c r="Z19" s="470">
        <f ca="1">-(SUM(Inputs!$E$54:'Inputs'!AB54)+Z10)*PropertyTaxRate</f>
        <v>0</v>
      </c>
      <c r="AA19" s="470">
        <f ca="1">-(SUM(Inputs!$E$54:'Inputs'!AC54)+AA10)*PropertyTaxRate</f>
        <v>0</v>
      </c>
      <c r="AB19" s="470">
        <f ca="1">-(SUM(Inputs!$E$54:'Inputs'!AD54)+AB10)*PropertyTaxRate</f>
        <v>0</v>
      </c>
      <c r="AC19" s="470">
        <f ca="1">-(SUM(Inputs!$E$54:'Inputs'!AE54)+AC10)*PropertyTaxRate</f>
        <v>0</v>
      </c>
      <c r="AD19" s="470">
        <f ca="1">-(SUM(Inputs!$E$54:'Inputs'!AF54)+AD10)*PropertyTaxRate</f>
        <v>0</v>
      </c>
      <c r="AE19" s="470">
        <f ca="1">-(SUM(Inputs!$E$54:'Inputs'!AG54)+AE10)*PropertyTaxRate</f>
        <v>0</v>
      </c>
      <c r="AF19" s="470">
        <f ca="1">-(SUM(Inputs!$E$54:'Inputs'!AH54)+AF10)*PropertyTaxRate</f>
        <v>0</v>
      </c>
      <c r="AG19" s="470">
        <f ca="1">-(SUM(Inputs!$E$54:'Inputs'!AI54)+AG10)*PropertyTaxRate</f>
        <v>0</v>
      </c>
      <c r="AH19" s="470">
        <f ca="1">-(SUM(Inputs!$E$54:'Inputs'!AJ54)+AH10)*PropertyTaxRate</f>
        <v>0</v>
      </c>
      <c r="AI19" s="470">
        <f ca="1">-(SUM(Inputs!$E$54:'Inputs'!AK54)+AI10)*PropertyTaxRate</f>
        <v>0</v>
      </c>
      <c r="AJ19" s="470">
        <f ca="1">-(SUM(Inputs!$E$54:'Inputs'!AL54)+AJ10)*PropertyTaxRate</f>
        <v>0</v>
      </c>
      <c r="AK19" s="470">
        <f ca="1">-(SUM(Inputs!$E$54:'Inputs'!AM54)+AK10)*PropertyTaxRate</f>
        <v>0</v>
      </c>
      <c r="AL19" s="470">
        <f ca="1">-(SUM(Inputs!$E$54:'Inputs'!AN54)+AL10)*PropertyTaxRate</f>
        <v>0</v>
      </c>
      <c r="AM19" s="470">
        <f ca="1">-(SUM(Inputs!$E$54:'Inputs'!AO54)+AM10)*PropertyTaxRate</f>
        <v>0</v>
      </c>
      <c r="AN19" s="470">
        <f ca="1">-(SUM(Inputs!$E$54:'Inputs'!AP54)+AN10)*PropertyTaxRate</f>
        <v>0</v>
      </c>
      <c r="AO19" s="470">
        <f ca="1">-(SUM(Inputs!$E$54:'Inputs'!AQ54)+AO10)*PropertyTaxRate</f>
        <v>0</v>
      </c>
      <c r="AP19" s="470">
        <f ca="1">-(SUM(Inputs!$E$54:'Inputs'!AR54)+AP10)*PropertyTaxRate</f>
        <v>0</v>
      </c>
      <c r="AQ19" s="470">
        <f ca="1">-(SUM(Inputs!$E$54:'Inputs'!AS54)+AQ10)*PropertyTaxRate</f>
        <v>0</v>
      </c>
      <c r="AR19" s="470">
        <f ca="1">-(SUM(Inputs!$E$54:'Inputs'!AT54)+AR10)*PropertyTaxRate</f>
        <v>0</v>
      </c>
      <c r="AS19" s="470">
        <f ca="1">-(SUM(Inputs!$E$54:'Inputs'!AU54)+AS10)*PropertyTaxRate</f>
        <v>0</v>
      </c>
      <c r="AT19" s="470">
        <f ca="1">-(SUM(Inputs!$E$54:'Inputs'!AV54)+AT10)*PropertyTaxRate</f>
        <v>0</v>
      </c>
      <c r="AU19" s="470">
        <f ca="1">-(SUM(Inputs!$E$54:'Inputs'!AW54)+AU10)*PropertyTaxRate</f>
        <v>0</v>
      </c>
      <c r="AV19" s="470">
        <f ca="1">-(SUM(Inputs!$E$54:'Inputs'!AX54)+AV10)*PropertyTaxRate</f>
        <v>0</v>
      </c>
      <c r="AW19" s="470">
        <f ca="1">-(SUM(Inputs!$E$54:'Inputs'!AY54)+AW10)*PropertyTaxRate</f>
        <v>0</v>
      </c>
      <c r="AX19" s="470">
        <f ca="1">-(SUM(Inputs!$E$54:'Inputs'!AZ54)+AX10)*PropertyTaxRate</f>
        <v>0</v>
      </c>
      <c r="AY19" s="470">
        <f ca="1">-(SUM(Inputs!$E$54:'Inputs'!BA54)+AY10)*PropertyTaxRate</f>
        <v>0</v>
      </c>
      <c r="AZ19" s="470">
        <f ca="1">-(SUM(Inputs!$E$54:'Inputs'!BB54)+AZ10)*PropertyTaxRate</f>
        <v>0</v>
      </c>
      <c r="BA19" s="470">
        <f ca="1">-(SUM(Inputs!$E$54:'Inputs'!BC54)+BA10)*PropertyTaxRate</f>
        <v>0</v>
      </c>
      <c r="BB19" s="470">
        <f ca="1">-(SUM(Inputs!$E$54:'Inputs'!BD54)+BB10)*PropertyTaxRate</f>
        <v>0</v>
      </c>
      <c r="BC19" s="470">
        <f ca="1">-(SUM(Inputs!$E$54:'Inputs'!BE54)+BC10)*PropertyTaxRate</f>
        <v>0</v>
      </c>
      <c r="BD19" s="470">
        <f ca="1">-(SUM(Inputs!$E$54:'Inputs'!BF54)+BD10)*PropertyTaxRate</f>
        <v>0</v>
      </c>
      <c r="BE19" s="470">
        <f ca="1">-(SUM(Inputs!$E$54:'Inputs'!BG54)+BE10)*PropertyTaxRate</f>
        <v>0</v>
      </c>
      <c r="BF19" s="470">
        <f ca="1">-(SUM(Inputs!$E$54:'Inputs'!BH54)+BF10)*PropertyTaxRate</f>
        <v>0</v>
      </c>
      <c r="BG19" s="470">
        <f ca="1">-(SUM(Inputs!$E$54:'Inputs'!BI54)+BG10)*PropertyTaxRate</f>
        <v>0</v>
      </c>
      <c r="BH19" s="470">
        <f ca="1">-(SUM(Inputs!$E$54:'Inputs'!BJ54)+BH10)*PropertyTaxRate</f>
        <v>0</v>
      </c>
      <c r="BI19" s="470">
        <f ca="1">-(SUM(Inputs!$E$54:'Inputs'!BK54)+BI10)*PropertyTaxRate</f>
        <v>0</v>
      </c>
      <c r="BJ19" s="470">
        <f ca="1">-(SUM(Inputs!$E$54:'Inputs'!BL54)+BJ10)*PropertyTaxRate</f>
        <v>0</v>
      </c>
      <c r="BK19" s="470">
        <f ca="1">-(SUM(Inputs!$E$54:'Inputs'!BM54)+BK10)*PropertyTaxRate</f>
        <v>0</v>
      </c>
      <c r="BL19" s="470">
        <f ca="1">-(SUM(Inputs!$E$54:'Inputs'!BN54)+BL10)*PropertyTaxRate</f>
        <v>0</v>
      </c>
      <c r="BM19" s="470">
        <f ca="1">-(SUM(Inputs!$E$54:'Inputs'!BO54)+BM10)*PropertyTaxRate</f>
        <v>0</v>
      </c>
      <c r="BN19" s="470">
        <f ca="1">-(SUM(Inputs!$E$54:'Inputs'!BP54)+BN10)*PropertyTaxRate</f>
        <v>0</v>
      </c>
      <c r="BO19" s="470">
        <f ca="1">-(SUM(Inputs!$E$54:'Inputs'!BQ54)+BO10)*PropertyTaxRate</f>
        <v>0</v>
      </c>
      <c r="BP19" s="470">
        <f ca="1">-(SUM(Inputs!$E$54:'Inputs'!BR54)+BP10)*PropertyTaxRate</f>
        <v>0</v>
      </c>
      <c r="BQ19" s="470">
        <f ca="1">-(SUM(Inputs!$E$54:'Inputs'!BS54)+BQ10)*PropertyTaxRate</f>
        <v>0</v>
      </c>
      <c r="BR19" s="470">
        <f ca="1">-(SUM(Inputs!$E$54:'Inputs'!BT54)+BR10)*PropertyTaxRate</f>
        <v>0</v>
      </c>
      <c r="BS19" s="470">
        <f ca="1">-(SUM(Inputs!$E$54:'Inputs'!BU54)+BS10)*PropertyTaxRate</f>
        <v>0</v>
      </c>
      <c r="BT19" s="470">
        <f ca="1">-(SUM(Inputs!$E$54:'Inputs'!BV54)+BT10)*PropertyTaxRate</f>
        <v>0</v>
      </c>
      <c r="BU19" s="470">
        <f ca="1">-(SUM(Inputs!$E$54:'Inputs'!BW54)+BU10)*PropertyTaxRate</f>
        <v>0</v>
      </c>
      <c r="BV19" s="470">
        <f ca="1">-(SUM(Inputs!$E$54:'Inputs'!BX54)+BV10)*PropertyTaxRate</f>
        <v>0</v>
      </c>
      <c r="BW19" s="470">
        <f ca="1">-(SUM(Inputs!$E$54:'Inputs'!BY54)+BW10)*PropertyTaxRate</f>
        <v>0</v>
      </c>
      <c r="BX19" s="470">
        <f ca="1">-(SUM(Inputs!$E$54:'Inputs'!BZ54)+BX10)*PropertyTaxRate</f>
        <v>0</v>
      </c>
      <c r="BY19" s="470">
        <f ca="1">-(SUM(Inputs!$E$54:'Inputs'!CA54)+BY10)*PropertyTaxRate</f>
        <v>0</v>
      </c>
      <c r="BZ19" s="470">
        <f ca="1">-(SUM(Inputs!$E$54:'Inputs'!CB54)+BZ10)*PropertyTaxRate</f>
        <v>0</v>
      </c>
      <c r="CA19" s="470">
        <f ca="1">-(SUM(Inputs!$E$54:'Inputs'!CC54)+CA10)*PropertyTaxRate</f>
        <v>0</v>
      </c>
      <c r="CB19" s="470">
        <f ca="1">-(SUM(Inputs!$E$54:'Inputs'!CD54)+CB10)*PropertyTaxRate</f>
        <v>0</v>
      </c>
      <c r="CC19" s="470">
        <f ca="1">-(SUM(Inputs!$E$54:'Inputs'!CE54)+CC10)*PropertyTaxRate</f>
        <v>0</v>
      </c>
      <c r="CD19" s="470">
        <f ca="1">-(SUM(Inputs!$E$54:'Inputs'!CF54)+CD10)*PropertyTaxRate</f>
        <v>0</v>
      </c>
      <c r="CE19" s="470">
        <f ca="1">-(SUM(Inputs!$E$54:'Inputs'!CG54)+CE10)*PropertyTaxRate</f>
        <v>0</v>
      </c>
      <c r="CF19" s="470">
        <f ca="1">-(SUM(Inputs!$E$54:'Inputs'!CH54)+CF10)*PropertyTaxRate</f>
        <v>0</v>
      </c>
      <c r="CG19" s="470">
        <f ca="1">-(SUM(Inputs!$E$54:'Inputs'!CI54)+CG10)*PropertyTaxRate</f>
        <v>0</v>
      </c>
      <c r="CH19" s="470">
        <f ca="1">-(SUM(Inputs!$E$54:'Inputs'!CJ54)+CH10)*PropertyTaxRate</f>
        <v>0</v>
      </c>
      <c r="CI19" s="470">
        <f ca="1">-(SUM(Inputs!$E$54:'Inputs'!CK54)+CI10)*PropertyTaxRate</f>
        <v>0</v>
      </c>
      <c r="CJ19" s="470">
        <f ca="1">-(SUM(Inputs!$E$54:'Inputs'!CL54)+CJ10)*PropertyTaxRate</f>
        <v>0</v>
      </c>
      <c r="CK19" s="470">
        <f ca="1">-(SUM(Inputs!$E$54:'Inputs'!CM54)+CK10)*PropertyTaxRate</f>
        <v>0</v>
      </c>
      <c r="CL19" s="470">
        <f ca="1">-(SUM(Inputs!$E$54:'Inputs'!CN54)+CL10)*PropertyTaxRate</f>
        <v>0</v>
      </c>
      <c r="CM19" s="470">
        <f ca="1">-(SUM(Inputs!$E$54:'Inputs'!CO54)+CM10)*PropertyTaxRate</f>
        <v>0</v>
      </c>
      <c r="CN19" s="470">
        <f ca="1">-(SUM(Inputs!$E$54:'Inputs'!CP54)+CN10)*PropertyTaxRate</f>
        <v>0</v>
      </c>
      <c r="CO19" s="470">
        <f ca="1">-(SUM(Inputs!$E$54:'Inputs'!CQ54)+CO10)*PropertyTaxRate</f>
        <v>0</v>
      </c>
      <c r="CP19" s="470">
        <f ca="1">-(SUM(Inputs!$E$54:'Inputs'!CR54)+CP10)*PropertyTaxRate</f>
        <v>0</v>
      </c>
      <c r="CQ19" s="470">
        <f ca="1">-(SUM(Inputs!$E$54:'Inputs'!CS54)+CQ10)*PropertyTaxRate</f>
        <v>0</v>
      </c>
      <c r="CR19" s="470"/>
    </row>
    <row r="20" spans="1:96" s="10" customFormat="1" x14ac:dyDescent="0.25">
      <c r="A20" s="32" t="s">
        <v>84</v>
      </c>
      <c r="C20" s="386">
        <f ca="1">'Fed Depr-Alt#1'!D53</f>
        <v>0</v>
      </c>
      <c r="D20" s="386">
        <f ca="1">'Fed Depr-Alt#1'!E53</f>
        <v>0</v>
      </c>
      <c r="E20" s="386">
        <f ca="1">'Fed Depr-Alt#1'!F53</f>
        <v>0</v>
      </c>
      <c r="F20" s="386">
        <f ca="1">'Fed Depr-Alt#1'!G53</f>
        <v>0</v>
      </c>
      <c r="G20" s="386">
        <f ca="1">'Fed Depr-Alt#1'!H53</f>
        <v>0</v>
      </c>
      <c r="H20" s="386">
        <f ca="1">'Fed Depr-Alt#1'!I53</f>
        <v>0</v>
      </c>
      <c r="I20" s="386">
        <f ca="1">'Fed Depr-Alt#1'!J53</f>
        <v>0</v>
      </c>
      <c r="J20" s="386">
        <f ca="1">'Fed Depr-Alt#1'!K53</f>
        <v>0</v>
      </c>
      <c r="K20" s="386">
        <f ca="1">'Fed Depr-Alt#1'!L53</f>
        <v>0</v>
      </c>
      <c r="L20" s="386">
        <f ca="1">'Fed Depr-Alt#1'!M53</f>
        <v>0</v>
      </c>
      <c r="M20" s="386">
        <f ca="1">'Fed Depr-Alt#1'!N53</f>
        <v>0</v>
      </c>
      <c r="N20" s="386">
        <f ca="1">'Fed Depr-Alt#1'!O53</f>
        <v>0</v>
      </c>
      <c r="O20" s="386">
        <f ca="1">'Fed Depr-Alt#1'!P53</f>
        <v>0</v>
      </c>
      <c r="P20" s="386">
        <f ca="1">'Fed Depr-Alt#1'!Q53</f>
        <v>0</v>
      </c>
      <c r="Q20" s="386">
        <f ca="1">'Fed Depr-Alt#1'!R53</f>
        <v>0</v>
      </c>
      <c r="R20" s="386">
        <f ca="1">'Fed Depr-Alt#1'!S53</f>
        <v>0</v>
      </c>
      <c r="S20" s="386">
        <f ca="1">'Fed Depr-Alt#1'!T53</f>
        <v>0</v>
      </c>
      <c r="T20" s="386">
        <f ca="1">'Fed Depr-Alt#1'!U53</f>
        <v>0</v>
      </c>
      <c r="U20" s="386">
        <f ca="1">'Fed Depr-Alt#1'!V53</f>
        <v>0</v>
      </c>
      <c r="V20" s="386">
        <f ca="1">'Fed Depr-Alt#1'!W53</f>
        <v>0</v>
      </c>
      <c r="W20" s="386">
        <f ca="1">'Fed Depr-Alt#1'!X53</f>
        <v>0</v>
      </c>
      <c r="X20" s="386">
        <f ca="1">'Fed Depr-Alt#1'!Y53</f>
        <v>0</v>
      </c>
      <c r="Y20" s="386">
        <f ca="1">'Fed Depr-Alt#1'!Z53</f>
        <v>0</v>
      </c>
      <c r="Z20" s="386">
        <f ca="1">'Fed Depr-Alt#1'!AA53</f>
        <v>0</v>
      </c>
      <c r="AA20" s="386">
        <f ca="1">'Fed Depr-Alt#1'!AB53</f>
        <v>0</v>
      </c>
      <c r="AB20" s="386">
        <f ca="1">'Fed Depr-Alt#1'!AC53</f>
        <v>0</v>
      </c>
      <c r="AC20" s="386">
        <f ca="1">'Fed Depr-Alt#1'!AD53</f>
        <v>0</v>
      </c>
      <c r="AD20" s="386">
        <f ca="1">'Fed Depr-Alt#1'!AE53</f>
        <v>0</v>
      </c>
      <c r="AE20" s="386">
        <f ca="1">'Fed Depr-Alt#1'!AF53</f>
        <v>0</v>
      </c>
      <c r="AF20" s="386">
        <f ca="1">'Fed Depr-Alt#1'!AG53</f>
        <v>0</v>
      </c>
      <c r="AG20" s="386">
        <f ca="1">'Fed Depr-Alt#1'!AH53</f>
        <v>0</v>
      </c>
      <c r="AH20" s="386">
        <f ca="1">'Fed Depr-Alt#1'!AI53</f>
        <v>0</v>
      </c>
      <c r="AI20" s="386">
        <f ca="1">'Fed Depr-Alt#1'!AJ53</f>
        <v>0</v>
      </c>
      <c r="AJ20" s="386">
        <f ca="1">'Fed Depr-Alt#1'!AK53</f>
        <v>0</v>
      </c>
      <c r="AK20" s="386">
        <f ca="1">'Fed Depr-Alt#1'!AL53</f>
        <v>0</v>
      </c>
      <c r="AL20" s="386">
        <f ca="1">'Fed Depr-Alt#1'!AM53</f>
        <v>0</v>
      </c>
      <c r="AM20" s="386">
        <f ca="1">'Fed Depr-Alt#1'!AN53</f>
        <v>0</v>
      </c>
      <c r="AN20" s="386">
        <f ca="1">'Fed Depr-Alt#1'!AO53</f>
        <v>0</v>
      </c>
      <c r="AO20" s="386">
        <f ca="1">'Fed Depr-Alt#1'!AP53</f>
        <v>0</v>
      </c>
      <c r="AP20" s="386">
        <f ca="1">'Fed Depr-Alt#1'!AQ53</f>
        <v>0</v>
      </c>
      <c r="AQ20" s="386">
        <f ca="1">'Fed Depr-Alt#1'!AR53</f>
        <v>0</v>
      </c>
      <c r="AR20" s="386">
        <f ca="1">'Fed Depr-Alt#1'!AS53</f>
        <v>0</v>
      </c>
      <c r="AS20" s="386">
        <f ca="1">'Fed Depr-Alt#1'!AT53</f>
        <v>0</v>
      </c>
      <c r="AT20" s="386">
        <f ca="1">'Fed Depr-Alt#1'!AU53</f>
        <v>0</v>
      </c>
      <c r="AU20" s="386">
        <f ca="1">'Fed Depr-Alt#1'!AV53</f>
        <v>0</v>
      </c>
      <c r="AV20" s="386">
        <f ca="1">'Fed Depr-Alt#1'!AW53</f>
        <v>0</v>
      </c>
      <c r="AW20" s="386">
        <f ca="1">'Fed Depr-Alt#1'!AX53</f>
        <v>0</v>
      </c>
      <c r="AX20" s="386">
        <f ca="1">'Fed Depr-Alt#1'!AY53</f>
        <v>0</v>
      </c>
      <c r="AY20" s="386">
        <f ca="1">'Fed Depr-Alt#1'!AZ53</f>
        <v>0</v>
      </c>
      <c r="AZ20" s="386">
        <f ca="1">'Fed Depr-Alt#1'!BA53</f>
        <v>0</v>
      </c>
      <c r="BA20" s="386">
        <f ca="1">'Fed Depr-Alt#1'!BB53</f>
        <v>0</v>
      </c>
      <c r="BB20" s="386">
        <f ca="1">'Fed Depr-Alt#1'!BC53</f>
        <v>0</v>
      </c>
      <c r="BC20" s="386">
        <f ca="1">'Fed Depr-Alt#1'!BD53</f>
        <v>0</v>
      </c>
      <c r="BD20" s="386">
        <f ca="1">'Fed Depr-Alt#1'!BE53</f>
        <v>0</v>
      </c>
      <c r="BE20" s="386">
        <f ca="1">'Fed Depr-Alt#1'!BF53</f>
        <v>0</v>
      </c>
      <c r="BF20" s="386">
        <f ca="1">'Fed Depr-Alt#1'!BG53</f>
        <v>0</v>
      </c>
      <c r="BG20" s="386">
        <f ca="1">'Fed Depr-Alt#1'!BH53</f>
        <v>0</v>
      </c>
      <c r="BH20" s="386">
        <f ca="1">'Fed Depr-Alt#1'!BI53</f>
        <v>0</v>
      </c>
      <c r="BI20" s="386">
        <f ca="1">'Fed Depr-Alt#1'!BJ53</f>
        <v>0</v>
      </c>
      <c r="BJ20" s="386">
        <f ca="1">'Fed Depr-Alt#1'!BK53</f>
        <v>0</v>
      </c>
      <c r="BK20" s="386">
        <f ca="1">'Fed Depr-Alt#1'!BL53</f>
        <v>0</v>
      </c>
      <c r="BL20" s="386">
        <f ca="1">'Fed Depr-Alt#1'!BM53</f>
        <v>0</v>
      </c>
      <c r="BM20" s="386">
        <f ca="1">'Fed Depr-Alt#1'!BN53</f>
        <v>0</v>
      </c>
      <c r="BN20" s="386">
        <f ca="1">'Fed Depr-Alt#1'!BO53</f>
        <v>0</v>
      </c>
      <c r="BO20" s="386">
        <f ca="1">'Fed Depr-Alt#1'!BP53</f>
        <v>0</v>
      </c>
      <c r="BP20" s="386">
        <f ca="1">'Fed Depr-Alt#1'!BQ53</f>
        <v>0</v>
      </c>
      <c r="BQ20" s="386">
        <f ca="1">'Fed Depr-Alt#1'!BR53</f>
        <v>0</v>
      </c>
      <c r="BR20" s="386">
        <f ca="1">'Fed Depr-Alt#1'!BS53</f>
        <v>0</v>
      </c>
      <c r="BS20" s="386">
        <f ca="1">'Fed Depr-Alt#1'!BT53</f>
        <v>0</v>
      </c>
      <c r="BT20" s="386">
        <f ca="1">'Fed Depr-Alt#1'!BU53</f>
        <v>0</v>
      </c>
      <c r="BU20" s="386">
        <f ca="1">'Fed Depr-Alt#1'!BV53</f>
        <v>0</v>
      </c>
      <c r="BV20" s="386">
        <f ca="1">'Fed Depr-Alt#1'!BW53</f>
        <v>0</v>
      </c>
      <c r="BW20" s="386">
        <f ca="1">'Fed Depr-Alt#1'!BX53</f>
        <v>0</v>
      </c>
      <c r="BX20" s="386">
        <f ca="1">'Fed Depr-Alt#1'!BY53</f>
        <v>0</v>
      </c>
      <c r="BY20" s="386">
        <f ca="1">'Fed Depr-Alt#1'!BZ53</f>
        <v>0</v>
      </c>
      <c r="BZ20" s="386">
        <f ca="1">'Fed Depr-Alt#1'!CA53</f>
        <v>0</v>
      </c>
      <c r="CA20" s="386">
        <f ca="1">'Fed Depr-Alt#1'!CB53</f>
        <v>0</v>
      </c>
      <c r="CB20" s="386">
        <f ca="1">'Fed Depr-Alt#1'!CC53</f>
        <v>0</v>
      </c>
      <c r="CC20" s="386">
        <f ca="1">'Fed Depr-Alt#1'!CD53</f>
        <v>0</v>
      </c>
      <c r="CD20" s="386">
        <f ca="1">'Fed Depr-Alt#1'!CE53</f>
        <v>0</v>
      </c>
      <c r="CE20" s="386">
        <f ca="1">'Fed Depr-Alt#1'!CF53</f>
        <v>0</v>
      </c>
      <c r="CF20" s="386">
        <f ca="1">'Fed Depr-Alt#1'!CG53</f>
        <v>0</v>
      </c>
      <c r="CG20" s="386">
        <f ca="1">'Fed Depr-Alt#1'!CH53</f>
        <v>0</v>
      </c>
      <c r="CH20" s="386">
        <f ca="1">'Fed Depr-Alt#1'!CI53</f>
        <v>0</v>
      </c>
      <c r="CI20" s="386">
        <f ca="1">'Fed Depr-Alt#1'!CJ53</f>
        <v>0</v>
      </c>
      <c r="CJ20" s="386">
        <f ca="1">'Fed Depr-Alt#1'!CK53</f>
        <v>0</v>
      </c>
      <c r="CK20" s="386">
        <f ca="1">'Fed Depr-Alt#1'!CL53</f>
        <v>0</v>
      </c>
      <c r="CL20" s="386">
        <f ca="1">'Fed Depr-Alt#1'!CM53</f>
        <v>0</v>
      </c>
      <c r="CM20" s="386">
        <f ca="1">'Fed Depr-Alt#1'!CN53</f>
        <v>0</v>
      </c>
      <c r="CN20" s="386">
        <f ca="1">'Fed Depr-Alt#1'!CO53</f>
        <v>0</v>
      </c>
      <c r="CO20" s="386">
        <f ca="1">'Fed Depr-Alt#1'!CP53</f>
        <v>0</v>
      </c>
      <c r="CP20" s="386">
        <f ca="1">'Fed Depr-Alt#1'!CQ53</f>
        <v>0</v>
      </c>
      <c r="CQ20" s="386">
        <f ca="1">'Fed Depr-Alt#1'!CR53</f>
        <v>0</v>
      </c>
      <c r="CR20" s="5"/>
    </row>
    <row r="21" spans="1:96" s="10" customFormat="1" x14ac:dyDescent="0.25">
      <c r="A21" s="41" t="s">
        <v>153</v>
      </c>
      <c r="C21" s="470">
        <f t="shared" ref="C21:O21" ca="1" si="12">SUM(C18:C20)</f>
        <v>0</v>
      </c>
      <c r="D21" s="470">
        <f t="shared" ca="1" si="12"/>
        <v>0</v>
      </c>
      <c r="E21" s="470">
        <f t="shared" ca="1" si="12"/>
        <v>0</v>
      </c>
      <c r="F21" s="470">
        <f t="shared" ca="1" si="12"/>
        <v>0</v>
      </c>
      <c r="G21" s="470">
        <f t="shared" ca="1" si="12"/>
        <v>0</v>
      </c>
      <c r="H21" s="470">
        <f t="shared" ca="1" si="12"/>
        <v>0</v>
      </c>
      <c r="I21" s="470">
        <f t="shared" ca="1" si="12"/>
        <v>0</v>
      </c>
      <c r="J21" s="470">
        <f t="shared" ca="1" si="12"/>
        <v>0</v>
      </c>
      <c r="K21" s="470">
        <f t="shared" ca="1" si="12"/>
        <v>0</v>
      </c>
      <c r="L21" s="470">
        <f t="shared" ca="1" si="12"/>
        <v>0</v>
      </c>
      <c r="M21" s="470">
        <f t="shared" ca="1" si="12"/>
        <v>0</v>
      </c>
      <c r="N21" s="470">
        <f t="shared" ca="1" si="12"/>
        <v>0</v>
      </c>
      <c r="O21" s="470">
        <f t="shared" ca="1" si="12"/>
        <v>0</v>
      </c>
      <c r="P21" s="470">
        <f t="shared" ref="P21:BR21" ca="1" si="13">SUM(P18:P20)</f>
        <v>0</v>
      </c>
      <c r="Q21" s="470">
        <f t="shared" ca="1" si="13"/>
        <v>0</v>
      </c>
      <c r="R21" s="470">
        <f t="shared" ca="1" si="13"/>
        <v>0</v>
      </c>
      <c r="S21" s="470">
        <f t="shared" ca="1" si="13"/>
        <v>0</v>
      </c>
      <c r="T21" s="470">
        <f t="shared" ca="1" si="13"/>
        <v>0</v>
      </c>
      <c r="U21" s="470">
        <f t="shared" ca="1" si="13"/>
        <v>0</v>
      </c>
      <c r="V21" s="470">
        <f t="shared" ca="1" si="13"/>
        <v>0</v>
      </c>
      <c r="W21" s="470">
        <f t="shared" ca="1" si="13"/>
        <v>0</v>
      </c>
      <c r="X21" s="470">
        <f t="shared" ca="1" si="13"/>
        <v>0</v>
      </c>
      <c r="Y21" s="470">
        <f t="shared" ca="1" si="13"/>
        <v>0</v>
      </c>
      <c r="Z21" s="470">
        <f t="shared" ca="1" si="13"/>
        <v>0</v>
      </c>
      <c r="AA21" s="470">
        <f t="shared" ca="1" si="13"/>
        <v>0</v>
      </c>
      <c r="AB21" s="470">
        <f t="shared" ca="1" si="13"/>
        <v>0</v>
      </c>
      <c r="AC21" s="470">
        <f t="shared" ca="1" si="13"/>
        <v>0</v>
      </c>
      <c r="AD21" s="470">
        <f t="shared" ca="1" si="13"/>
        <v>0</v>
      </c>
      <c r="AE21" s="470">
        <f t="shared" ca="1" si="13"/>
        <v>0</v>
      </c>
      <c r="AF21" s="470">
        <f t="shared" ca="1" si="13"/>
        <v>0</v>
      </c>
      <c r="AG21" s="470">
        <f t="shared" ca="1" si="13"/>
        <v>0</v>
      </c>
      <c r="AH21" s="470">
        <f t="shared" ca="1" si="13"/>
        <v>0</v>
      </c>
      <c r="AI21" s="470">
        <f t="shared" ca="1" si="13"/>
        <v>0</v>
      </c>
      <c r="AJ21" s="470">
        <f t="shared" ca="1" si="13"/>
        <v>0</v>
      </c>
      <c r="AK21" s="470">
        <f t="shared" ca="1" si="13"/>
        <v>0</v>
      </c>
      <c r="AL21" s="470">
        <f t="shared" ca="1" si="13"/>
        <v>0</v>
      </c>
      <c r="AM21" s="470">
        <f t="shared" ca="1" si="13"/>
        <v>0</v>
      </c>
      <c r="AN21" s="470">
        <f t="shared" ca="1" si="13"/>
        <v>0</v>
      </c>
      <c r="AO21" s="470">
        <f t="shared" ca="1" si="13"/>
        <v>0</v>
      </c>
      <c r="AP21" s="470">
        <f t="shared" ca="1" si="13"/>
        <v>0</v>
      </c>
      <c r="AQ21" s="470">
        <f t="shared" ca="1" si="13"/>
        <v>0</v>
      </c>
      <c r="AR21" s="470">
        <f t="shared" ca="1" si="13"/>
        <v>0</v>
      </c>
      <c r="AS21" s="470">
        <f t="shared" ca="1" si="13"/>
        <v>0</v>
      </c>
      <c r="AT21" s="470">
        <f t="shared" ca="1" si="13"/>
        <v>0</v>
      </c>
      <c r="AU21" s="470">
        <f t="shared" ca="1" si="13"/>
        <v>0</v>
      </c>
      <c r="AV21" s="470">
        <f t="shared" ca="1" si="13"/>
        <v>0</v>
      </c>
      <c r="AW21" s="470">
        <f t="shared" ca="1" si="13"/>
        <v>0</v>
      </c>
      <c r="AX21" s="470">
        <f t="shared" ca="1" si="13"/>
        <v>0</v>
      </c>
      <c r="AY21" s="470">
        <f t="shared" ca="1" si="13"/>
        <v>0</v>
      </c>
      <c r="AZ21" s="470">
        <f t="shared" ca="1" si="13"/>
        <v>0</v>
      </c>
      <c r="BA21" s="470">
        <f t="shared" ca="1" si="13"/>
        <v>0</v>
      </c>
      <c r="BB21" s="470">
        <f t="shared" ca="1" si="13"/>
        <v>0</v>
      </c>
      <c r="BC21" s="470">
        <f t="shared" ca="1" si="13"/>
        <v>0</v>
      </c>
      <c r="BD21" s="470">
        <f t="shared" ca="1" si="13"/>
        <v>0</v>
      </c>
      <c r="BE21" s="470">
        <f t="shared" ca="1" si="13"/>
        <v>0</v>
      </c>
      <c r="BF21" s="470">
        <f t="shared" ca="1" si="13"/>
        <v>0</v>
      </c>
      <c r="BG21" s="470">
        <f t="shared" ca="1" si="13"/>
        <v>0</v>
      </c>
      <c r="BH21" s="470">
        <f t="shared" ca="1" si="13"/>
        <v>0</v>
      </c>
      <c r="BI21" s="470">
        <f t="shared" ca="1" si="13"/>
        <v>0</v>
      </c>
      <c r="BJ21" s="470">
        <f t="shared" ca="1" si="13"/>
        <v>0</v>
      </c>
      <c r="BK21" s="470">
        <f t="shared" ca="1" si="13"/>
        <v>0</v>
      </c>
      <c r="BL21" s="470">
        <f t="shared" ca="1" si="13"/>
        <v>0</v>
      </c>
      <c r="BM21" s="470">
        <f t="shared" ca="1" si="13"/>
        <v>0</v>
      </c>
      <c r="BN21" s="470">
        <f t="shared" ca="1" si="13"/>
        <v>0</v>
      </c>
      <c r="BO21" s="470">
        <f t="shared" ca="1" si="13"/>
        <v>0</v>
      </c>
      <c r="BP21" s="470">
        <f t="shared" ca="1" si="13"/>
        <v>0</v>
      </c>
      <c r="BQ21" s="470">
        <f t="shared" ca="1" si="13"/>
        <v>0</v>
      </c>
      <c r="BR21" s="470">
        <f t="shared" ca="1" si="13"/>
        <v>0</v>
      </c>
      <c r="BS21" s="470">
        <f t="shared" ref="BS21:BV21" ca="1" si="14">SUM(BS18:BS20)</f>
        <v>0</v>
      </c>
      <c r="BT21" s="470">
        <f t="shared" ca="1" si="14"/>
        <v>0</v>
      </c>
      <c r="BU21" s="470">
        <f t="shared" ca="1" si="14"/>
        <v>0</v>
      </c>
      <c r="BV21" s="470">
        <f t="shared" ca="1" si="14"/>
        <v>0</v>
      </c>
      <c r="BW21" s="470">
        <f t="shared" ref="BW21:CD21" ca="1" si="15">SUM(BW18:BW20)</f>
        <v>0</v>
      </c>
      <c r="BX21" s="470">
        <f t="shared" ca="1" si="15"/>
        <v>0</v>
      </c>
      <c r="BY21" s="470">
        <f t="shared" ca="1" si="15"/>
        <v>0</v>
      </c>
      <c r="BZ21" s="470">
        <f t="shared" ca="1" si="15"/>
        <v>0</v>
      </c>
      <c r="CA21" s="470">
        <f t="shared" ca="1" si="15"/>
        <v>0</v>
      </c>
      <c r="CB21" s="470">
        <f t="shared" ca="1" si="15"/>
        <v>0</v>
      </c>
      <c r="CC21" s="470">
        <f t="shared" ca="1" si="15"/>
        <v>0</v>
      </c>
      <c r="CD21" s="470">
        <f t="shared" ca="1" si="15"/>
        <v>0</v>
      </c>
      <c r="CE21" s="470">
        <f t="shared" ref="CE21:CQ21" ca="1" si="16">SUM(CE18:CE20)</f>
        <v>0</v>
      </c>
      <c r="CF21" s="470">
        <f t="shared" ca="1" si="16"/>
        <v>0</v>
      </c>
      <c r="CG21" s="470">
        <f t="shared" ca="1" si="16"/>
        <v>0</v>
      </c>
      <c r="CH21" s="470">
        <f t="shared" ca="1" si="16"/>
        <v>0</v>
      </c>
      <c r="CI21" s="470">
        <f t="shared" ca="1" si="16"/>
        <v>0</v>
      </c>
      <c r="CJ21" s="470">
        <f t="shared" ca="1" si="16"/>
        <v>0</v>
      </c>
      <c r="CK21" s="470">
        <f t="shared" ca="1" si="16"/>
        <v>0</v>
      </c>
      <c r="CL21" s="470">
        <f t="shared" ca="1" si="16"/>
        <v>0</v>
      </c>
      <c r="CM21" s="470">
        <f t="shared" ca="1" si="16"/>
        <v>0</v>
      </c>
      <c r="CN21" s="470">
        <f t="shared" ca="1" si="16"/>
        <v>0</v>
      </c>
      <c r="CO21" s="470">
        <f t="shared" ca="1" si="16"/>
        <v>0</v>
      </c>
      <c r="CP21" s="470">
        <f t="shared" ca="1" si="16"/>
        <v>0</v>
      </c>
      <c r="CQ21" s="470">
        <f t="shared" ca="1" si="16"/>
        <v>0</v>
      </c>
      <c r="CR21" s="5"/>
    </row>
    <row r="22" spans="1:96"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5"/>
    </row>
    <row r="23" spans="1:96"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5"/>
    </row>
    <row r="24" spans="1:96"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5"/>
    </row>
    <row r="25" spans="1:96" s="10" customFormat="1" x14ac:dyDescent="0.25">
      <c r="A25" s="41" t="s">
        <v>157</v>
      </c>
      <c r="B25" s="26"/>
      <c r="C25" s="470">
        <f t="shared" ref="C25:BN25" ca="1" si="17">-(DEBT*DEBT_INT_RATE)*C12</f>
        <v>0</v>
      </c>
      <c r="D25" s="470">
        <f t="shared" ca="1" si="17"/>
        <v>0</v>
      </c>
      <c r="E25" s="470">
        <f t="shared" ca="1" si="17"/>
        <v>0</v>
      </c>
      <c r="F25" s="470">
        <f t="shared" ca="1" si="17"/>
        <v>0</v>
      </c>
      <c r="G25" s="470">
        <f t="shared" ca="1" si="17"/>
        <v>0</v>
      </c>
      <c r="H25" s="470">
        <f t="shared" ca="1" si="17"/>
        <v>0</v>
      </c>
      <c r="I25" s="470">
        <f t="shared" ca="1" si="17"/>
        <v>0</v>
      </c>
      <c r="J25" s="470">
        <f t="shared" ca="1" si="17"/>
        <v>0</v>
      </c>
      <c r="K25" s="470">
        <f t="shared" ca="1" si="17"/>
        <v>0</v>
      </c>
      <c r="L25" s="470">
        <f t="shared" ca="1" si="17"/>
        <v>0</v>
      </c>
      <c r="M25" s="470">
        <f t="shared" ca="1" si="17"/>
        <v>0</v>
      </c>
      <c r="N25" s="470">
        <f t="shared" ca="1" si="17"/>
        <v>0</v>
      </c>
      <c r="O25" s="470">
        <f t="shared" ca="1" si="17"/>
        <v>0</v>
      </c>
      <c r="P25" s="470">
        <f t="shared" ca="1" si="17"/>
        <v>0</v>
      </c>
      <c r="Q25" s="470">
        <f t="shared" ca="1" si="17"/>
        <v>0</v>
      </c>
      <c r="R25" s="470">
        <f t="shared" ca="1" si="17"/>
        <v>0</v>
      </c>
      <c r="S25" s="470">
        <f t="shared" ca="1" si="17"/>
        <v>0</v>
      </c>
      <c r="T25" s="470">
        <f t="shared" ca="1" si="17"/>
        <v>0</v>
      </c>
      <c r="U25" s="470">
        <f t="shared" ca="1" si="17"/>
        <v>0</v>
      </c>
      <c r="V25" s="470">
        <f t="shared" ca="1" si="17"/>
        <v>0</v>
      </c>
      <c r="W25" s="470">
        <f t="shared" ca="1" si="17"/>
        <v>0</v>
      </c>
      <c r="X25" s="470">
        <f t="shared" ca="1" si="17"/>
        <v>0</v>
      </c>
      <c r="Y25" s="470">
        <f t="shared" ca="1" si="17"/>
        <v>0</v>
      </c>
      <c r="Z25" s="470">
        <f t="shared" ca="1" si="17"/>
        <v>0</v>
      </c>
      <c r="AA25" s="470">
        <f t="shared" ca="1" si="17"/>
        <v>0</v>
      </c>
      <c r="AB25" s="470">
        <f t="shared" ca="1" si="17"/>
        <v>0</v>
      </c>
      <c r="AC25" s="470">
        <f t="shared" ca="1" si="17"/>
        <v>0</v>
      </c>
      <c r="AD25" s="470">
        <f t="shared" ca="1" si="17"/>
        <v>0</v>
      </c>
      <c r="AE25" s="470">
        <f t="shared" ca="1" si="17"/>
        <v>0</v>
      </c>
      <c r="AF25" s="470">
        <f t="shared" ca="1" si="17"/>
        <v>0</v>
      </c>
      <c r="AG25" s="470">
        <f t="shared" ca="1" si="17"/>
        <v>0</v>
      </c>
      <c r="AH25" s="470">
        <f t="shared" ca="1" si="17"/>
        <v>0</v>
      </c>
      <c r="AI25" s="470">
        <f t="shared" ca="1" si="17"/>
        <v>0</v>
      </c>
      <c r="AJ25" s="470">
        <f t="shared" ca="1" si="17"/>
        <v>0</v>
      </c>
      <c r="AK25" s="470">
        <f t="shared" ca="1" si="17"/>
        <v>0</v>
      </c>
      <c r="AL25" s="470">
        <f t="shared" ca="1" si="17"/>
        <v>0</v>
      </c>
      <c r="AM25" s="470">
        <f t="shared" ca="1" si="17"/>
        <v>0</v>
      </c>
      <c r="AN25" s="470">
        <f t="shared" ca="1" si="17"/>
        <v>0</v>
      </c>
      <c r="AO25" s="470">
        <f t="shared" ca="1" si="17"/>
        <v>0</v>
      </c>
      <c r="AP25" s="470">
        <f t="shared" ca="1" si="17"/>
        <v>0</v>
      </c>
      <c r="AQ25" s="470">
        <f t="shared" ca="1" si="17"/>
        <v>0</v>
      </c>
      <c r="AR25" s="470">
        <f t="shared" ca="1" si="17"/>
        <v>0</v>
      </c>
      <c r="AS25" s="470">
        <f t="shared" ca="1" si="17"/>
        <v>0</v>
      </c>
      <c r="AT25" s="470">
        <f t="shared" ca="1" si="17"/>
        <v>0</v>
      </c>
      <c r="AU25" s="470">
        <f t="shared" ca="1" si="17"/>
        <v>0</v>
      </c>
      <c r="AV25" s="470">
        <f t="shared" ca="1" si="17"/>
        <v>0</v>
      </c>
      <c r="AW25" s="470">
        <f t="shared" ca="1" si="17"/>
        <v>0</v>
      </c>
      <c r="AX25" s="470">
        <f t="shared" ca="1" si="17"/>
        <v>0</v>
      </c>
      <c r="AY25" s="470">
        <f t="shared" ca="1" si="17"/>
        <v>0</v>
      </c>
      <c r="AZ25" s="470">
        <f t="shared" ca="1" si="17"/>
        <v>0</v>
      </c>
      <c r="BA25" s="470">
        <f t="shared" ca="1" si="17"/>
        <v>0</v>
      </c>
      <c r="BB25" s="470">
        <f t="shared" ca="1" si="17"/>
        <v>0</v>
      </c>
      <c r="BC25" s="470">
        <f t="shared" ca="1" si="17"/>
        <v>0</v>
      </c>
      <c r="BD25" s="470">
        <f t="shared" ca="1" si="17"/>
        <v>0</v>
      </c>
      <c r="BE25" s="470">
        <f t="shared" ca="1" si="17"/>
        <v>0</v>
      </c>
      <c r="BF25" s="470">
        <f t="shared" ca="1" si="17"/>
        <v>0</v>
      </c>
      <c r="BG25" s="470">
        <f t="shared" ca="1" si="17"/>
        <v>0</v>
      </c>
      <c r="BH25" s="470">
        <f t="shared" ca="1" si="17"/>
        <v>0</v>
      </c>
      <c r="BI25" s="470">
        <f t="shared" ca="1" si="17"/>
        <v>0</v>
      </c>
      <c r="BJ25" s="470">
        <f t="shared" ca="1" si="17"/>
        <v>0</v>
      </c>
      <c r="BK25" s="470">
        <f t="shared" ca="1" si="17"/>
        <v>0</v>
      </c>
      <c r="BL25" s="470">
        <f t="shared" ca="1" si="17"/>
        <v>0</v>
      </c>
      <c r="BM25" s="470">
        <f t="shared" ca="1" si="17"/>
        <v>0</v>
      </c>
      <c r="BN25" s="470">
        <f t="shared" ca="1" si="17"/>
        <v>0</v>
      </c>
      <c r="BO25" s="470">
        <f t="shared" ref="BO25:BR25" ca="1" si="18">-(DEBT*DEBT_INT_RATE)*BO12</f>
        <v>0</v>
      </c>
      <c r="BP25" s="470">
        <f t="shared" ca="1" si="18"/>
        <v>0</v>
      </c>
      <c r="BQ25" s="470">
        <f t="shared" ca="1" si="18"/>
        <v>0</v>
      </c>
      <c r="BR25" s="470">
        <f t="shared" ca="1" si="18"/>
        <v>0</v>
      </c>
      <c r="BS25" s="470">
        <f t="shared" ref="BS25:BV25" ca="1" si="19">-(DEBT*DEBT_INT_RATE)*BS12</f>
        <v>0</v>
      </c>
      <c r="BT25" s="470">
        <f t="shared" ca="1" si="19"/>
        <v>0</v>
      </c>
      <c r="BU25" s="470">
        <f t="shared" ca="1" si="19"/>
        <v>0</v>
      </c>
      <c r="BV25" s="470">
        <f t="shared" ca="1" si="19"/>
        <v>0</v>
      </c>
      <c r="BW25" s="470">
        <f t="shared" ref="BW25:CD25" ca="1" si="20">-(DEBT*DEBT_INT_RATE)*BW12</f>
        <v>0</v>
      </c>
      <c r="BX25" s="470">
        <f t="shared" ca="1" si="20"/>
        <v>0</v>
      </c>
      <c r="BY25" s="470">
        <f t="shared" ca="1" si="20"/>
        <v>0</v>
      </c>
      <c r="BZ25" s="470">
        <f t="shared" ca="1" si="20"/>
        <v>0</v>
      </c>
      <c r="CA25" s="470">
        <f t="shared" ca="1" si="20"/>
        <v>0</v>
      </c>
      <c r="CB25" s="470">
        <f t="shared" ca="1" si="20"/>
        <v>0</v>
      </c>
      <c r="CC25" s="470">
        <f t="shared" ca="1" si="20"/>
        <v>0</v>
      </c>
      <c r="CD25" s="470">
        <f t="shared" ca="1" si="20"/>
        <v>0</v>
      </c>
      <c r="CE25" s="470">
        <f t="shared" ref="CE25:CQ25" ca="1" si="21">-(DEBT*DEBT_INT_RATE)*CE12</f>
        <v>0</v>
      </c>
      <c r="CF25" s="470">
        <f t="shared" ca="1" si="21"/>
        <v>0</v>
      </c>
      <c r="CG25" s="470">
        <f t="shared" ca="1" si="21"/>
        <v>0</v>
      </c>
      <c r="CH25" s="470">
        <f t="shared" ca="1" si="21"/>
        <v>0</v>
      </c>
      <c r="CI25" s="470">
        <f t="shared" ca="1" si="21"/>
        <v>0</v>
      </c>
      <c r="CJ25" s="470">
        <f t="shared" ca="1" si="21"/>
        <v>0</v>
      </c>
      <c r="CK25" s="470">
        <f t="shared" ca="1" si="21"/>
        <v>0</v>
      </c>
      <c r="CL25" s="470">
        <f t="shared" ca="1" si="21"/>
        <v>0</v>
      </c>
      <c r="CM25" s="470">
        <f t="shared" ca="1" si="21"/>
        <v>0</v>
      </c>
      <c r="CN25" s="470">
        <f t="shared" ca="1" si="21"/>
        <v>0</v>
      </c>
      <c r="CO25" s="470">
        <f t="shared" ca="1" si="21"/>
        <v>0</v>
      </c>
      <c r="CP25" s="470">
        <f t="shared" ca="1" si="21"/>
        <v>0</v>
      </c>
      <c r="CQ25" s="470">
        <f t="shared" ca="1" si="21"/>
        <v>0</v>
      </c>
      <c r="CR25" s="5"/>
    </row>
    <row r="26" spans="1:96" s="22" customFormat="1" x14ac:dyDescent="0.25">
      <c r="A26" s="40" t="s">
        <v>148</v>
      </c>
      <c r="B26" s="26"/>
      <c r="C26" s="386">
        <f t="shared" ref="C26:AH26" ca="1" si="22">-SUM(C21:C25)*(FederalIncomeTax+StateIncomeTax)</f>
        <v>0</v>
      </c>
      <c r="D26" s="386">
        <f t="shared" ca="1" si="22"/>
        <v>0</v>
      </c>
      <c r="E26" s="386">
        <f t="shared" ca="1" si="22"/>
        <v>0</v>
      </c>
      <c r="F26" s="386">
        <f t="shared" ca="1" si="22"/>
        <v>0</v>
      </c>
      <c r="G26" s="386">
        <f t="shared" ca="1" si="22"/>
        <v>0</v>
      </c>
      <c r="H26" s="386">
        <f t="shared" ca="1" si="22"/>
        <v>0</v>
      </c>
      <c r="I26" s="386">
        <f t="shared" ca="1" si="22"/>
        <v>0</v>
      </c>
      <c r="J26" s="386">
        <f t="shared" ca="1" si="22"/>
        <v>0</v>
      </c>
      <c r="K26" s="386">
        <f t="shared" ca="1" si="22"/>
        <v>0</v>
      </c>
      <c r="L26" s="386">
        <f t="shared" ca="1" si="22"/>
        <v>0</v>
      </c>
      <c r="M26" s="386">
        <f t="shared" ca="1" si="22"/>
        <v>0</v>
      </c>
      <c r="N26" s="386">
        <f t="shared" ca="1" si="22"/>
        <v>0</v>
      </c>
      <c r="O26" s="386">
        <f t="shared" ca="1" si="22"/>
        <v>0</v>
      </c>
      <c r="P26" s="386">
        <f t="shared" ca="1" si="22"/>
        <v>0</v>
      </c>
      <c r="Q26" s="386">
        <f t="shared" ca="1" si="22"/>
        <v>0</v>
      </c>
      <c r="R26" s="386">
        <f t="shared" ca="1" si="22"/>
        <v>0</v>
      </c>
      <c r="S26" s="386">
        <f t="shared" ca="1" si="22"/>
        <v>0</v>
      </c>
      <c r="T26" s="386">
        <f t="shared" ca="1" si="22"/>
        <v>0</v>
      </c>
      <c r="U26" s="386">
        <f t="shared" ca="1" si="22"/>
        <v>0</v>
      </c>
      <c r="V26" s="386">
        <f t="shared" ca="1" si="22"/>
        <v>0</v>
      </c>
      <c r="W26" s="386">
        <f t="shared" ca="1" si="22"/>
        <v>0</v>
      </c>
      <c r="X26" s="386">
        <f t="shared" ca="1" si="22"/>
        <v>0</v>
      </c>
      <c r="Y26" s="386">
        <f t="shared" ca="1" si="22"/>
        <v>0</v>
      </c>
      <c r="Z26" s="386">
        <f t="shared" ca="1" si="22"/>
        <v>0</v>
      </c>
      <c r="AA26" s="386">
        <f t="shared" ca="1" si="22"/>
        <v>0</v>
      </c>
      <c r="AB26" s="386">
        <f t="shared" ca="1" si="22"/>
        <v>0</v>
      </c>
      <c r="AC26" s="386">
        <f t="shared" ca="1" si="22"/>
        <v>0</v>
      </c>
      <c r="AD26" s="386">
        <f t="shared" ca="1" si="22"/>
        <v>0</v>
      </c>
      <c r="AE26" s="386">
        <f t="shared" ca="1" si="22"/>
        <v>0</v>
      </c>
      <c r="AF26" s="386">
        <f t="shared" ca="1" si="22"/>
        <v>0</v>
      </c>
      <c r="AG26" s="386">
        <f t="shared" ca="1" si="22"/>
        <v>0</v>
      </c>
      <c r="AH26" s="386">
        <f t="shared" ca="1" si="22"/>
        <v>0</v>
      </c>
      <c r="AI26" s="386">
        <f t="shared" ref="AI26:BN26" ca="1" si="23">-SUM(AI21:AI25)*(FederalIncomeTax+StateIncomeTax)</f>
        <v>0</v>
      </c>
      <c r="AJ26" s="386">
        <f t="shared" ca="1" si="23"/>
        <v>0</v>
      </c>
      <c r="AK26" s="386">
        <f t="shared" ca="1" si="23"/>
        <v>0</v>
      </c>
      <c r="AL26" s="386">
        <f t="shared" ca="1" si="23"/>
        <v>0</v>
      </c>
      <c r="AM26" s="386">
        <f t="shared" ca="1" si="23"/>
        <v>0</v>
      </c>
      <c r="AN26" s="386">
        <f t="shared" ca="1" si="23"/>
        <v>0</v>
      </c>
      <c r="AO26" s="386">
        <f t="shared" ca="1" si="23"/>
        <v>0</v>
      </c>
      <c r="AP26" s="386">
        <f t="shared" ca="1" si="23"/>
        <v>0</v>
      </c>
      <c r="AQ26" s="386">
        <f t="shared" ca="1" si="23"/>
        <v>0</v>
      </c>
      <c r="AR26" s="386">
        <f t="shared" ca="1" si="23"/>
        <v>0</v>
      </c>
      <c r="AS26" s="386">
        <f t="shared" ca="1" si="23"/>
        <v>0</v>
      </c>
      <c r="AT26" s="386">
        <f t="shared" ca="1" si="23"/>
        <v>0</v>
      </c>
      <c r="AU26" s="386">
        <f t="shared" ca="1" si="23"/>
        <v>0</v>
      </c>
      <c r="AV26" s="386">
        <f t="shared" ca="1" si="23"/>
        <v>0</v>
      </c>
      <c r="AW26" s="386">
        <f t="shared" ca="1" si="23"/>
        <v>0</v>
      </c>
      <c r="AX26" s="386">
        <f t="shared" ca="1" si="23"/>
        <v>0</v>
      </c>
      <c r="AY26" s="386">
        <f t="shared" ca="1" si="23"/>
        <v>0</v>
      </c>
      <c r="AZ26" s="386">
        <f t="shared" ca="1" si="23"/>
        <v>0</v>
      </c>
      <c r="BA26" s="386">
        <f t="shared" ca="1" si="23"/>
        <v>0</v>
      </c>
      <c r="BB26" s="386">
        <f t="shared" ca="1" si="23"/>
        <v>0</v>
      </c>
      <c r="BC26" s="386">
        <f t="shared" ca="1" si="23"/>
        <v>0</v>
      </c>
      <c r="BD26" s="386">
        <f t="shared" ca="1" si="23"/>
        <v>0</v>
      </c>
      <c r="BE26" s="386">
        <f t="shared" ca="1" si="23"/>
        <v>0</v>
      </c>
      <c r="BF26" s="386">
        <f t="shared" ca="1" si="23"/>
        <v>0</v>
      </c>
      <c r="BG26" s="386">
        <f t="shared" ca="1" si="23"/>
        <v>0</v>
      </c>
      <c r="BH26" s="386">
        <f t="shared" ca="1" si="23"/>
        <v>0</v>
      </c>
      <c r="BI26" s="386">
        <f t="shared" ca="1" si="23"/>
        <v>0</v>
      </c>
      <c r="BJ26" s="386">
        <f t="shared" ca="1" si="23"/>
        <v>0</v>
      </c>
      <c r="BK26" s="386">
        <f t="shared" ca="1" si="23"/>
        <v>0</v>
      </c>
      <c r="BL26" s="386">
        <f t="shared" ca="1" si="23"/>
        <v>0</v>
      </c>
      <c r="BM26" s="386">
        <f t="shared" ca="1" si="23"/>
        <v>0</v>
      </c>
      <c r="BN26" s="386">
        <f t="shared" ca="1" si="23"/>
        <v>0</v>
      </c>
      <c r="BO26" s="386">
        <f t="shared" ref="BO26:CQ26" ca="1" si="24">-SUM(BO21:BO25)*(FederalIncomeTax+StateIncomeTax)</f>
        <v>0</v>
      </c>
      <c r="BP26" s="386">
        <f t="shared" ca="1" si="24"/>
        <v>0</v>
      </c>
      <c r="BQ26" s="386">
        <f t="shared" ca="1" si="24"/>
        <v>0</v>
      </c>
      <c r="BR26" s="386">
        <f t="shared" ca="1" si="24"/>
        <v>0</v>
      </c>
      <c r="BS26" s="386">
        <f t="shared" ca="1" si="24"/>
        <v>0</v>
      </c>
      <c r="BT26" s="386">
        <f t="shared" ca="1" si="24"/>
        <v>0</v>
      </c>
      <c r="BU26" s="386">
        <f t="shared" ca="1" si="24"/>
        <v>0</v>
      </c>
      <c r="BV26" s="386">
        <f t="shared" ca="1" si="24"/>
        <v>0</v>
      </c>
      <c r="BW26" s="386">
        <f t="shared" ca="1" si="24"/>
        <v>0</v>
      </c>
      <c r="BX26" s="386">
        <f t="shared" ca="1" si="24"/>
        <v>0</v>
      </c>
      <c r="BY26" s="386">
        <f t="shared" ca="1" si="24"/>
        <v>0</v>
      </c>
      <c r="BZ26" s="386">
        <f t="shared" ca="1" si="24"/>
        <v>0</v>
      </c>
      <c r="CA26" s="386">
        <f t="shared" ca="1" si="24"/>
        <v>0</v>
      </c>
      <c r="CB26" s="386">
        <f t="shared" ca="1" si="24"/>
        <v>0</v>
      </c>
      <c r="CC26" s="386">
        <f t="shared" ca="1" si="24"/>
        <v>0</v>
      </c>
      <c r="CD26" s="386">
        <f t="shared" ca="1" si="24"/>
        <v>0</v>
      </c>
      <c r="CE26" s="386">
        <f t="shared" ca="1" si="24"/>
        <v>0</v>
      </c>
      <c r="CF26" s="386">
        <f t="shared" ca="1" si="24"/>
        <v>0</v>
      </c>
      <c r="CG26" s="386">
        <f t="shared" ca="1" si="24"/>
        <v>0</v>
      </c>
      <c r="CH26" s="386">
        <f t="shared" ca="1" si="24"/>
        <v>0</v>
      </c>
      <c r="CI26" s="386">
        <f t="shared" ca="1" si="24"/>
        <v>0</v>
      </c>
      <c r="CJ26" s="386">
        <f t="shared" ca="1" si="24"/>
        <v>0</v>
      </c>
      <c r="CK26" s="386">
        <f t="shared" ca="1" si="24"/>
        <v>0</v>
      </c>
      <c r="CL26" s="386">
        <f t="shared" ca="1" si="24"/>
        <v>0</v>
      </c>
      <c r="CM26" s="386">
        <f t="shared" ca="1" si="24"/>
        <v>0</v>
      </c>
      <c r="CN26" s="386">
        <f t="shared" ca="1" si="24"/>
        <v>0</v>
      </c>
      <c r="CO26" s="386">
        <f t="shared" ca="1" si="24"/>
        <v>0</v>
      </c>
      <c r="CP26" s="386">
        <f t="shared" ca="1" si="24"/>
        <v>0</v>
      </c>
      <c r="CQ26" s="386">
        <f t="shared" ca="1" si="24"/>
        <v>0</v>
      </c>
      <c r="CR26" s="5"/>
    </row>
    <row r="27" spans="1:96" x14ac:dyDescent="0.25">
      <c r="A27" s="29" t="s">
        <v>152</v>
      </c>
      <c r="B27" s="30"/>
      <c r="C27" s="19">
        <f t="shared" ref="C27:BN27" ca="1" si="25">SUM(C21:C26)</f>
        <v>0</v>
      </c>
      <c r="D27" s="19">
        <f t="shared" ca="1" si="25"/>
        <v>0</v>
      </c>
      <c r="E27" s="19">
        <f ca="1">SUM(E21:E26)</f>
        <v>0</v>
      </c>
      <c r="F27" s="19">
        <f t="shared" ca="1" si="25"/>
        <v>0</v>
      </c>
      <c r="G27" s="19">
        <f t="shared" ca="1" si="25"/>
        <v>0</v>
      </c>
      <c r="H27" s="19">
        <f t="shared" ca="1" si="25"/>
        <v>0</v>
      </c>
      <c r="I27" s="19">
        <f t="shared" ca="1" si="25"/>
        <v>0</v>
      </c>
      <c r="J27" s="19">
        <f t="shared" ca="1" si="25"/>
        <v>0</v>
      </c>
      <c r="K27" s="19">
        <f t="shared" ca="1" si="25"/>
        <v>0</v>
      </c>
      <c r="L27" s="19">
        <f t="shared" ca="1" si="25"/>
        <v>0</v>
      </c>
      <c r="M27" s="19">
        <f t="shared" ca="1" si="25"/>
        <v>0</v>
      </c>
      <c r="N27" s="19">
        <f t="shared" ca="1" si="25"/>
        <v>0</v>
      </c>
      <c r="O27" s="19">
        <f t="shared" ca="1" si="25"/>
        <v>0</v>
      </c>
      <c r="P27" s="19">
        <f t="shared" ca="1" si="25"/>
        <v>0</v>
      </c>
      <c r="Q27" s="19">
        <f t="shared" ca="1" si="25"/>
        <v>0</v>
      </c>
      <c r="R27" s="19">
        <f t="shared" ca="1" si="25"/>
        <v>0</v>
      </c>
      <c r="S27" s="19">
        <f t="shared" ca="1" si="25"/>
        <v>0</v>
      </c>
      <c r="T27" s="19">
        <f t="shared" ca="1" si="25"/>
        <v>0</v>
      </c>
      <c r="U27" s="19">
        <f t="shared" ca="1" si="25"/>
        <v>0</v>
      </c>
      <c r="V27" s="19">
        <f t="shared" ca="1" si="25"/>
        <v>0</v>
      </c>
      <c r="W27" s="19">
        <f t="shared" ca="1" si="25"/>
        <v>0</v>
      </c>
      <c r="X27" s="19">
        <f t="shared" ca="1" si="25"/>
        <v>0</v>
      </c>
      <c r="Y27" s="19">
        <f t="shared" ca="1" si="25"/>
        <v>0</v>
      </c>
      <c r="Z27" s="19">
        <f t="shared" ca="1" si="25"/>
        <v>0</v>
      </c>
      <c r="AA27" s="19">
        <f t="shared" ca="1" si="25"/>
        <v>0</v>
      </c>
      <c r="AB27" s="19">
        <f t="shared" ca="1" si="25"/>
        <v>0</v>
      </c>
      <c r="AC27" s="19">
        <f t="shared" ca="1" si="25"/>
        <v>0</v>
      </c>
      <c r="AD27" s="19">
        <f t="shared" ca="1" si="25"/>
        <v>0</v>
      </c>
      <c r="AE27" s="19">
        <f t="shared" ca="1" si="25"/>
        <v>0</v>
      </c>
      <c r="AF27" s="19">
        <f t="shared" ca="1" si="25"/>
        <v>0</v>
      </c>
      <c r="AG27" s="19">
        <f t="shared" ca="1" si="25"/>
        <v>0</v>
      </c>
      <c r="AH27" s="19">
        <f t="shared" ca="1" si="25"/>
        <v>0</v>
      </c>
      <c r="AI27" s="19">
        <f t="shared" ca="1" si="25"/>
        <v>0</v>
      </c>
      <c r="AJ27" s="19">
        <f t="shared" ca="1" si="25"/>
        <v>0</v>
      </c>
      <c r="AK27" s="19">
        <f t="shared" ca="1" si="25"/>
        <v>0</v>
      </c>
      <c r="AL27" s="19">
        <f t="shared" ca="1" si="25"/>
        <v>0</v>
      </c>
      <c r="AM27" s="19">
        <f t="shared" ca="1" si="25"/>
        <v>0</v>
      </c>
      <c r="AN27" s="19">
        <f t="shared" ca="1" si="25"/>
        <v>0</v>
      </c>
      <c r="AO27" s="19">
        <f t="shared" ca="1" si="25"/>
        <v>0</v>
      </c>
      <c r="AP27" s="19">
        <f t="shared" ca="1" si="25"/>
        <v>0</v>
      </c>
      <c r="AQ27" s="19">
        <f t="shared" ca="1" si="25"/>
        <v>0</v>
      </c>
      <c r="AR27" s="19">
        <f t="shared" ca="1" si="25"/>
        <v>0</v>
      </c>
      <c r="AS27" s="19">
        <f t="shared" ca="1" si="25"/>
        <v>0</v>
      </c>
      <c r="AT27" s="19">
        <f t="shared" ca="1" si="25"/>
        <v>0</v>
      </c>
      <c r="AU27" s="19">
        <f t="shared" ca="1" si="25"/>
        <v>0</v>
      </c>
      <c r="AV27" s="19">
        <f t="shared" ca="1" si="25"/>
        <v>0</v>
      </c>
      <c r="AW27" s="19">
        <f t="shared" ca="1" si="25"/>
        <v>0</v>
      </c>
      <c r="AX27" s="19">
        <f t="shared" ca="1" si="25"/>
        <v>0</v>
      </c>
      <c r="AY27" s="19">
        <f t="shared" ca="1" si="25"/>
        <v>0</v>
      </c>
      <c r="AZ27" s="19">
        <f t="shared" ca="1" si="25"/>
        <v>0</v>
      </c>
      <c r="BA27" s="19">
        <f t="shared" ca="1" si="25"/>
        <v>0</v>
      </c>
      <c r="BB27" s="19">
        <f t="shared" ca="1" si="25"/>
        <v>0</v>
      </c>
      <c r="BC27" s="19">
        <f t="shared" ca="1" si="25"/>
        <v>0</v>
      </c>
      <c r="BD27" s="19">
        <f t="shared" ca="1" si="25"/>
        <v>0</v>
      </c>
      <c r="BE27" s="19">
        <f t="shared" ca="1" si="25"/>
        <v>0</v>
      </c>
      <c r="BF27" s="19">
        <f t="shared" ca="1" si="25"/>
        <v>0</v>
      </c>
      <c r="BG27" s="19">
        <f t="shared" ca="1" si="25"/>
        <v>0</v>
      </c>
      <c r="BH27" s="19">
        <f t="shared" ca="1" si="25"/>
        <v>0</v>
      </c>
      <c r="BI27" s="19">
        <f t="shared" ca="1" si="25"/>
        <v>0</v>
      </c>
      <c r="BJ27" s="19">
        <f t="shared" ca="1" si="25"/>
        <v>0</v>
      </c>
      <c r="BK27" s="19">
        <f t="shared" ca="1" si="25"/>
        <v>0</v>
      </c>
      <c r="BL27" s="19">
        <f t="shared" ca="1" si="25"/>
        <v>0</v>
      </c>
      <c r="BM27" s="19">
        <f t="shared" ca="1" si="25"/>
        <v>0</v>
      </c>
      <c r="BN27" s="19">
        <f t="shared" ca="1" si="25"/>
        <v>0</v>
      </c>
      <c r="BO27" s="19">
        <f t="shared" ref="BO27:BR27" ca="1" si="26">SUM(BO21:BO26)</f>
        <v>0</v>
      </c>
      <c r="BP27" s="19">
        <f t="shared" ca="1" si="26"/>
        <v>0</v>
      </c>
      <c r="BQ27" s="19">
        <f t="shared" ca="1" si="26"/>
        <v>0</v>
      </c>
      <c r="BR27" s="19">
        <f t="shared" ca="1" si="26"/>
        <v>0</v>
      </c>
      <c r="BS27" s="19">
        <f t="shared" ref="BS27:BV27" ca="1" si="27">SUM(BS21:BS26)</f>
        <v>0</v>
      </c>
      <c r="BT27" s="19">
        <f t="shared" ca="1" si="27"/>
        <v>0</v>
      </c>
      <c r="BU27" s="19">
        <f t="shared" ca="1" si="27"/>
        <v>0</v>
      </c>
      <c r="BV27" s="19">
        <f t="shared" ca="1" si="27"/>
        <v>0</v>
      </c>
      <c r="BW27" s="19">
        <f t="shared" ref="BW27:CD27" ca="1" si="28">SUM(BW21:BW26)</f>
        <v>0</v>
      </c>
      <c r="BX27" s="19">
        <f t="shared" ca="1" si="28"/>
        <v>0</v>
      </c>
      <c r="BY27" s="19">
        <f t="shared" ca="1" si="28"/>
        <v>0</v>
      </c>
      <c r="BZ27" s="19">
        <f t="shared" ca="1" si="28"/>
        <v>0</v>
      </c>
      <c r="CA27" s="19">
        <f t="shared" ca="1" si="28"/>
        <v>0</v>
      </c>
      <c r="CB27" s="19">
        <f t="shared" ca="1" si="28"/>
        <v>0</v>
      </c>
      <c r="CC27" s="19">
        <f t="shared" ca="1" si="28"/>
        <v>0</v>
      </c>
      <c r="CD27" s="19">
        <f t="shared" ca="1" si="28"/>
        <v>0</v>
      </c>
      <c r="CE27" s="19">
        <f t="shared" ref="CE27:CQ27" ca="1" si="29">SUM(CE21:CE26)</f>
        <v>0</v>
      </c>
      <c r="CF27" s="19">
        <f t="shared" ca="1" si="29"/>
        <v>0</v>
      </c>
      <c r="CG27" s="19">
        <f t="shared" ca="1" si="29"/>
        <v>0</v>
      </c>
      <c r="CH27" s="19">
        <f t="shared" ca="1" si="29"/>
        <v>0</v>
      </c>
      <c r="CI27" s="19">
        <f t="shared" ca="1" si="29"/>
        <v>0</v>
      </c>
      <c r="CJ27" s="19">
        <f t="shared" ca="1" si="29"/>
        <v>0</v>
      </c>
      <c r="CK27" s="19">
        <f t="shared" ca="1" si="29"/>
        <v>0</v>
      </c>
      <c r="CL27" s="19">
        <f t="shared" ca="1" si="29"/>
        <v>0</v>
      </c>
      <c r="CM27" s="19">
        <f t="shared" ca="1" si="29"/>
        <v>0</v>
      </c>
      <c r="CN27" s="19">
        <f t="shared" ca="1" si="29"/>
        <v>0</v>
      </c>
      <c r="CO27" s="19">
        <f t="shared" ca="1" si="29"/>
        <v>0</v>
      </c>
      <c r="CP27" s="19">
        <f t="shared" ca="1" si="29"/>
        <v>0</v>
      </c>
      <c r="CQ27" s="19">
        <f t="shared" ca="1" si="29"/>
        <v>0</v>
      </c>
      <c r="CR27" s="5"/>
    </row>
    <row r="28" spans="1:96"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23"/>
    </row>
    <row r="29" spans="1:96"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23"/>
    </row>
    <row r="30" spans="1:96" x14ac:dyDescent="0.25">
      <c r="A30" s="40" t="s">
        <v>162</v>
      </c>
      <c r="B30" s="26"/>
      <c r="C30" s="470">
        <f ca="1">C15</f>
        <v>0</v>
      </c>
      <c r="D30" s="470">
        <f t="shared" ref="D30:BO30" ca="1" si="30">D15</f>
        <v>0</v>
      </c>
      <c r="E30" s="470">
        <f t="shared" ca="1" si="30"/>
        <v>0</v>
      </c>
      <c r="F30" s="470">
        <f t="shared" ca="1" si="30"/>
        <v>0</v>
      </c>
      <c r="G30" s="470">
        <f t="shared" ca="1" si="30"/>
        <v>0</v>
      </c>
      <c r="H30" s="470">
        <f t="shared" ca="1" si="30"/>
        <v>0</v>
      </c>
      <c r="I30" s="470">
        <f t="shared" ca="1" si="30"/>
        <v>0</v>
      </c>
      <c r="J30" s="470">
        <f t="shared" ca="1" si="30"/>
        <v>0</v>
      </c>
      <c r="K30" s="470">
        <f t="shared" ca="1" si="30"/>
        <v>0</v>
      </c>
      <c r="L30" s="470">
        <f t="shared" ca="1" si="30"/>
        <v>0</v>
      </c>
      <c r="M30" s="470">
        <f t="shared" ca="1" si="30"/>
        <v>0</v>
      </c>
      <c r="N30" s="470">
        <f t="shared" ca="1" si="30"/>
        <v>0</v>
      </c>
      <c r="O30" s="470">
        <f t="shared" ca="1" si="30"/>
        <v>0</v>
      </c>
      <c r="P30" s="470">
        <f t="shared" ca="1" si="30"/>
        <v>0</v>
      </c>
      <c r="Q30" s="470">
        <f t="shared" ca="1" si="30"/>
        <v>0</v>
      </c>
      <c r="R30" s="470">
        <f t="shared" ca="1" si="30"/>
        <v>0</v>
      </c>
      <c r="S30" s="470">
        <f t="shared" ca="1" si="30"/>
        <v>0</v>
      </c>
      <c r="T30" s="470">
        <f t="shared" ca="1" si="30"/>
        <v>0</v>
      </c>
      <c r="U30" s="470">
        <f t="shared" ca="1" si="30"/>
        <v>0</v>
      </c>
      <c r="V30" s="470">
        <f t="shared" ca="1" si="30"/>
        <v>0</v>
      </c>
      <c r="W30" s="470">
        <f t="shared" ca="1" si="30"/>
        <v>0</v>
      </c>
      <c r="X30" s="470">
        <f t="shared" ca="1" si="30"/>
        <v>0</v>
      </c>
      <c r="Y30" s="470">
        <f t="shared" ca="1" si="30"/>
        <v>0</v>
      </c>
      <c r="Z30" s="470">
        <f t="shared" ca="1" si="30"/>
        <v>0</v>
      </c>
      <c r="AA30" s="470">
        <f t="shared" ca="1" si="30"/>
        <v>0</v>
      </c>
      <c r="AB30" s="470">
        <f t="shared" ca="1" si="30"/>
        <v>0</v>
      </c>
      <c r="AC30" s="470">
        <f t="shared" ca="1" si="30"/>
        <v>0</v>
      </c>
      <c r="AD30" s="470">
        <f t="shared" ca="1" si="30"/>
        <v>0</v>
      </c>
      <c r="AE30" s="470">
        <f t="shared" ca="1" si="30"/>
        <v>0</v>
      </c>
      <c r="AF30" s="470">
        <f t="shared" ca="1" si="30"/>
        <v>0</v>
      </c>
      <c r="AG30" s="470">
        <f t="shared" ca="1" si="30"/>
        <v>0</v>
      </c>
      <c r="AH30" s="470">
        <f t="shared" ca="1" si="30"/>
        <v>0</v>
      </c>
      <c r="AI30" s="470">
        <f t="shared" ca="1" si="30"/>
        <v>0</v>
      </c>
      <c r="AJ30" s="470">
        <f t="shared" ca="1" si="30"/>
        <v>0</v>
      </c>
      <c r="AK30" s="470">
        <f t="shared" ca="1" si="30"/>
        <v>0</v>
      </c>
      <c r="AL30" s="470">
        <f t="shared" ca="1" si="30"/>
        <v>0</v>
      </c>
      <c r="AM30" s="470">
        <f t="shared" ca="1" si="30"/>
        <v>0</v>
      </c>
      <c r="AN30" s="470">
        <f t="shared" ca="1" si="30"/>
        <v>0</v>
      </c>
      <c r="AO30" s="470">
        <f t="shared" ca="1" si="30"/>
        <v>0</v>
      </c>
      <c r="AP30" s="470">
        <f t="shared" ca="1" si="30"/>
        <v>0</v>
      </c>
      <c r="AQ30" s="470">
        <f t="shared" ca="1" si="30"/>
        <v>0</v>
      </c>
      <c r="AR30" s="470">
        <f t="shared" ca="1" si="30"/>
        <v>0</v>
      </c>
      <c r="AS30" s="470">
        <f t="shared" ca="1" si="30"/>
        <v>0</v>
      </c>
      <c r="AT30" s="470">
        <f t="shared" ca="1" si="30"/>
        <v>0</v>
      </c>
      <c r="AU30" s="470">
        <f t="shared" ca="1" si="30"/>
        <v>0</v>
      </c>
      <c r="AV30" s="470">
        <f t="shared" ca="1" si="30"/>
        <v>0</v>
      </c>
      <c r="AW30" s="470">
        <f t="shared" ca="1" si="30"/>
        <v>0</v>
      </c>
      <c r="AX30" s="470">
        <f t="shared" ca="1" si="30"/>
        <v>0</v>
      </c>
      <c r="AY30" s="470">
        <f t="shared" ca="1" si="30"/>
        <v>0</v>
      </c>
      <c r="AZ30" s="470">
        <f t="shared" ca="1" si="30"/>
        <v>0</v>
      </c>
      <c r="BA30" s="470">
        <f t="shared" ca="1" si="30"/>
        <v>0</v>
      </c>
      <c r="BB30" s="470">
        <f t="shared" ca="1" si="30"/>
        <v>0</v>
      </c>
      <c r="BC30" s="470">
        <f t="shared" ca="1" si="30"/>
        <v>0</v>
      </c>
      <c r="BD30" s="470">
        <f t="shared" ca="1" si="30"/>
        <v>0</v>
      </c>
      <c r="BE30" s="470">
        <f t="shared" ca="1" si="30"/>
        <v>0</v>
      </c>
      <c r="BF30" s="470">
        <f t="shared" ca="1" si="30"/>
        <v>0</v>
      </c>
      <c r="BG30" s="470">
        <f t="shared" ca="1" si="30"/>
        <v>0</v>
      </c>
      <c r="BH30" s="470">
        <f t="shared" ca="1" si="30"/>
        <v>0</v>
      </c>
      <c r="BI30" s="470">
        <f t="shared" ca="1" si="30"/>
        <v>0</v>
      </c>
      <c r="BJ30" s="470">
        <f t="shared" ca="1" si="30"/>
        <v>0</v>
      </c>
      <c r="BK30" s="470">
        <f t="shared" ca="1" si="30"/>
        <v>0</v>
      </c>
      <c r="BL30" s="470">
        <f t="shared" ca="1" si="30"/>
        <v>0</v>
      </c>
      <c r="BM30" s="470">
        <f t="shared" ca="1" si="30"/>
        <v>0</v>
      </c>
      <c r="BN30" s="470">
        <f t="shared" ca="1" si="30"/>
        <v>0</v>
      </c>
      <c r="BO30" s="470">
        <f t="shared" ca="1" si="30"/>
        <v>0</v>
      </c>
      <c r="BP30" s="470">
        <f t="shared" ref="BP30:BR30" ca="1" si="31">BP15</f>
        <v>0</v>
      </c>
      <c r="BQ30" s="470">
        <f t="shared" ca="1" si="31"/>
        <v>0</v>
      </c>
      <c r="BR30" s="470">
        <f t="shared" ca="1" si="31"/>
        <v>0</v>
      </c>
      <c r="BS30" s="470">
        <f t="shared" ref="BS30:BV30" ca="1" si="32">BS15</f>
        <v>0</v>
      </c>
      <c r="BT30" s="470">
        <f t="shared" ca="1" si="32"/>
        <v>0</v>
      </c>
      <c r="BU30" s="470">
        <f t="shared" ca="1" si="32"/>
        <v>0</v>
      </c>
      <c r="BV30" s="470">
        <f t="shared" ca="1" si="32"/>
        <v>0</v>
      </c>
      <c r="BW30" s="470">
        <f t="shared" ref="BW30:CD30" ca="1" si="33">BW15</f>
        <v>0</v>
      </c>
      <c r="BX30" s="470">
        <f t="shared" ca="1" si="33"/>
        <v>0</v>
      </c>
      <c r="BY30" s="470">
        <f t="shared" ca="1" si="33"/>
        <v>0</v>
      </c>
      <c r="BZ30" s="470">
        <f t="shared" ca="1" si="33"/>
        <v>0</v>
      </c>
      <c r="CA30" s="470">
        <f t="shared" ca="1" si="33"/>
        <v>0</v>
      </c>
      <c r="CB30" s="470">
        <f t="shared" ca="1" si="33"/>
        <v>0</v>
      </c>
      <c r="CC30" s="470">
        <f t="shared" ca="1" si="33"/>
        <v>0</v>
      </c>
      <c r="CD30" s="470">
        <f t="shared" ca="1" si="33"/>
        <v>0</v>
      </c>
      <c r="CE30" s="470">
        <f t="shared" ref="CE30:CQ30" ca="1" si="34">CE15</f>
        <v>0</v>
      </c>
      <c r="CF30" s="470">
        <f t="shared" ca="1" si="34"/>
        <v>0</v>
      </c>
      <c r="CG30" s="470">
        <f t="shared" ca="1" si="34"/>
        <v>0</v>
      </c>
      <c r="CH30" s="470">
        <f t="shared" ca="1" si="34"/>
        <v>0</v>
      </c>
      <c r="CI30" s="470">
        <f t="shared" ca="1" si="34"/>
        <v>0</v>
      </c>
      <c r="CJ30" s="470">
        <f t="shared" ca="1" si="34"/>
        <v>0</v>
      </c>
      <c r="CK30" s="470">
        <f t="shared" ca="1" si="34"/>
        <v>0</v>
      </c>
      <c r="CL30" s="470">
        <f t="shared" ca="1" si="34"/>
        <v>0</v>
      </c>
      <c r="CM30" s="470">
        <f t="shared" ca="1" si="34"/>
        <v>0</v>
      </c>
      <c r="CN30" s="470">
        <f t="shared" ca="1" si="34"/>
        <v>0</v>
      </c>
      <c r="CO30" s="470">
        <f t="shared" ca="1" si="34"/>
        <v>0</v>
      </c>
      <c r="CP30" s="470">
        <f t="shared" ca="1" si="34"/>
        <v>0</v>
      </c>
      <c r="CQ30" s="470">
        <f t="shared" ca="1" si="34"/>
        <v>0</v>
      </c>
      <c r="CR30" s="5"/>
    </row>
    <row r="31" spans="1:96" x14ac:dyDescent="0.25">
      <c r="A31" s="40" t="s">
        <v>164</v>
      </c>
      <c r="B31" s="26"/>
      <c r="C31" s="470">
        <f t="shared" ref="C31:BN31" ca="1" si="35">-C27</f>
        <v>0</v>
      </c>
      <c r="D31" s="470">
        <f t="shared" ca="1" si="35"/>
        <v>0</v>
      </c>
      <c r="E31" s="470">
        <f t="shared" ca="1" si="35"/>
        <v>0</v>
      </c>
      <c r="F31" s="470">
        <f t="shared" ca="1" si="35"/>
        <v>0</v>
      </c>
      <c r="G31" s="470">
        <f t="shared" ca="1" si="35"/>
        <v>0</v>
      </c>
      <c r="H31" s="470">
        <f t="shared" ca="1" si="35"/>
        <v>0</v>
      </c>
      <c r="I31" s="470">
        <f t="shared" ca="1" si="35"/>
        <v>0</v>
      </c>
      <c r="J31" s="470">
        <f t="shared" ca="1" si="35"/>
        <v>0</v>
      </c>
      <c r="K31" s="470">
        <f t="shared" ca="1" si="35"/>
        <v>0</v>
      </c>
      <c r="L31" s="470">
        <f t="shared" ca="1" si="35"/>
        <v>0</v>
      </c>
      <c r="M31" s="470">
        <f t="shared" ca="1" si="35"/>
        <v>0</v>
      </c>
      <c r="N31" s="470">
        <f t="shared" ca="1" si="35"/>
        <v>0</v>
      </c>
      <c r="O31" s="470">
        <f t="shared" ca="1" si="35"/>
        <v>0</v>
      </c>
      <c r="P31" s="470">
        <f t="shared" ca="1" si="35"/>
        <v>0</v>
      </c>
      <c r="Q31" s="470">
        <f t="shared" ca="1" si="35"/>
        <v>0</v>
      </c>
      <c r="R31" s="470">
        <f t="shared" ca="1" si="35"/>
        <v>0</v>
      </c>
      <c r="S31" s="470">
        <f t="shared" ca="1" si="35"/>
        <v>0</v>
      </c>
      <c r="T31" s="470">
        <f t="shared" ca="1" si="35"/>
        <v>0</v>
      </c>
      <c r="U31" s="470">
        <f t="shared" ca="1" si="35"/>
        <v>0</v>
      </c>
      <c r="V31" s="470">
        <f t="shared" ca="1" si="35"/>
        <v>0</v>
      </c>
      <c r="W31" s="470">
        <f t="shared" ca="1" si="35"/>
        <v>0</v>
      </c>
      <c r="X31" s="470">
        <f t="shared" ca="1" si="35"/>
        <v>0</v>
      </c>
      <c r="Y31" s="470">
        <f t="shared" ca="1" si="35"/>
        <v>0</v>
      </c>
      <c r="Z31" s="470">
        <f t="shared" ca="1" si="35"/>
        <v>0</v>
      </c>
      <c r="AA31" s="470">
        <f t="shared" ca="1" si="35"/>
        <v>0</v>
      </c>
      <c r="AB31" s="470">
        <f t="shared" ca="1" si="35"/>
        <v>0</v>
      </c>
      <c r="AC31" s="470">
        <f t="shared" ca="1" si="35"/>
        <v>0</v>
      </c>
      <c r="AD31" s="470">
        <f t="shared" ca="1" si="35"/>
        <v>0</v>
      </c>
      <c r="AE31" s="470">
        <f t="shared" ca="1" si="35"/>
        <v>0</v>
      </c>
      <c r="AF31" s="470">
        <f t="shared" ca="1" si="35"/>
        <v>0</v>
      </c>
      <c r="AG31" s="470">
        <f t="shared" ca="1" si="35"/>
        <v>0</v>
      </c>
      <c r="AH31" s="470">
        <f t="shared" ca="1" si="35"/>
        <v>0</v>
      </c>
      <c r="AI31" s="470">
        <f t="shared" ca="1" si="35"/>
        <v>0</v>
      </c>
      <c r="AJ31" s="470">
        <f t="shared" ca="1" si="35"/>
        <v>0</v>
      </c>
      <c r="AK31" s="470">
        <f t="shared" ca="1" si="35"/>
        <v>0</v>
      </c>
      <c r="AL31" s="470">
        <f t="shared" ca="1" si="35"/>
        <v>0</v>
      </c>
      <c r="AM31" s="470">
        <f t="shared" ca="1" si="35"/>
        <v>0</v>
      </c>
      <c r="AN31" s="470">
        <f t="shared" ca="1" si="35"/>
        <v>0</v>
      </c>
      <c r="AO31" s="470">
        <f t="shared" ca="1" si="35"/>
        <v>0</v>
      </c>
      <c r="AP31" s="470">
        <f t="shared" ca="1" si="35"/>
        <v>0</v>
      </c>
      <c r="AQ31" s="470">
        <f t="shared" ca="1" si="35"/>
        <v>0</v>
      </c>
      <c r="AR31" s="470">
        <f t="shared" ca="1" si="35"/>
        <v>0</v>
      </c>
      <c r="AS31" s="470">
        <f t="shared" ca="1" si="35"/>
        <v>0</v>
      </c>
      <c r="AT31" s="470">
        <f t="shared" ca="1" si="35"/>
        <v>0</v>
      </c>
      <c r="AU31" s="470">
        <f t="shared" ca="1" si="35"/>
        <v>0</v>
      </c>
      <c r="AV31" s="470">
        <f t="shared" ca="1" si="35"/>
        <v>0</v>
      </c>
      <c r="AW31" s="470">
        <f t="shared" ca="1" si="35"/>
        <v>0</v>
      </c>
      <c r="AX31" s="470">
        <f t="shared" ca="1" si="35"/>
        <v>0</v>
      </c>
      <c r="AY31" s="470">
        <f t="shared" ca="1" si="35"/>
        <v>0</v>
      </c>
      <c r="AZ31" s="470">
        <f t="shared" ca="1" si="35"/>
        <v>0</v>
      </c>
      <c r="BA31" s="470">
        <f t="shared" ca="1" si="35"/>
        <v>0</v>
      </c>
      <c r="BB31" s="470">
        <f t="shared" ca="1" si="35"/>
        <v>0</v>
      </c>
      <c r="BC31" s="470">
        <f t="shared" ca="1" si="35"/>
        <v>0</v>
      </c>
      <c r="BD31" s="470">
        <f t="shared" ca="1" si="35"/>
        <v>0</v>
      </c>
      <c r="BE31" s="470">
        <f t="shared" ca="1" si="35"/>
        <v>0</v>
      </c>
      <c r="BF31" s="470">
        <f t="shared" ca="1" si="35"/>
        <v>0</v>
      </c>
      <c r="BG31" s="470">
        <f t="shared" ca="1" si="35"/>
        <v>0</v>
      </c>
      <c r="BH31" s="470">
        <f t="shared" ca="1" si="35"/>
        <v>0</v>
      </c>
      <c r="BI31" s="470">
        <f t="shared" ca="1" si="35"/>
        <v>0</v>
      </c>
      <c r="BJ31" s="470">
        <f t="shared" ca="1" si="35"/>
        <v>0</v>
      </c>
      <c r="BK31" s="470">
        <f t="shared" ca="1" si="35"/>
        <v>0</v>
      </c>
      <c r="BL31" s="470">
        <f t="shared" ca="1" si="35"/>
        <v>0</v>
      </c>
      <c r="BM31" s="470">
        <f t="shared" ca="1" si="35"/>
        <v>0</v>
      </c>
      <c r="BN31" s="470">
        <f t="shared" ca="1" si="35"/>
        <v>0</v>
      </c>
      <c r="BO31" s="470">
        <f t="shared" ref="BO31:BR31" ca="1" si="36">-BO27</f>
        <v>0</v>
      </c>
      <c r="BP31" s="470">
        <f t="shared" ca="1" si="36"/>
        <v>0</v>
      </c>
      <c r="BQ31" s="470">
        <f t="shared" ca="1" si="36"/>
        <v>0</v>
      </c>
      <c r="BR31" s="470">
        <f t="shared" ca="1" si="36"/>
        <v>0</v>
      </c>
      <c r="BS31" s="470">
        <f t="shared" ref="BS31:BV31" ca="1" si="37">-BS27</f>
        <v>0</v>
      </c>
      <c r="BT31" s="470">
        <f t="shared" ca="1" si="37"/>
        <v>0</v>
      </c>
      <c r="BU31" s="470">
        <f t="shared" ca="1" si="37"/>
        <v>0</v>
      </c>
      <c r="BV31" s="470">
        <f t="shared" ca="1" si="37"/>
        <v>0</v>
      </c>
      <c r="BW31" s="470">
        <f t="shared" ref="BW31:CD31" ca="1" si="38">-BW27</f>
        <v>0</v>
      </c>
      <c r="BX31" s="470">
        <f t="shared" ca="1" si="38"/>
        <v>0</v>
      </c>
      <c r="BY31" s="470">
        <f t="shared" ca="1" si="38"/>
        <v>0</v>
      </c>
      <c r="BZ31" s="470">
        <f t="shared" ca="1" si="38"/>
        <v>0</v>
      </c>
      <c r="CA31" s="470">
        <f t="shared" ca="1" si="38"/>
        <v>0</v>
      </c>
      <c r="CB31" s="470">
        <f t="shared" ca="1" si="38"/>
        <v>0</v>
      </c>
      <c r="CC31" s="470">
        <f t="shared" ca="1" si="38"/>
        <v>0</v>
      </c>
      <c r="CD31" s="470">
        <f t="shared" ca="1" si="38"/>
        <v>0</v>
      </c>
      <c r="CE31" s="470">
        <f t="shared" ref="CE31:CQ31" ca="1" si="39">-CE27</f>
        <v>0</v>
      </c>
      <c r="CF31" s="470">
        <f t="shared" ca="1" si="39"/>
        <v>0</v>
      </c>
      <c r="CG31" s="470">
        <f t="shared" ca="1" si="39"/>
        <v>0</v>
      </c>
      <c r="CH31" s="470">
        <f t="shared" ca="1" si="39"/>
        <v>0</v>
      </c>
      <c r="CI31" s="470">
        <f t="shared" ca="1" si="39"/>
        <v>0</v>
      </c>
      <c r="CJ31" s="470">
        <f t="shared" ca="1" si="39"/>
        <v>0</v>
      </c>
      <c r="CK31" s="470">
        <f t="shared" ca="1" si="39"/>
        <v>0</v>
      </c>
      <c r="CL31" s="470">
        <f t="shared" ca="1" si="39"/>
        <v>0</v>
      </c>
      <c r="CM31" s="470">
        <f t="shared" ca="1" si="39"/>
        <v>0</v>
      </c>
      <c r="CN31" s="470">
        <f t="shared" ca="1" si="39"/>
        <v>0</v>
      </c>
      <c r="CO31" s="470">
        <f t="shared" ca="1" si="39"/>
        <v>0</v>
      </c>
      <c r="CP31" s="470">
        <f t="shared" ca="1" si="39"/>
        <v>0</v>
      </c>
      <c r="CQ31" s="470">
        <f t="shared" ca="1" si="39"/>
        <v>0</v>
      </c>
      <c r="CR31" s="5"/>
    </row>
    <row r="32" spans="1:96" x14ac:dyDescent="0.25">
      <c r="A32" s="40" t="s">
        <v>163</v>
      </c>
      <c r="B32" s="26"/>
      <c r="C32" s="386">
        <f t="shared" ref="C32:AH32" ca="1" si="40">IF(C4=Inservice,-C20,0)*(1-FederalIncomeTax-StateIncomeTax)</f>
        <v>0</v>
      </c>
      <c r="D32" s="386">
        <f t="shared" ca="1" si="40"/>
        <v>0</v>
      </c>
      <c r="E32" s="386">
        <f t="shared" ca="1" si="40"/>
        <v>0</v>
      </c>
      <c r="F32" s="386">
        <f t="shared" ca="1" si="40"/>
        <v>0</v>
      </c>
      <c r="G32" s="386">
        <f t="shared" ca="1" si="40"/>
        <v>0</v>
      </c>
      <c r="H32" s="386">
        <f t="shared" ca="1" si="40"/>
        <v>0</v>
      </c>
      <c r="I32" s="386">
        <f t="shared" ca="1" si="40"/>
        <v>0</v>
      </c>
      <c r="J32" s="386">
        <f t="shared" ca="1" si="40"/>
        <v>0</v>
      </c>
      <c r="K32" s="386">
        <f t="shared" ca="1" si="40"/>
        <v>0</v>
      </c>
      <c r="L32" s="386">
        <f t="shared" ca="1" si="40"/>
        <v>0</v>
      </c>
      <c r="M32" s="386">
        <f t="shared" ca="1" si="40"/>
        <v>0</v>
      </c>
      <c r="N32" s="386">
        <f t="shared" ca="1" si="40"/>
        <v>0</v>
      </c>
      <c r="O32" s="386">
        <f t="shared" ca="1" si="40"/>
        <v>0</v>
      </c>
      <c r="P32" s="386">
        <f t="shared" ca="1" si="40"/>
        <v>0</v>
      </c>
      <c r="Q32" s="386">
        <f t="shared" ca="1" si="40"/>
        <v>0</v>
      </c>
      <c r="R32" s="386">
        <f t="shared" ca="1" si="40"/>
        <v>0</v>
      </c>
      <c r="S32" s="386">
        <f t="shared" ca="1" si="40"/>
        <v>0</v>
      </c>
      <c r="T32" s="386">
        <f t="shared" ca="1" si="40"/>
        <v>0</v>
      </c>
      <c r="U32" s="386">
        <f t="shared" ca="1" si="40"/>
        <v>0</v>
      </c>
      <c r="V32" s="386">
        <f t="shared" ca="1" si="40"/>
        <v>0</v>
      </c>
      <c r="W32" s="386">
        <f t="shared" ca="1" si="40"/>
        <v>0</v>
      </c>
      <c r="X32" s="386">
        <f t="shared" ca="1" si="40"/>
        <v>0</v>
      </c>
      <c r="Y32" s="386">
        <f t="shared" ca="1" si="40"/>
        <v>0</v>
      </c>
      <c r="Z32" s="386">
        <f t="shared" ca="1" si="40"/>
        <v>0</v>
      </c>
      <c r="AA32" s="386">
        <f t="shared" ca="1" si="40"/>
        <v>0</v>
      </c>
      <c r="AB32" s="386">
        <f t="shared" ca="1" si="40"/>
        <v>0</v>
      </c>
      <c r="AC32" s="386">
        <f t="shared" ca="1" si="40"/>
        <v>0</v>
      </c>
      <c r="AD32" s="386">
        <f t="shared" ca="1" si="40"/>
        <v>0</v>
      </c>
      <c r="AE32" s="386">
        <f t="shared" ca="1" si="40"/>
        <v>0</v>
      </c>
      <c r="AF32" s="386">
        <f t="shared" ca="1" si="40"/>
        <v>0</v>
      </c>
      <c r="AG32" s="386">
        <f t="shared" ca="1" si="40"/>
        <v>0</v>
      </c>
      <c r="AH32" s="386">
        <f t="shared" ca="1" si="40"/>
        <v>0</v>
      </c>
      <c r="AI32" s="386">
        <f t="shared" ref="AI32:CQ32" ca="1" si="41">IF(AI4=Inservice,-AI20,0)*(1-FederalIncomeTax-StateIncomeTax)</f>
        <v>0</v>
      </c>
      <c r="AJ32" s="386">
        <f t="shared" ca="1" si="41"/>
        <v>0</v>
      </c>
      <c r="AK32" s="386">
        <f t="shared" ca="1" si="41"/>
        <v>0</v>
      </c>
      <c r="AL32" s="386">
        <f t="shared" ca="1" si="41"/>
        <v>0</v>
      </c>
      <c r="AM32" s="386">
        <f t="shared" ca="1" si="41"/>
        <v>0</v>
      </c>
      <c r="AN32" s="386">
        <f t="shared" ca="1" si="41"/>
        <v>0</v>
      </c>
      <c r="AO32" s="386">
        <f t="shared" ca="1" si="41"/>
        <v>0</v>
      </c>
      <c r="AP32" s="386">
        <f t="shared" ca="1" si="41"/>
        <v>0</v>
      </c>
      <c r="AQ32" s="386">
        <f t="shared" ca="1" si="41"/>
        <v>0</v>
      </c>
      <c r="AR32" s="386">
        <f t="shared" ca="1" si="41"/>
        <v>0</v>
      </c>
      <c r="AS32" s="386">
        <f t="shared" ca="1" si="41"/>
        <v>0</v>
      </c>
      <c r="AT32" s="386">
        <f t="shared" ca="1" si="41"/>
        <v>0</v>
      </c>
      <c r="AU32" s="386">
        <f t="shared" ca="1" si="41"/>
        <v>0</v>
      </c>
      <c r="AV32" s="386">
        <f t="shared" ca="1" si="41"/>
        <v>0</v>
      </c>
      <c r="AW32" s="386">
        <f t="shared" ca="1" si="41"/>
        <v>0</v>
      </c>
      <c r="AX32" s="386">
        <f t="shared" ca="1" si="41"/>
        <v>0</v>
      </c>
      <c r="AY32" s="386">
        <f t="shared" ca="1" si="41"/>
        <v>0</v>
      </c>
      <c r="AZ32" s="386">
        <f t="shared" ca="1" si="41"/>
        <v>0</v>
      </c>
      <c r="BA32" s="386">
        <f t="shared" ca="1" si="41"/>
        <v>0</v>
      </c>
      <c r="BB32" s="386">
        <f t="shared" ca="1" si="41"/>
        <v>0</v>
      </c>
      <c r="BC32" s="386">
        <f t="shared" ca="1" si="41"/>
        <v>0</v>
      </c>
      <c r="BD32" s="386">
        <f t="shared" ca="1" si="41"/>
        <v>0</v>
      </c>
      <c r="BE32" s="386">
        <f t="shared" ca="1" si="41"/>
        <v>0</v>
      </c>
      <c r="BF32" s="386">
        <f t="shared" ca="1" si="41"/>
        <v>0</v>
      </c>
      <c r="BG32" s="386">
        <f t="shared" ca="1" si="41"/>
        <v>0</v>
      </c>
      <c r="BH32" s="386">
        <f t="shared" ca="1" si="41"/>
        <v>0</v>
      </c>
      <c r="BI32" s="386">
        <f t="shared" ca="1" si="41"/>
        <v>0</v>
      </c>
      <c r="BJ32" s="386">
        <f t="shared" ca="1" si="41"/>
        <v>0</v>
      </c>
      <c r="BK32" s="386">
        <f t="shared" ca="1" si="41"/>
        <v>0</v>
      </c>
      <c r="BL32" s="386">
        <f t="shared" ca="1" si="41"/>
        <v>0</v>
      </c>
      <c r="BM32" s="386">
        <f t="shared" ca="1" si="41"/>
        <v>0</v>
      </c>
      <c r="BN32" s="386">
        <f t="shared" ca="1" si="41"/>
        <v>0</v>
      </c>
      <c r="BO32" s="386">
        <f t="shared" ca="1" si="41"/>
        <v>0</v>
      </c>
      <c r="BP32" s="386">
        <f t="shared" ca="1" si="41"/>
        <v>0</v>
      </c>
      <c r="BQ32" s="386">
        <f t="shared" ca="1" si="41"/>
        <v>0</v>
      </c>
      <c r="BR32" s="386">
        <f t="shared" ca="1" si="41"/>
        <v>0</v>
      </c>
      <c r="BS32" s="386">
        <f t="shared" ca="1" si="41"/>
        <v>0</v>
      </c>
      <c r="BT32" s="386">
        <f t="shared" ca="1" si="41"/>
        <v>0</v>
      </c>
      <c r="BU32" s="386">
        <f t="shared" ca="1" si="41"/>
        <v>0</v>
      </c>
      <c r="BV32" s="386">
        <f t="shared" ca="1" si="41"/>
        <v>0</v>
      </c>
      <c r="BW32" s="386">
        <f t="shared" ca="1" si="41"/>
        <v>0</v>
      </c>
      <c r="BX32" s="386">
        <f t="shared" ca="1" si="41"/>
        <v>0</v>
      </c>
      <c r="BY32" s="386">
        <f t="shared" ca="1" si="41"/>
        <v>0</v>
      </c>
      <c r="BZ32" s="386">
        <f t="shared" ca="1" si="41"/>
        <v>0</v>
      </c>
      <c r="CA32" s="386">
        <f t="shared" ca="1" si="41"/>
        <v>0</v>
      </c>
      <c r="CB32" s="386">
        <f t="shared" ca="1" si="41"/>
        <v>0</v>
      </c>
      <c r="CC32" s="386">
        <f t="shared" ca="1" si="41"/>
        <v>0</v>
      </c>
      <c r="CD32" s="386">
        <f t="shared" ca="1" si="41"/>
        <v>0</v>
      </c>
      <c r="CE32" s="386">
        <f t="shared" ca="1" si="41"/>
        <v>0</v>
      </c>
      <c r="CF32" s="386">
        <f t="shared" ca="1" si="41"/>
        <v>0</v>
      </c>
      <c r="CG32" s="386">
        <f t="shared" ca="1" si="41"/>
        <v>0</v>
      </c>
      <c r="CH32" s="386">
        <f t="shared" ca="1" si="41"/>
        <v>0</v>
      </c>
      <c r="CI32" s="386">
        <f t="shared" ca="1" si="41"/>
        <v>0</v>
      </c>
      <c r="CJ32" s="386">
        <f t="shared" ca="1" si="41"/>
        <v>0</v>
      </c>
      <c r="CK32" s="386">
        <f t="shared" ca="1" si="41"/>
        <v>0</v>
      </c>
      <c r="CL32" s="386">
        <f t="shared" ca="1" si="41"/>
        <v>0</v>
      </c>
      <c r="CM32" s="386">
        <f t="shared" ca="1" si="41"/>
        <v>0</v>
      </c>
      <c r="CN32" s="386">
        <f t="shared" ca="1" si="41"/>
        <v>0</v>
      </c>
      <c r="CO32" s="386">
        <f t="shared" ca="1" si="41"/>
        <v>0</v>
      </c>
      <c r="CP32" s="386">
        <f t="shared" ca="1" si="41"/>
        <v>0</v>
      </c>
      <c r="CQ32" s="386">
        <f t="shared" ca="1" si="41"/>
        <v>0</v>
      </c>
      <c r="CR32" s="23"/>
    </row>
    <row r="33" spans="1:96" x14ac:dyDescent="0.25">
      <c r="A33" s="29" t="s">
        <v>112</v>
      </c>
      <c r="B33" s="30"/>
      <c r="C33" s="19">
        <f t="shared" ref="C33:L33" ca="1" si="42">SUM(C30:C32)</f>
        <v>0</v>
      </c>
      <c r="D33" s="19">
        <f t="shared" ca="1" si="42"/>
        <v>0</v>
      </c>
      <c r="E33" s="19">
        <f t="shared" ca="1" si="42"/>
        <v>0</v>
      </c>
      <c r="F33" s="19">
        <f t="shared" ca="1" si="42"/>
        <v>0</v>
      </c>
      <c r="G33" s="19">
        <f t="shared" ca="1" si="42"/>
        <v>0</v>
      </c>
      <c r="H33" s="19">
        <f t="shared" ca="1" si="42"/>
        <v>0</v>
      </c>
      <c r="I33" s="19">
        <f t="shared" ca="1" si="42"/>
        <v>0</v>
      </c>
      <c r="J33" s="19">
        <f t="shared" ca="1" si="42"/>
        <v>0</v>
      </c>
      <c r="K33" s="19">
        <f t="shared" ca="1" si="42"/>
        <v>0</v>
      </c>
      <c r="L33" s="19">
        <f t="shared" ca="1" si="42"/>
        <v>0</v>
      </c>
      <c r="M33" s="19">
        <f t="shared" ref="M33:BR33" ca="1" si="43">SUM(M30:M32)</f>
        <v>0</v>
      </c>
      <c r="N33" s="19">
        <f t="shared" ca="1" si="43"/>
        <v>0</v>
      </c>
      <c r="O33" s="19">
        <f t="shared" ca="1" si="43"/>
        <v>0</v>
      </c>
      <c r="P33" s="19">
        <f t="shared" ca="1" si="43"/>
        <v>0</v>
      </c>
      <c r="Q33" s="19">
        <f t="shared" ca="1" si="43"/>
        <v>0</v>
      </c>
      <c r="R33" s="19">
        <f t="shared" ca="1" si="43"/>
        <v>0</v>
      </c>
      <c r="S33" s="19">
        <f t="shared" ca="1" si="43"/>
        <v>0</v>
      </c>
      <c r="T33" s="19">
        <f t="shared" ca="1" si="43"/>
        <v>0</v>
      </c>
      <c r="U33" s="19">
        <f t="shared" ca="1" si="43"/>
        <v>0</v>
      </c>
      <c r="V33" s="19">
        <f t="shared" ca="1" si="43"/>
        <v>0</v>
      </c>
      <c r="W33" s="19">
        <f t="shared" ca="1" si="43"/>
        <v>0</v>
      </c>
      <c r="X33" s="19">
        <f t="shared" ca="1" si="43"/>
        <v>0</v>
      </c>
      <c r="Y33" s="19">
        <f t="shared" ca="1" si="43"/>
        <v>0</v>
      </c>
      <c r="Z33" s="19">
        <f t="shared" ca="1" si="43"/>
        <v>0</v>
      </c>
      <c r="AA33" s="19">
        <f t="shared" ca="1" si="43"/>
        <v>0</v>
      </c>
      <c r="AB33" s="19">
        <f t="shared" ca="1" si="43"/>
        <v>0</v>
      </c>
      <c r="AC33" s="19">
        <f t="shared" ca="1" si="43"/>
        <v>0</v>
      </c>
      <c r="AD33" s="19">
        <f t="shared" ca="1" si="43"/>
        <v>0</v>
      </c>
      <c r="AE33" s="19">
        <f t="shared" ca="1" si="43"/>
        <v>0</v>
      </c>
      <c r="AF33" s="19">
        <f t="shared" ca="1" si="43"/>
        <v>0</v>
      </c>
      <c r="AG33" s="19">
        <f t="shared" ca="1" si="43"/>
        <v>0</v>
      </c>
      <c r="AH33" s="19">
        <f t="shared" ca="1" si="43"/>
        <v>0</v>
      </c>
      <c r="AI33" s="19">
        <f t="shared" ca="1" si="43"/>
        <v>0</v>
      </c>
      <c r="AJ33" s="19">
        <f t="shared" ca="1" si="43"/>
        <v>0</v>
      </c>
      <c r="AK33" s="19">
        <f t="shared" ca="1" si="43"/>
        <v>0</v>
      </c>
      <c r="AL33" s="19">
        <f t="shared" ca="1" si="43"/>
        <v>0</v>
      </c>
      <c r="AM33" s="19">
        <f t="shared" ca="1" si="43"/>
        <v>0</v>
      </c>
      <c r="AN33" s="19">
        <f t="shared" ca="1" si="43"/>
        <v>0</v>
      </c>
      <c r="AO33" s="19">
        <f t="shared" ca="1" si="43"/>
        <v>0</v>
      </c>
      <c r="AP33" s="19">
        <f t="shared" ca="1" si="43"/>
        <v>0</v>
      </c>
      <c r="AQ33" s="19">
        <f t="shared" ca="1" si="43"/>
        <v>0</v>
      </c>
      <c r="AR33" s="19">
        <f t="shared" ca="1" si="43"/>
        <v>0</v>
      </c>
      <c r="AS33" s="19">
        <f t="shared" ca="1" si="43"/>
        <v>0</v>
      </c>
      <c r="AT33" s="19">
        <f t="shared" ca="1" si="43"/>
        <v>0</v>
      </c>
      <c r="AU33" s="19">
        <f t="shared" ca="1" si="43"/>
        <v>0</v>
      </c>
      <c r="AV33" s="19">
        <f t="shared" ca="1" si="43"/>
        <v>0</v>
      </c>
      <c r="AW33" s="19">
        <f t="shared" ca="1" si="43"/>
        <v>0</v>
      </c>
      <c r="AX33" s="19">
        <f t="shared" ca="1" si="43"/>
        <v>0</v>
      </c>
      <c r="AY33" s="19">
        <f t="shared" ca="1" si="43"/>
        <v>0</v>
      </c>
      <c r="AZ33" s="19">
        <f t="shared" ca="1" si="43"/>
        <v>0</v>
      </c>
      <c r="BA33" s="19">
        <f t="shared" ca="1" si="43"/>
        <v>0</v>
      </c>
      <c r="BB33" s="19">
        <f t="shared" ca="1" si="43"/>
        <v>0</v>
      </c>
      <c r="BC33" s="19">
        <f t="shared" ca="1" si="43"/>
        <v>0</v>
      </c>
      <c r="BD33" s="19">
        <f t="shared" ca="1" si="43"/>
        <v>0</v>
      </c>
      <c r="BE33" s="19">
        <f t="shared" ca="1" si="43"/>
        <v>0</v>
      </c>
      <c r="BF33" s="19">
        <f t="shared" ca="1" si="43"/>
        <v>0</v>
      </c>
      <c r="BG33" s="19">
        <f t="shared" ca="1" si="43"/>
        <v>0</v>
      </c>
      <c r="BH33" s="19">
        <f t="shared" ca="1" si="43"/>
        <v>0</v>
      </c>
      <c r="BI33" s="19">
        <f t="shared" ca="1" si="43"/>
        <v>0</v>
      </c>
      <c r="BJ33" s="19">
        <f t="shared" ca="1" si="43"/>
        <v>0</v>
      </c>
      <c r="BK33" s="19">
        <f t="shared" ca="1" si="43"/>
        <v>0</v>
      </c>
      <c r="BL33" s="19">
        <f t="shared" ca="1" si="43"/>
        <v>0</v>
      </c>
      <c r="BM33" s="19">
        <f t="shared" ca="1" si="43"/>
        <v>0</v>
      </c>
      <c r="BN33" s="19">
        <f t="shared" ca="1" si="43"/>
        <v>0</v>
      </c>
      <c r="BO33" s="19">
        <f t="shared" ca="1" si="43"/>
        <v>0</v>
      </c>
      <c r="BP33" s="19">
        <f t="shared" ca="1" si="43"/>
        <v>0</v>
      </c>
      <c r="BQ33" s="19">
        <f t="shared" ca="1" si="43"/>
        <v>0</v>
      </c>
      <c r="BR33" s="19">
        <f t="shared" ca="1" si="43"/>
        <v>0</v>
      </c>
      <c r="BS33" s="19">
        <f t="shared" ref="BS33:BV33" ca="1" si="44">SUM(BS30:BS32)</f>
        <v>0</v>
      </c>
      <c r="BT33" s="19">
        <f t="shared" ca="1" si="44"/>
        <v>0</v>
      </c>
      <c r="BU33" s="19">
        <f t="shared" ca="1" si="44"/>
        <v>0</v>
      </c>
      <c r="BV33" s="19">
        <f t="shared" ca="1" si="44"/>
        <v>0</v>
      </c>
      <c r="BW33" s="19">
        <f t="shared" ref="BW33:CD33" ca="1" si="45">SUM(BW30:BW32)</f>
        <v>0</v>
      </c>
      <c r="BX33" s="19">
        <f t="shared" ca="1" si="45"/>
        <v>0</v>
      </c>
      <c r="BY33" s="19">
        <f t="shared" ca="1" si="45"/>
        <v>0</v>
      </c>
      <c r="BZ33" s="19">
        <f t="shared" ca="1" si="45"/>
        <v>0</v>
      </c>
      <c r="CA33" s="19">
        <f t="shared" ca="1" si="45"/>
        <v>0</v>
      </c>
      <c r="CB33" s="19">
        <f t="shared" ca="1" si="45"/>
        <v>0</v>
      </c>
      <c r="CC33" s="19">
        <f t="shared" ca="1" si="45"/>
        <v>0</v>
      </c>
      <c r="CD33" s="19">
        <f t="shared" ca="1" si="45"/>
        <v>0</v>
      </c>
      <c r="CE33" s="19">
        <f t="shared" ref="CE33:CQ33" ca="1" si="46">SUM(CE30:CE32)</f>
        <v>0</v>
      </c>
      <c r="CF33" s="19">
        <f t="shared" ca="1" si="46"/>
        <v>0</v>
      </c>
      <c r="CG33" s="19">
        <f t="shared" ca="1" si="46"/>
        <v>0</v>
      </c>
      <c r="CH33" s="19">
        <f t="shared" ca="1" si="46"/>
        <v>0</v>
      </c>
      <c r="CI33" s="19">
        <f t="shared" ca="1" si="46"/>
        <v>0</v>
      </c>
      <c r="CJ33" s="19">
        <f t="shared" ca="1" si="46"/>
        <v>0</v>
      </c>
      <c r="CK33" s="19">
        <f t="shared" ca="1" si="46"/>
        <v>0</v>
      </c>
      <c r="CL33" s="19">
        <f t="shared" ca="1" si="46"/>
        <v>0</v>
      </c>
      <c r="CM33" s="19">
        <f t="shared" ca="1" si="46"/>
        <v>0</v>
      </c>
      <c r="CN33" s="19">
        <f t="shared" ca="1" si="46"/>
        <v>0</v>
      </c>
      <c r="CO33" s="19">
        <f t="shared" ca="1" si="46"/>
        <v>0</v>
      </c>
      <c r="CP33" s="19">
        <f t="shared" ca="1" si="46"/>
        <v>0</v>
      </c>
      <c r="CQ33" s="19">
        <f t="shared" ca="1" si="46"/>
        <v>0</v>
      </c>
      <c r="CR33" s="5"/>
    </row>
    <row r="34" spans="1:96"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5"/>
    </row>
    <row r="35" spans="1:96"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5"/>
    </row>
    <row r="36" spans="1:96" ht="16.5" thickBot="1" x14ac:dyDescent="0.3">
      <c r="A36" s="51" t="s">
        <v>166</v>
      </c>
      <c r="B36" s="49"/>
    </row>
    <row r="37" spans="1:96" x14ac:dyDescent="0.25">
      <c r="A37" s="37" t="s">
        <v>165</v>
      </c>
      <c r="C37" s="470">
        <f ca="1">C12/2</f>
        <v>0</v>
      </c>
      <c r="D37" s="470">
        <f t="shared" ref="D37:AI37" ca="1" si="47">(C12+D12)/2</f>
        <v>0</v>
      </c>
      <c r="E37" s="470">
        <f t="shared" ca="1" si="47"/>
        <v>0</v>
      </c>
      <c r="F37" s="470">
        <f t="shared" ca="1" si="47"/>
        <v>0</v>
      </c>
      <c r="G37" s="470">
        <f t="shared" ca="1" si="47"/>
        <v>0</v>
      </c>
      <c r="H37" s="470">
        <f t="shared" ca="1" si="47"/>
        <v>0</v>
      </c>
      <c r="I37" s="470">
        <f t="shared" ca="1" si="47"/>
        <v>0</v>
      </c>
      <c r="J37" s="470">
        <f t="shared" ca="1" si="47"/>
        <v>0</v>
      </c>
      <c r="K37" s="470">
        <f t="shared" ca="1" si="47"/>
        <v>0</v>
      </c>
      <c r="L37" s="470">
        <f t="shared" ca="1" si="47"/>
        <v>0</v>
      </c>
      <c r="M37" s="470">
        <f t="shared" ca="1" si="47"/>
        <v>0</v>
      </c>
      <c r="N37" s="470">
        <f t="shared" ca="1" si="47"/>
        <v>0</v>
      </c>
      <c r="O37" s="470">
        <f t="shared" ca="1" si="47"/>
        <v>0</v>
      </c>
      <c r="P37" s="470">
        <f t="shared" ca="1" si="47"/>
        <v>0</v>
      </c>
      <c r="Q37" s="470">
        <f t="shared" ca="1" si="47"/>
        <v>0</v>
      </c>
      <c r="R37" s="470">
        <f t="shared" ca="1" si="47"/>
        <v>0</v>
      </c>
      <c r="S37" s="470">
        <f t="shared" ca="1" si="47"/>
        <v>0</v>
      </c>
      <c r="T37" s="470">
        <f t="shared" ca="1" si="47"/>
        <v>0</v>
      </c>
      <c r="U37" s="470">
        <f t="shared" ca="1" si="47"/>
        <v>0</v>
      </c>
      <c r="V37" s="470">
        <f t="shared" ca="1" si="47"/>
        <v>0</v>
      </c>
      <c r="W37" s="470">
        <f t="shared" ca="1" si="47"/>
        <v>0</v>
      </c>
      <c r="X37" s="470">
        <f t="shared" ca="1" si="47"/>
        <v>0</v>
      </c>
      <c r="Y37" s="470">
        <f t="shared" ca="1" si="47"/>
        <v>0</v>
      </c>
      <c r="Z37" s="470">
        <f t="shared" ca="1" si="47"/>
        <v>0</v>
      </c>
      <c r="AA37" s="470">
        <f t="shared" ca="1" si="47"/>
        <v>0</v>
      </c>
      <c r="AB37" s="470">
        <f t="shared" ca="1" si="47"/>
        <v>0</v>
      </c>
      <c r="AC37" s="470">
        <f t="shared" ca="1" si="47"/>
        <v>0</v>
      </c>
      <c r="AD37" s="470">
        <f t="shared" ca="1" si="47"/>
        <v>0</v>
      </c>
      <c r="AE37" s="470">
        <f t="shared" ca="1" si="47"/>
        <v>0</v>
      </c>
      <c r="AF37" s="470">
        <f t="shared" ca="1" si="47"/>
        <v>0</v>
      </c>
      <c r="AG37" s="470">
        <f t="shared" ca="1" si="47"/>
        <v>0</v>
      </c>
      <c r="AH37" s="470">
        <f t="shared" ca="1" si="47"/>
        <v>0</v>
      </c>
      <c r="AI37" s="470">
        <f t="shared" ca="1" si="47"/>
        <v>0</v>
      </c>
      <c r="AJ37" s="470">
        <f t="shared" ref="AJ37:BO37" ca="1" si="48">(AI12+AJ12)/2</f>
        <v>0</v>
      </c>
      <c r="AK37" s="470">
        <f t="shared" ca="1" si="48"/>
        <v>0</v>
      </c>
      <c r="AL37" s="470">
        <f t="shared" ca="1" si="48"/>
        <v>0</v>
      </c>
      <c r="AM37" s="470">
        <f t="shared" ca="1" si="48"/>
        <v>0</v>
      </c>
      <c r="AN37" s="470">
        <f t="shared" ca="1" si="48"/>
        <v>0</v>
      </c>
      <c r="AO37" s="470">
        <f t="shared" ca="1" si="48"/>
        <v>0</v>
      </c>
      <c r="AP37" s="470">
        <f t="shared" ca="1" si="48"/>
        <v>0</v>
      </c>
      <c r="AQ37" s="470">
        <f t="shared" ca="1" si="48"/>
        <v>0</v>
      </c>
      <c r="AR37" s="470">
        <f t="shared" ca="1" si="48"/>
        <v>0</v>
      </c>
      <c r="AS37" s="470">
        <f t="shared" ca="1" si="48"/>
        <v>0</v>
      </c>
      <c r="AT37" s="470">
        <f t="shared" ca="1" si="48"/>
        <v>0</v>
      </c>
      <c r="AU37" s="470">
        <f t="shared" ca="1" si="48"/>
        <v>0</v>
      </c>
      <c r="AV37" s="470">
        <f t="shared" ca="1" si="48"/>
        <v>0</v>
      </c>
      <c r="AW37" s="470">
        <f t="shared" ca="1" si="48"/>
        <v>0</v>
      </c>
      <c r="AX37" s="470">
        <f t="shared" ca="1" si="48"/>
        <v>0</v>
      </c>
      <c r="AY37" s="470">
        <f t="shared" ca="1" si="48"/>
        <v>0</v>
      </c>
      <c r="AZ37" s="470">
        <f t="shared" ca="1" si="48"/>
        <v>0</v>
      </c>
      <c r="BA37" s="470">
        <f t="shared" ca="1" si="48"/>
        <v>0</v>
      </c>
      <c r="BB37" s="470">
        <f t="shared" ca="1" si="48"/>
        <v>0</v>
      </c>
      <c r="BC37" s="470">
        <f t="shared" ca="1" si="48"/>
        <v>0</v>
      </c>
      <c r="BD37" s="470">
        <f t="shared" ca="1" si="48"/>
        <v>0</v>
      </c>
      <c r="BE37" s="470">
        <f t="shared" ca="1" si="48"/>
        <v>0</v>
      </c>
      <c r="BF37" s="470">
        <f t="shared" ca="1" si="48"/>
        <v>0</v>
      </c>
      <c r="BG37" s="470">
        <f t="shared" ca="1" si="48"/>
        <v>0</v>
      </c>
      <c r="BH37" s="470">
        <f t="shared" ca="1" si="48"/>
        <v>0</v>
      </c>
      <c r="BI37" s="470">
        <f t="shared" ca="1" si="48"/>
        <v>0</v>
      </c>
      <c r="BJ37" s="470">
        <f t="shared" ca="1" si="48"/>
        <v>0</v>
      </c>
      <c r="BK37" s="470">
        <f t="shared" ca="1" si="48"/>
        <v>0</v>
      </c>
      <c r="BL37" s="470">
        <f t="shared" ca="1" si="48"/>
        <v>0</v>
      </c>
      <c r="BM37" s="470">
        <f t="shared" ca="1" si="48"/>
        <v>0</v>
      </c>
      <c r="BN37" s="470">
        <f t="shared" ca="1" si="48"/>
        <v>0</v>
      </c>
      <c r="BO37" s="470">
        <f t="shared" ca="1" si="48"/>
        <v>0</v>
      </c>
      <c r="BP37" s="470">
        <f t="shared" ref="BP37:BR37" ca="1" si="49">(BO12+BP12)/2</f>
        <v>0</v>
      </c>
      <c r="BQ37" s="470">
        <f t="shared" ca="1" si="49"/>
        <v>0</v>
      </c>
      <c r="BR37" s="470">
        <f t="shared" ca="1" si="49"/>
        <v>0</v>
      </c>
      <c r="BS37" s="470">
        <f t="shared" ref="BS37" ca="1" si="50">(BR12+BS12)/2</f>
        <v>0</v>
      </c>
      <c r="BT37" s="470">
        <f t="shared" ref="BT37" ca="1" si="51">(BS12+BT12)/2</f>
        <v>0</v>
      </c>
      <c r="BU37" s="470">
        <f t="shared" ref="BU37" ca="1" si="52">(BT12+BU12)/2</f>
        <v>0</v>
      </c>
      <c r="BV37" s="470">
        <f t="shared" ref="BV37" ca="1" si="53">(BU12+BV12)/2</f>
        <v>0</v>
      </c>
      <c r="BW37" s="470">
        <f t="shared" ref="BW37" ca="1" si="54">(BV12+BW12)/2</f>
        <v>0</v>
      </c>
      <c r="BX37" s="470">
        <f t="shared" ref="BX37" ca="1" si="55">(BW12+BX12)/2</f>
        <v>0</v>
      </c>
      <c r="BY37" s="470">
        <f t="shared" ref="BY37" ca="1" si="56">(BX12+BY12)/2</f>
        <v>0</v>
      </c>
      <c r="BZ37" s="470">
        <f t="shared" ref="BZ37" ca="1" si="57">(BY12+BZ12)/2</f>
        <v>0</v>
      </c>
      <c r="CA37" s="470">
        <f t="shared" ref="CA37" ca="1" si="58">(BZ12+CA12)/2</f>
        <v>0</v>
      </c>
      <c r="CB37" s="470">
        <f t="shared" ref="CB37" ca="1" si="59">(CA12+CB12)/2</f>
        <v>0</v>
      </c>
      <c r="CC37" s="470">
        <f t="shared" ref="CC37" ca="1" si="60">(CB12+CC12)/2</f>
        <v>0</v>
      </c>
      <c r="CD37" s="470">
        <f t="shared" ref="CD37" ca="1" si="61">(CC12+CD12)/2</f>
        <v>0</v>
      </c>
      <c r="CE37" s="470">
        <f t="shared" ref="CE37" ca="1" si="62">(CD12+CE12)/2</f>
        <v>0</v>
      </c>
      <c r="CF37" s="470">
        <f t="shared" ref="CF37" ca="1" si="63">(CE12+CF12)/2</f>
        <v>0</v>
      </c>
      <c r="CG37" s="470">
        <f t="shared" ref="CG37" ca="1" si="64">(CF12+CG12)/2</f>
        <v>0</v>
      </c>
      <c r="CH37" s="470">
        <f t="shared" ref="CH37" ca="1" si="65">(CG12+CH12)/2</f>
        <v>0</v>
      </c>
      <c r="CI37" s="470">
        <f t="shared" ref="CI37" ca="1" si="66">(CH12+CI12)/2</f>
        <v>0</v>
      </c>
      <c r="CJ37" s="470">
        <f t="shared" ref="CJ37" ca="1" si="67">(CI12+CJ12)/2</f>
        <v>0</v>
      </c>
      <c r="CK37" s="470">
        <f t="shared" ref="CK37" ca="1" si="68">(CJ12+CK12)/2</f>
        <v>0</v>
      </c>
      <c r="CL37" s="470">
        <f t="shared" ref="CL37" ca="1" si="69">(CK12+CL12)/2</f>
        <v>0</v>
      </c>
      <c r="CM37" s="470">
        <f t="shared" ref="CM37" ca="1" si="70">(CL12+CM12)/2</f>
        <v>0</v>
      </c>
      <c r="CN37" s="470">
        <f t="shared" ref="CN37" ca="1" si="71">(CM12+CN12)/2</f>
        <v>0</v>
      </c>
      <c r="CO37" s="470">
        <f t="shared" ref="CO37" ca="1" si="72">(CN12+CO12)/2</f>
        <v>0</v>
      </c>
      <c r="CP37" s="470">
        <f t="shared" ref="CP37" ca="1" si="73">(CO12+CP12)/2</f>
        <v>0</v>
      </c>
      <c r="CQ37" s="470">
        <f t="shared" ref="CQ37" ca="1" si="74">(CP12+CQ12)/2</f>
        <v>0</v>
      </c>
      <c r="CR37" s="5"/>
    </row>
    <row r="38" spans="1:96" s="10" customFormat="1" x14ac:dyDescent="0.25">
      <c r="A38" s="29" t="s">
        <v>167</v>
      </c>
      <c r="B38" s="42"/>
      <c r="C38" s="19">
        <f t="shared" ref="C38:BN38" ca="1" si="75">C37*$B$13*$B$14</f>
        <v>0</v>
      </c>
      <c r="D38" s="19">
        <f t="shared" ca="1" si="75"/>
        <v>0</v>
      </c>
      <c r="E38" s="19">
        <f t="shared" ca="1" si="75"/>
        <v>0</v>
      </c>
      <c r="F38" s="19">
        <f t="shared" ca="1" si="75"/>
        <v>0</v>
      </c>
      <c r="G38" s="19">
        <f t="shared" ca="1" si="75"/>
        <v>0</v>
      </c>
      <c r="H38" s="19">
        <f t="shared" ca="1" si="75"/>
        <v>0</v>
      </c>
      <c r="I38" s="19">
        <f t="shared" ca="1" si="75"/>
        <v>0</v>
      </c>
      <c r="J38" s="19">
        <f t="shared" ca="1" si="75"/>
        <v>0</v>
      </c>
      <c r="K38" s="19">
        <f t="shared" ca="1" si="75"/>
        <v>0</v>
      </c>
      <c r="L38" s="19">
        <f t="shared" ca="1" si="75"/>
        <v>0</v>
      </c>
      <c r="M38" s="19">
        <f t="shared" ca="1" si="75"/>
        <v>0</v>
      </c>
      <c r="N38" s="19">
        <f t="shared" ca="1" si="75"/>
        <v>0</v>
      </c>
      <c r="O38" s="19">
        <f t="shared" ca="1" si="75"/>
        <v>0</v>
      </c>
      <c r="P38" s="19">
        <f t="shared" ca="1" si="75"/>
        <v>0</v>
      </c>
      <c r="Q38" s="19">
        <f t="shared" ca="1" si="75"/>
        <v>0</v>
      </c>
      <c r="R38" s="19">
        <f t="shared" ca="1" si="75"/>
        <v>0</v>
      </c>
      <c r="S38" s="19">
        <f t="shared" ca="1" si="75"/>
        <v>0</v>
      </c>
      <c r="T38" s="19">
        <f t="shared" ca="1" si="75"/>
        <v>0</v>
      </c>
      <c r="U38" s="19">
        <f t="shared" ca="1" si="75"/>
        <v>0</v>
      </c>
      <c r="V38" s="19">
        <f t="shared" ca="1" si="75"/>
        <v>0</v>
      </c>
      <c r="W38" s="19">
        <f t="shared" ca="1" si="75"/>
        <v>0</v>
      </c>
      <c r="X38" s="19">
        <f t="shared" ca="1" si="75"/>
        <v>0</v>
      </c>
      <c r="Y38" s="19">
        <f t="shared" ca="1" si="75"/>
        <v>0</v>
      </c>
      <c r="Z38" s="19">
        <f t="shared" ca="1" si="75"/>
        <v>0</v>
      </c>
      <c r="AA38" s="19">
        <f t="shared" ca="1" si="75"/>
        <v>0</v>
      </c>
      <c r="AB38" s="19">
        <f t="shared" ca="1" si="75"/>
        <v>0</v>
      </c>
      <c r="AC38" s="19">
        <f t="shared" ca="1" si="75"/>
        <v>0</v>
      </c>
      <c r="AD38" s="19">
        <f t="shared" ca="1" si="75"/>
        <v>0</v>
      </c>
      <c r="AE38" s="19">
        <f t="shared" ca="1" si="75"/>
        <v>0</v>
      </c>
      <c r="AF38" s="19">
        <f t="shared" ca="1" si="75"/>
        <v>0</v>
      </c>
      <c r="AG38" s="19">
        <f t="shared" ca="1" si="75"/>
        <v>0</v>
      </c>
      <c r="AH38" s="19">
        <f t="shared" ca="1" si="75"/>
        <v>0</v>
      </c>
      <c r="AI38" s="19">
        <f t="shared" ca="1" si="75"/>
        <v>0</v>
      </c>
      <c r="AJ38" s="19">
        <f t="shared" ca="1" si="75"/>
        <v>0</v>
      </c>
      <c r="AK38" s="19">
        <f t="shared" ca="1" si="75"/>
        <v>0</v>
      </c>
      <c r="AL38" s="19">
        <f t="shared" ca="1" si="75"/>
        <v>0</v>
      </c>
      <c r="AM38" s="19">
        <f t="shared" ca="1" si="75"/>
        <v>0</v>
      </c>
      <c r="AN38" s="19">
        <f t="shared" ca="1" si="75"/>
        <v>0</v>
      </c>
      <c r="AO38" s="19">
        <f t="shared" ca="1" si="75"/>
        <v>0</v>
      </c>
      <c r="AP38" s="19">
        <f t="shared" ca="1" si="75"/>
        <v>0</v>
      </c>
      <c r="AQ38" s="19">
        <f t="shared" ca="1" si="75"/>
        <v>0</v>
      </c>
      <c r="AR38" s="19">
        <f t="shared" ca="1" si="75"/>
        <v>0</v>
      </c>
      <c r="AS38" s="19">
        <f t="shared" ca="1" si="75"/>
        <v>0</v>
      </c>
      <c r="AT38" s="19">
        <f t="shared" ca="1" si="75"/>
        <v>0</v>
      </c>
      <c r="AU38" s="19">
        <f t="shared" ca="1" si="75"/>
        <v>0</v>
      </c>
      <c r="AV38" s="19">
        <f t="shared" ca="1" si="75"/>
        <v>0</v>
      </c>
      <c r="AW38" s="19">
        <f t="shared" ca="1" si="75"/>
        <v>0</v>
      </c>
      <c r="AX38" s="19">
        <f t="shared" ca="1" si="75"/>
        <v>0</v>
      </c>
      <c r="AY38" s="19">
        <f t="shared" ca="1" si="75"/>
        <v>0</v>
      </c>
      <c r="AZ38" s="19">
        <f t="shared" ca="1" si="75"/>
        <v>0</v>
      </c>
      <c r="BA38" s="19">
        <f t="shared" ca="1" si="75"/>
        <v>0</v>
      </c>
      <c r="BB38" s="19">
        <f t="shared" ca="1" si="75"/>
        <v>0</v>
      </c>
      <c r="BC38" s="19">
        <f t="shared" ca="1" si="75"/>
        <v>0</v>
      </c>
      <c r="BD38" s="19">
        <f t="shared" ca="1" si="75"/>
        <v>0</v>
      </c>
      <c r="BE38" s="19">
        <f t="shared" ca="1" si="75"/>
        <v>0</v>
      </c>
      <c r="BF38" s="19">
        <f t="shared" ca="1" si="75"/>
        <v>0</v>
      </c>
      <c r="BG38" s="19">
        <f t="shared" ca="1" si="75"/>
        <v>0</v>
      </c>
      <c r="BH38" s="19">
        <f t="shared" ca="1" si="75"/>
        <v>0</v>
      </c>
      <c r="BI38" s="19">
        <f t="shared" ca="1" si="75"/>
        <v>0</v>
      </c>
      <c r="BJ38" s="19">
        <f t="shared" ca="1" si="75"/>
        <v>0</v>
      </c>
      <c r="BK38" s="19">
        <f t="shared" ca="1" si="75"/>
        <v>0</v>
      </c>
      <c r="BL38" s="19">
        <f t="shared" ca="1" si="75"/>
        <v>0</v>
      </c>
      <c r="BM38" s="19">
        <f t="shared" ca="1" si="75"/>
        <v>0</v>
      </c>
      <c r="BN38" s="19">
        <f t="shared" ca="1" si="75"/>
        <v>0</v>
      </c>
      <c r="BO38" s="19">
        <f t="shared" ref="BO38:BR38" ca="1" si="76">BO37*$B$13*$B$14</f>
        <v>0</v>
      </c>
      <c r="BP38" s="19">
        <f t="shared" ca="1" si="76"/>
        <v>0</v>
      </c>
      <c r="BQ38" s="19">
        <f t="shared" ca="1" si="76"/>
        <v>0</v>
      </c>
      <c r="BR38" s="19">
        <f t="shared" ca="1" si="76"/>
        <v>0</v>
      </c>
      <c r="BS38" s="19">
        <f t="shared" ref="BS38:BV38" ca="1" si="77">BS37*$B$13*$B$14</f>
        <v>0</v>
      </c>
      <c r="BT38" s="19">
        <f t="shared" ca="1" si="77"/>
        <v>0</v>
      </c>
      <c r="BU38" s="19">
        <f t="shared" ca="1" si="77"/>
        <v>0</v>
      </c>
      <c r="BV38" s="19">
        <f t="shared" ca="1" si="77"/>
        <v>0</v>
      </c>
      <c r="BW38" s="19">
        <f t="shared" ref="BW38:CD38" ca="1" si="78">BW37*$B$13*$B$14</f>
        <v>0</v>
      </c>
      <c r="BX38" s="19">
        <f t="shared" ca="1" si="78"/>
        <v>0</v>
      </c>
      <c r="BY38" s="19">
        <f t="shared" ca="1" si="78"/>
        <v>0</v>
      </c>
      <c r="BZ38" s="19">
        <f t="shared" ca="1" si="78"/>
        <v>0</v>
      </c>
      <c r="CA38" s="19">
        <f t="shared" ca="1" si="78"/>
        <v>0</v>
      </c>
      <c r="CB38" s="19">
        <f t="shared" ca="1" si="78"/>
        <v>0</v>
      </c>
      <c r="CC38" s="19">
        <f t="shared" ca="1" si="78"/>
        <v>0</v>
      </c>
      <c r="CD38" s="19">
        <f t="shared" ca="1" si="78"/>
        <v>0</v>
      </c>
      <c r="CE38" s="19">
        <f t="shared" ref="CE38:CQ38" ca="1" si="79">CE37*$B$13*$B$14</f>
        <v>0</v>
      </c>
      <c r="CF38" s="19">
        <f t="shared" ca="1" si="79"/>
        <v>0</v>
      </c>
      <c r="CG38" s="19">
        <f t="shared" ca="1" si="79"/>
        <v>0</v>
      </c>
      <c r="CH38" s="19">
        <f t="shared" ca="1" si="79"/>
        <v>0</v>
      </c>
      <c r="CI38" s="19">
        <f t="shared" ca="1" si="79"/>
        <v>0</v>
      </c>
      <c r="CJ38" s="19">
        <f t="shared" ca="1" si="79"/>
        <v>0</v>
      </c>
      <c r="CK38" s="19">
        <f t="shared" ca="1" si="79"/>
        <v>0</v>
      </c>
      <c r="CL38" s="19">
        <f t="shared" ca="1" si="79"/>
        <v>0</v>
      </c>
      <c r="CM38" s="19">
        <f t="shared" ca="1" si="79"/>
        <v>0</v>
      </c>
      <c r="CN38" s="19">
        <f t="shared" ca="1" si="79"/>
        <v>0</v>
      </c>
      <c r="CO38" s="19">
        <f t="shared" ca="1" si="79"/>
        <v>0</v>
      </c>
      <c r="CP38" s="19">
        <f t="shared" ca="1" si="79"/>
        <v>0</v>
      </c>
      <c r="CQ38" s="19">
        <f t="shared" ca="1" si="79"/>
        <v>0</v>
      </c>
      <c r="CR38" s="5"/>
    </row>
    <row r="39" spans="1:96"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
    </row>
    <row r="40" spans="1:96"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5"/>
    </row>
    <row r="41" spans="1:96" x14ac:dyDescent="0.25">
      <c r="A41" s="52" t="s">
        <v>153</v>
      </c>
      <c r="B41" s="44"/>
      <c r="C41" s="470">
        <f t="shared" ref="C41:AH41" ca="1" si="80">C21</f>
        <v>0</v>
      </c>
      <c r="D41" s="470">
        <f t="shared" ca="1" si="80"/>
        <v>0</v>
      </c>
      <c r="E41" s="470">
        <f t="shared" ca="1" si="80"/>
        <v>0</v>
      </c>
      <c r="F41" s="470">
        <f t="shared" ca="1" si="80"/>
        <v>0</v>
      </c>
      <c r="G41" s="470">
        <f t="shared" ca="1" si="80"/>
        <v>0</v>
      </c>
      <c r="H41" s="470">
        <f t="shared" ca="1" si="80"/>
        <v>0</v>
      </c>
      <c r="I41" s="470">
        <f t="shared" ca="1" si="80"/>
        <v>0</v>
      </c>
      <c r="J41" s="470">
        <f t="shared" ca="1" si="80"/>
        <v>0</v>
      </c>
      <c r="K41" s="470">
        <f t="shared" ca="1" si="80"/>
        <v>0</v>
      </c>
      <c r="L41" s="470">
        <f t="shared" ca="1" si="80"/>
        <v>0</v>
      </c>
      <c r="M41" s="470">
        <f t="shared" ca="1" si="80"/>
        <v>0</v>
      </c>
      <c r="N41" s="470">
        <f t="shared" ca="1" si="80"/>
        <v>0</v>
      </c>
      <c r="O41" s="470">
        <f t="shared" ca="1" si="80"/>
        <v>0</v>
      </c>
      <c r="P41" s="470">
        <f t="shared" ca="1" si="80"/>
        <v>0</v>
      </c>
      <c r="Q41" s="470">
        <f t="shared" ca="1" si="80"/>
        <v>0</v>
      </c>
      <c r="R41" s="470">
        <f t="shared" ca="1" si="80"/>
        <v>0</v>
      </c>
      <c r="S41" s="470">
        <f t="shared" ca="1" si="80"/>
        <v>0</v>
      </c>
      <c r="T41" s="470">
        <f t="shared" ca="1" si="80"/>
        <v>0</v>
      </c>
      <c r="U41" s="470">
        <f t="shared" ca="1" si="80"/>
        <v>0</v>
      </c>
      <c r="V41" s="470">
        <f t="shared" ca="1" si="80"/>
        <v>0</v>
      </c>
      <c r="W41" s="470">
        <f t="shared" ca="1" si="80"/>
        <v>0</v>
      </c>
      <c r="X41" s="470">
        <f t="shared" ca="1" si="80"/>
        <v>0</v>
      </c>
      <c r="Y41" s="470">
        <f t="shared" ca="1" si="80"/>
        <v>0</v>
      </c>
      <c r="Z41" s="470">
        <f t="shared" ca="1" si="80"/>
        <v>0</v>
      </c>
      <c r="AA41" s="470">
        <f t="shared" ca="1" si="80"/>
        <v>0</v>
      </c>
      <c r="AB41" s="470">
        <f t="shared" ca="1" si="80"/>
        <v>0</v>
      </c>
      <c r="AC41" s="470">
        <f t="shared" ca="1" si="80"/>
        <v>0</v>
      </c>
      <c r="AD41" s="470">
        <f t="shared" ca="1" si="80"/>
        <v>0</v>
      </c>
      <c r="AE41" s="470">
        <f t="shared" ca="1" si="80"/>
        <v>0</v>
      </c>
      <c r="AF41" s="470">
        <f t="shared" ca="1" si="80"/>
        <v>0</v>
      </c>
      <c r="AG41" s="470">
        <f t="shared" ca="1" si="80"/>
        <v>0</v>
      </c>
      <c r="AH41" s="470">
        <f t="shared" ca="1" si="80"/>
        <v>0</v>
      </c>
      <c r="AI41" s="470">
        <f t="shared" ref="AI41:BN41" ca="1" si="81">AI21</f>
        <v>0</v>
      </c>
      <c r="AJ41" s="470">
        <f t="shared" ca="1" si="81"/>
        <v>0</v>
      </c>
      <c r="AK41" s="470">
        <f t="shared" ca="1" si="81"/>
        <v>0</v>
      </c>
      <c r="AL41" s="470">
        <f t="shared" ca="1" si="81"/>
        <v>0</v>
      </c>
      <c r="AM41" s="470">
        <f t="shared" ca="1" si="81"/>
        <v>0</v>
      </c>
      <c r="AN41" s="470">
        <f t="shared" ca="1" si="81"/>
        <v>0</v>
      </c>
      <c r="AO41" s="470">
        <f t="shared" ca="1" si="81"/>
        <v>0</v>
      </c>
      <c r="AP41" s="470">
        <f t="shared" ca="1" si="81"/>
        <v>0</v>
      </c>
      <c r="AQ41" s="470">
        <f t="shared" ca="1" si="81"/>
        <v>0</v>
      </c>
      <c r="AR41" s="470">
        <f t="shared" ca="1" si="81"/>
        <v>0</v>
      </c>
      <c r="AS41" s="470">
        <f t="shared" ca="1" si="81"/>
        <v>0</v>
      </c>
      <c r="AT41" s="470">
        <f t="shared" ca="1" si="81"/>
        <v>0</v>
      </c>
      <c r="AU41" s="470">
        <f t="shared" ca="1" si="81"/>
        <v>0</v>
      </c>
      <c r="AV41" s="470">
        <f t="shared" ca="1" si="81"/>
        <v>0</v>
      </c>
      <c r="AW41" s="470">
        <f t="shared" ca="1" si="81"/>
        <v>0</v>
      </c>
      <c r="AX41" s="470">
        <f t="shared" ca="1" si="81"/>
        <v>0</v>
      </c>
      <c r="AY41" s="470">
        <f t="shared" ca="1" si="81"/>
        <v>0</v>
      </c>
      <c r="AZ41" s="470">
        <f t="shared" ca="1" si="81"/>
        <v>0</v>
      </c>
      <c r="BA41" s="470">
        <f t="shared" ca="1" si="81"/>
        <v>0</v>
      </c>
      <c r="BB41" s="470">
        <f t="shared" ca="1" si="81"/>
        <v>0</v>
      </c>
      <c r="BC41" s="470">
        <f t="shared" ca="1" si="81"/>
        <v>0</v>
      </c>
      <c r="BD41" s="470">
        <f t="shared" ca="1" si="81"/>
        <v>0</v>
      </c>
      <c r="BE41" s="470">
        <f t="shared" ca="1" si="81"/>
        <v>0</v>
      </c>
      <c r="BF41" s="470">
        <f t="shared" ca="1" si="81"/>
        <v>0</v>
      </c>
      <c r="BG41" s="470">
        <f t="shared" ca="1" si="81"/>
        <v>0</v>
      </c>
      <c r="BH41" s="470">
        <f t="shared" ca="1" si="81"/>
        <v>0</v>
      </c>
      <c r="BI41" s="470">
        <f t="shared" ca="1" si="81"/>
        <v>0</v>
      </c>
      <c r="BJ41" s="470">
        <f t="shared" ca="1" si="81"/>
        <v>0</v>
      </c>
      <c r="BK41" s="470">
        <f t="shared" ca="1" si="81"/>
        <v>0</v>
      </c>
      <c r="BL41" s="470">
        <f t="shared" ca="1" si="81"/>
        <v>0</v>
      </c>
      <c r="BM41" s="470">
        <f t="shared" ca="1" si="81"/>
        <v>0</v>
      </c>
      <c r="BN41" s="470">
        <f t="shared" ca="1" si="81"/>
        <v>0</v>
      </c>
      <c r="BO41" s="470">
        <f t="shared" ref="BO41:BR41" ca="1" si="82">BO21</f>
        <v>0</v>
      </c>
      <c r="BP41" s="470">
        <f t="shared" ca="1" si="82"/>
        <v>0</v>
      </c>
      <c r="BQ41" s="470">
        <f t="shared" ca="1" si="82"/>
        <v>0</v>
      </c>
      <c r="BR41" s="470">
        <f t="shared" ca="1" si="82"/>
        <v>0</v>
      </c>
      <c r="BS41" s="470">
        <f t="shared" ref="BS41:BV41" ca="1" si="83">BS21</f>
        <v>0</v>
      </c>
      <c r="BT41" s="470">
        <f t="shared" ca="1" si="83"/>
        <v>0</v>
      </c>
      <c r="BU41" s="470">
        <f t="shared" ca="1" si="83"/>
        <v>0</v>
      </c>
      <c r="BV41" s="470">
        <f t="shared" ca="1" si="83"/>
        <v>0</v>
      </c>
      <c r="BW41" s="470">
        <f t="shared" ref="BW41:CD41" ca="1" si="84">BW21</f>
        <v>0</v>
      </c>
      <c r="BX41" s="470">
        <f t="shared" ca="1" si="84"/>
        <v>0</v>
      </c>
      <c r="BY41" s="470">
        <f t="shared" ca="1" si="84"/>
        <v>0</v>
      </c>
      <c r="BZ41" s="470">
        <f t="shared" ca="1" si="84"/>
        <v>0</v>
      </c>
      <c r="CA41" s="470">
        <f t="shared" ca="1" si="84"/>
        <v>0</v>
      </c>
      <c r="CB41" s="470">
        <f t="shared" ca="1" si="84"/>
        <v>0</v>
      </c>
      <c r="CC41" s="470">
        <f t="shared" ca="1" si="84"/>
        <v>0</v>
      </c>
      <c r="CD41" s="470">
        <f t="shared" ca="1" si="84"/>
        <v>0</v>
      </c>
      <c r="CE41" s="470">
        <f t="shared" ref="CE41:CQ41" ca="1" si="85">CE21</f>
        <v>0</v>
      </c>
      <c r="CF41" s="470">
        <f t="shared" ca="1" si="85"/>
        <v>0</v>
      </c>
      <c r="CG41" s="470">
        <f t="shared" ca="1" si="85"/>
        <v>0</v>
      </c>
      <c r="CH41" s="470">
        <f t="shared" ca="1" si="85"/>
        <v>0</v>
      </c>
      <c r="CI41" s="470">
        <f t="shared" ca="1" si="85"/>
        <v>0</v>
      </c>
      <c r="CJ41" s="470">
        <f t="shared" ca="1" si="85"/>
        <v>0</v>
      </c>
      <c r="CK41" s="470">
        <f t="shared" ca="1" si="85"/>
        <v>0</v>
      </c>
      <c r="CL41" s="470">
        <f t="shared" ca="1" si="85"/>
        <v>0</v>
      </c>
      <c r="CM41" s="470">
        <f t="shared" ca="1" si="85"/>
        <v>0</v>
      </c>
      <c r="CN41" s="470">
        <f t="shared" ca="1" si="85"/>
        <v>0</v>
      </c>
      <c r="CO41" s="470">
        <f t="shared" ca="1" si="85"/>
        <v>0</v>
      </c>
      <c r="CP41" s="470">
        <f t="shared" ca="1" si="85"/>
        <v>0</v>
      </c>
      <c r="CQ41" s="470">
        <f t="shared" ca="1" si="85"/>
        <v>0</v>
      </c>
    </row>
    <row r="42" spans="1:96" s="26" customFormat="1" x14ac:dyDescent="0.25">
      <c r="A42" s="37" t="s">
        <v>168</v>
      </c>
      <c r="C42" s="470">
        <f t="shared" ref="C42:BN42" ca="1" si="86">-(DEBT*DEBT_INT_RATE)*C37</f>
        <v>0</v>
      </c>
      <c r="D42" s="470">
        <f t="shared" ca="1" si="86"/>
        <v>0</v>
      </c>
      <c r="E42" s="470">
        <f t="shared" ca="1" si="86"/>
        <v>0</v>
      </c>
      <c r="F42" s="470">
        <f t="shared" ca="1" si="86"/>
        <v>0</v>
      </c>
      <c r="G42" s="470">
        <f t="shared" ca="1" si="86"/>
        <v>0</v>
      </c>
      <c r="H42" s="470">
        <f t="shared" ca="1" si="86"/>
        <v>0</v>
      </c>
      <c r="I42" s="470">
        <f t="shared" ca="1" si="86"/>
        <v>0</v>
      </c>
      <c r="J42" s="470">
        <f t="shared" ca="1" si="86"/>
        <v>0</v>
      </c>
      <c r="K42" s="470">
        <f t="shared" ca="1" si="86"/>
        <v>0</v>
      </c>
      <c r="L42" s="470">
        <f t="shared" ca="1" si="86"/>
        <v>0</v>
      </c>
      <c r="M42" s="470">
        <f t="shared" ca="1" si="86"/>
        <v>0</v>
      </c>
      <c r="N42" s="470">
        <f t="shared" ca="1" si="86"/>
        <v>0</v>
      </c>
      <c r="O42" s="470">
        <f t="shared" ca="1" si="86"/>
        <v>0</v>
      </c>
      <c r="P42" s="470">
        <f t="shared" ca="1" si="86"/>
        <v>0</v>
      </c>
      <c r="Q42" s="470">
        <f t="shared" ca="1" si="86"/>
        <v>0</v>
      </c>
      <c r="R42" s="470">
        <f t="shared" ca="1" si="86"/>
        <v>0</v>
      </c>
      <c r="S42" s="470">
        <f t="shared" ca="1" si="86"/>
        <v>0</v>
      </c>
      <c r="T42" s="470">
        <f t="shared" ca="1" si="86"/>
        <v>0</v>
      </c>
      <c r="U42" s="470">
        <f t="shared" ca="1" si="86"/>
        <v>0</v>
      </c>
      <c r="V42" s="470">
        <f t="shared" ca="1" si="86"/>
        <v>0</v>
      </c>
      <c r="W42" s="470">
        <f t="shared" ca="1" si="86"/>
        <v>0</v>
      </c>
      <c r="X42" s="470">
        <f t="shared" ca="1" si="86"/>
        <v>0</v>
      </c>
      <c r="Y42" s="470">
        <f t="shared" ca="1" si="86"/>
        <v>0</v>
      </c>
      <c r="Z42" s="470">
        <f t="shared" ca="1" si="86"/>
        <v>0</v>
      </c>
      <c r="AA42" s="470">
        <f t="shared" ca="1" si="86"/>
        <v>0</v>
      </c>
      <c r="AB42" s="470">
        <f t="shared" ca="1" si="86"/>
        <v>0</v>
      </c>
      <c r="AC42" s="470">
        <f t="shared" ca="1" si="86"/>
        <v>0</v>
      </c>
      <c r="AD42" s="470">
        <f t="shared" ca="1" si="86"/>
        <v>0</v>
      </c>
      <c r="AE42" s="470">
        <f t="shared" ca="1" si="86"/>
        <v>0</v>
      </c>
      <c r="AF42" s="470">
        <f t="shared" ca="1" si="86"/>
        <v>0</v>
      </c>
      <c r="AG42" s="470">
        <f t="shared" ca="1" si="86"/>
        <v>0</v>
      </c>
      <c r="AH42" s="470">
        <f t="shared" ca="1" si="86"/>
        <v>0</v>
      </c>
      <c r="AI42" s="470">
        <f t="shared" ca="1" si="86"/>
        <v>0</v>
      </c>
      <c r="AJ42" s="470">
        <f t="shared" ca="1" si="86"/>
        <v>0</v>
      </c>
      <c r="AK42" s="470">
        <f t="shared" ca="1" si="86"/>
        <v>0</v>
      </c>
      <c r="AL42" s="470">
        <f t="shared" ca="1" si="86"/>
        <v>0</v>
      </c>
      <c r="AM42" s="470">
        <f t="shared" ca="1" si="86"/>
        <v>0</v>
      </c>
      <c r="AN42" s="470">
        <f t="shared" ca="1" si="86"/>
        <v>0</v>
      </c>
      <c r="AO42" s="470">
        <f t="shared" ca="1" si="86"/>
        <v>0</v>
      </c>
      <c r="AP42" s="470">
        <f t="shared" ca="1" si="86"/>
        <v>0</v>
      </c>
      <c r="AQ42" s="470">
        <f t="shared" ca="1" si="86"/>
        <v>0</v>
      </c>
      <c r="AR42" s="470">
        <f t="shared" ca="1" si="86"/>
        <v>0</v>
      </c>
      <c r="AS42" s="470">
        <f t="shared" ca="1" si="86"/>
        <v>0</v>
      </c>
      <c r="AT42" s="470">
        <f t="shared" ca="1" si="86"/>
        <v>0</v>
      </c>
      <c r="AU42" s="470">
        <f t="shared" ca="1" si="86"/>
        <v>0</v>
      </c>
      <c r="AV42" s="470">
        <f t="shared" ca="1" si="86"/>
        <v>0</v>
      </c>
      <c r="AW42" s="470">
        <f t="shared" ca="1" si="86"/>
        <v>0</v>
      </c>
      <c r="AX42" s="470">
        <f t="shared" ca="1" si="86"/>
        <v>0</v>
      </c>
      <c r="AY42" s="470">
        <f t="shared" ca="1" si="86"/>
        <v>0</v>
      </c>
      <c r="AZ42" s="470">
        <f t="shared" ca="1" si="86"/>
        <v>0</v>
      </c>
      <c r="BA42" s="470">
        <f t="shared" ca="1" si="86"/>
        <v>0</v>
      </c>
      <c r="BB42" s="470">
        <f t="shared" ca="1" si="86"/>
        <v>0</v>
      </c>
      <c r="BC42" s="470">
        <f t="shared" ca="1" si="86"/>
        <v>0</v>
      </c>
      <c r="BD42" s="470">
        <f t="shared" ca="1" si="86"/>
        <v>0</v>
      </c>
      <c r="BE42" s="470">
        <f t="shared" ca="1" si="86"/>
        <v>0</v>
      </c>
      <c r="BF42" s="470">
        <f t="shared" ca="1" si="86"/>
        <v>0</v>
      </c>
      <c r="BG42" s="470">
        <f t="shared" ca="1" si="86"/>
        <v>0</v>
      </c>
      <c r="BH42" s="470">
        <f t="shared" ca="1" si="86"/>
        <v>0</v>
      </c>
      <c r="BI42" s="470">
        <f t="shared" ca="1" si="86"/>
        <v>0</v>
      </c>
      <c r="BJ42" s="470">
        <f t="shared" ca="1" si="86"/>
        <v>0</v>
      </c>
      <c r="BK42" s="470">
        <f t="shared" ca="1" si="86"/>
        <v>0</v>
      </c>
      <c r="BL42" s="470">
        <f t="shared" ca="1" si="86"/>
        <v>0</v>
      </c>
      <c r="BM42" s="470">
        <f t="shared" ca="1" si="86"/>
        <v>0</v>
      </c>
      <c r="BN42" s="470">
        <f t="shared" ca="1" si="86"/>
        <v>0</v>
      </c>
      <c r="BO42" s="470">
        <f t="shared" ref="BO42:BR42" ca="1" si="87">-(DEBT*DEBT_INT_RATE)*BO37</f>
        <v>0</v>
      </c>
      <c r="BP42" s="470">
        <f t="shared" ca="1" si="87"/>
        <v>0</v>
      </c>
      <c r="BQ42" s="470">
        <f t="shared" ca="1" si="87"/>
        <v>0</v>
      </c>
      <c r="BR42" s="470">
        <f t="shared" ca="1" si="87"/>
        <v>0</v>
      </c>
      <c r="BS42" s="470">
        <f t="shared" ref="BS42:BV42" ca="1" si="88">-(DEBT*DEBT_INT_RATE)*BS37</f>
        <v>0</v>
      </c>
      <c r="BT42" s="470">
        <f t="shared" ca="1" si="88"/>
        <v>0</v>
      </c>
      <c r="BU42" s="470">
        <f t="shared" ca="1" si="88"/>
        <v>0</v>
      </c>
      <c r="BV42" s="470">
        <f t="shared" ca="1" si="88"/>
        <v>0</v>
      </c>
      <c r="BW42" s="470">
        <f t="shared" ref="BW42:CD42" ca="1" si="89">-(DEBT*DEBT_INT_RATE)*BW37</f>
        <v>0</v>
      </c>
      <c r="BX42" s="470">
        <f t="shared" ca="1" si="89"/>
        <v>0</v>
      </c>
      <c r="BY42" s="470">
        <f t="shared" ca="1" si="89"/>
        <v>0</v>
      </c>
      <c r="BZ42" s="470">
        <f t="shared" ca="1" si="89"/>
        <v>0</v>
      </c>
      <c r="CA42" s="470">
        <f t="shared" ca="1" si="89"/>
        <v>0</v>
      </c>
      <c r="CB42" s="470">
        <f t="shared" ca="1" si="89"/>
        <v>0</v>
      </c>
      <c r="CC42" s="470">
        <f t="shared" ca="1" si="89"/>
        <v>0</v>
      </c>
      <c r="CD42" s="470">
        <f t="shared" ca="1" si="89"/>
        <v>0</v>
      </c>
      <c r="CE42" s="470">
        <f t="shared" ref="CE42:CQ42" ca="1" si="90">-(DEBT*DEBT_INT_RATE)*CE37</f>
        <v>0</v>
      </c>
      <c r="CF42" s="470">
        <f t="shared" ca="1" si="90"/>
        <v>0</v>
      </c>
      <c r="CG42" s="470">
        <f t="shared" ca="1" si="90"/>
        <v>0</v>
      </c>
      <c r="CH42" s="470">
        <f t="shared" ca="1" si="90"/>
        <v>0</v>
      </c>
      <c r="CI42" s="470">
        <f t="shared" ca="1" si="90"/>
        <v>0</v>
      </c>
      <c r="CJ42" s="470">
        <f t="shared" ca="1" si="90"/>
        <v>0</v>
      </c>
      <c r="CK42" s="470">
        <f t="shared" ca="1" si="90"/>
        <v>0</v>
      </c>
      <c r="CL42" s="470">
        <f t="shared" ca="1" si="90"/>
        <v>0</v>
      </c>
      <c r="CM42" s="470">
        <f t="shared" ca="1" si="90"/>
        <v>0</v>
      </c>
      <c r="CN42" s="470">
        <f t="shared" ca="1" si="90"/>
        <v>0</v>
      </c>
      <c r="CO42" s="470">
        <f t="shared" ca="1" si="90"/>
        <v>0</v>
      </c>
      <c r="CP42" s="470">
        <f t="shared" ca="1" si="90"/>
        <v>0</v>
      </c>
      <c r="CQ42" s="470">
        <f t="shared" ca="1" si="90"/>
        <v>0</v>
      </c>
    </row>
    <row r="43" spans="1:96" x14ac:dyDescent="0.25">
      <c r="A43" s="52" t="s">
        <v>148</v>
      </c>
      <c r="B43" s="11"/>
      <c r="C43" s="386">
        <f t="shared" ref="C43:AH43" ca="1" si="91">-SUM(C41:C42)*(FederalIncomeTax+StateIncomeTax)</f>
        <v>0</v>
      </c>
      <c r="D43" s="386">
        <f t="shared" ca="1" si="91"/>
        <v>0</v>
      </c>
      <c r="E43" s="386">
        <f t="shared" ca="1" si="91"/>
        <v>0</v>
      </c>
      <c r="F43" s="386">
        <f t="shared" ca="1" si="91"/>
        <v>0</v>
      </c>
      <c r="G43" s="386">
        <f t="shared" ca="1" si="91"/>
        <v>0</v>
      </c>
      <c r="H43" s="386">
        <f t="shared" ca="1" si="91"/>
        <v>0</v>
      </c>
      <c r="I43" s="386">
        <f t="shared" ca="1" si="91"/>
        <v>0</v>
      </c>
      <c r="J43" s="386">
        <f t="shared" ca="1" si="91"/>
        <v>0</v>
      </c>
      <c r="K43" s="386">
        <f t="shared" ca="1" si="91"/>
        <v>0</v>
      </c>
      <c r="L43" s="386">
        <f t="shared" ca="1" si="91"/>
        <v>0</v>
      </c>
      <c r="M43" s="386">
        <f t="shared" ca="1" si="91"/>
        <v>0</v>
      </c>
      <c r="N43" s="386">
        <f t="shared" ca="1" si="91"/>
        <v>0</v>
      </c>
      <c r="O43" s="386">
        <f t="shared" ca="1" si="91"/>
        <v>0</v>
      </c>
      <c r="P43" s="386">
        <f t="shared" ca="1" si="91"/>
        <v>0</v>
      </c>
      <c r="Q43" s="386">
        <f t="shared" ca="1" si="91"/>
        <v>0</v>
      </c>
      <c r="R43" s="386">
        <f t="shared" ca="1" si="91"/>
        <v>0</v>
      </c>
      <c r="S43" s="386">
        <f t="shared" ca="1" si="91"/>
        <v>0</v>
      </c>
      <c r="T43" s="386">
        <f t="shared" ca="1" si="91"/>
        <v>0</v>
      </c>
      <c r="U43" s="386">
        <f t="shared" ca="1" si="91"/>
        <v>0</v>
      </c>
      <c r="V43" s="386">
        <f t="shared" ca="1" si="91"/>
        <v>0</v>
      </c>
      <c r="W43" s="386">
        <f t="shared" ca="1" si="91"/>
        <v>0</v>
      </c>
      <c r="X43" s="386">
        <f t="shared" ca="1" si="91"/>
        <v>0</v>
      </c>
      <c r="Y43" s="386">
        <f t="shared" ca="1" si="91"/>
        <v>0</v>
      </c>
      <c r="Z43" s="386">
        <f t="shared" ca="1" si="91"/>
        <v>0</v>
      </c>
      <c r="AA43" s="386">
        <f t="shared" ca="1" si="91"/>
        <v>0</v>
      </c>
      <c r="AB43" s="386">
        <f t="shared" ca="1" si="91"/>
        <v>0</v>
      </c>
      <c r="AC43" s="386">
        <f t="shared" ca="1" si="91"/>
        <v>0</v>
      </c>
      <c r="AD43" s="386">
        <f t="shared" ca="1" si="91"/>
        <v>0</v>
      </c>
      <c r="AE43" s="386">
        <f t="shared" ca="1" si="91"/>
        <v>0</v>
      </c>
      <c r="AF43" s="386">
        <f t="shared" ca="1" si="91"/>
        <v>0</v>
      </c>
      <c r="AG43" s="386">
        <f t="shared" ca="1" si="91"/>
        <v>0</v>
      </c>
      <c r="AH43" s="386">
        <f t="shared" ca="1" si="91"/>
        <v>0</v>
      </c>
      <c r="AI43" s="386">
        <f t="shared" ref="AI43:BN43" ca="1" si="92">-SUM(AI41:AI42)*(FederalIncomeTax+StateIncomeTax)</f>
        <v>0</v>
      </c>
      <c r="AJ43" s="386">
        <f t="shared" ca="1" si="92"/>
        <v>0</v>
      </c>
      <c r="AK43" s="386">
        <f t="shared" ca="1" si="92"/>
        <v>0</v>
      </c>
      <c r="AL43" s="386">
        <f t="shared" ca="1" si="92"/>
        <v>0</v>
      </c>
      <c r="AM43" s="386">
        <f t="shared" ca="1" si="92"/>
        <v>0</v>
      </c>
      <c r="AN43" s="386">
        <f t="shared" ca="1" si="92"/>
        <v>0</v>
      </c>
      <c r="AO43" s="386">
        <f t="shared" ca="1" si="92"/>
        <v>0</v>
      </c>
      <c r="AP43" s="386">
        <f t="shared" ca="1" si="92"/>
        <v>0</v>
      </c>
      <c r="AQ43" s="386">
        <f t="shared" ca="1" si="92"/>
        <v>0</v>
      </c>
      <c r="AR43" s="386">
        <f t="shared" ca="1" si="92"/>
        <v>0</v>
      </c>
      <c r="AS43" s="386">
        <f t="shared" ca="1" si="92"/>
        <v>0</v>
      </c>
      <c r="AT43" s="386">
        <f t="shared" ca="1" si="92"/>
        <v>0</v>
      </c>
      <c r="AU43" s="386">
        <f t="shared" ca="1" si="92"/>
        <v>0</v>
      </c>
      <c r="AV43" s="386">
        <f t="shared" ca="1" si="92"/>
        <v>0</v>
      </c>
      <c r="AW43" s="386">
        <f t="shared" ca="1" si="92"/>
        <v>0</v>
      </c>
      <c r="AX43" s="386">
        <f t="shared" ca="1" si="92"/>
        <v>0</v>
      </c>
      <c r="AY43" s="386">
        <f t="shared" ca="1" si="92"/>
        <v>0</v>
      </c>
      <c r="AZ43" s="386">
        <f t="shared" ca="1" si="92"/>
        <v>0</v>
      </c>
      <c r="BA43" s="386">
        <f t="shared" ca="1" si="92"/>
        <v>0</v>
      </c>
      <c r="BB43" s="386">
        <f t="shared" ca="1" si="92"/>
        <v>0</v>
      </c>
      <c r="BC43" s="386">
        <f t="shared" ca="1" si="92"/>
        <v>0</v>
      </c>
      <c r="BD43" s="386">
        <f t="shared" ca="1" si="92"/>
        <v>0</v>
      </c>
      <c r="BE43" s="386">
        <f t="shared" ca="1" si="92"/>
        <v>0</v>
      </c>
      <c r="BF43" s="386">
        <f t="shared" ca="1" si="92"/>
        <v>0</v>
      </c>
      <c r="BG43" s="386">
        <f t="shared" ca="1" si="92"/>
        <v>0</v>
      </c>
      <c r="BH43" s="386">
        <f t="shared" ca="1" si="92"/>
        <v>0</v>
      </c>
      <c r="BI43" s="386">
        <f t="shared" ca="1" si="92"/>
        <v>0</v>
      </c>
      <c r="BJ43" s="386">
        <f t="shared" ca="1" si="92"/>
        <v>0</v>
      </c>
      <c r="BK43" s="386">
        <f t="shared" ca="1" si="92"/>
        <v>0</v>
      </c>
      <c r="BL43" s="386">
        <f t="shared" ca="1" si="92"/>
        <v>0</v>
      </c>
      <c r="BM43" s="386">
        <f t="shared" ca="1" si="92"/>
        <v>0</v>
      </c>
      <c r="BN43" s="386">
        <f t="shared" ca="1" si="92"/>
        <v>0</v>
      </c>
      <c r="BO43" s="386">
        <f t="shared" ref="BO43:CQ43" ca="1" si="93">-SUM(BO41:BO42)*(FederalIncomeTax+StateIncomeTax)</f>
        <v>0</v>
      </c>
      <c r="BP43" s="386">
        <f t="shared" ca="1" si="93"/>
        <v>0</v>
      </c>
      <c r="BQ43" s="386">
        <f t="shared" ca="1" si="93"/>
        <v>0</v>
      </c>
      <c r="BR43" s="386">
        <f t="shared" ca="1" si="93"/>
        <v>0</v>
      </c>
      <c r="BS43" s="386">
        <f t="shared" ca="1" si="93"/>
        <v>0</v>
      </c>
      <c r="BT43" s="386">
        <f t="shared" ca="1" si="93"/>
        <v>0</v>
      </c>
      <c r="BU43" s="386">
        <f t="shared" ca="1" si="93"/>
        <v>0</v>
      </c>
      <c r="BV43" s="386">
        <f t="shared" ca="1" si="93"/>
        <v>0</v>
      </c>
      <c r="BW43" s="386">
        <f t="shared" ca="1" si="93"/>
        <v>0</v>
      </c>
      <c r="BX43" s="386">
        <f t="shared" ca="1" si="93"/>
        <v>0</v>
      </c>
      <c r="BY43" s="386">
        <f t="shared" ca="1" si="93"/>
        <v>0</v>
      </c>
      <c r="BZ43" s="386">
        <f t="shared" ca="1" si="93"/>
        <v>0</v>
      </c>
      <c r="CA43" s="386">
        <f t="shared" ca="1" si="93"/>
        <v>0</v>
      </c>
      <c r="CB43" s="386">
        <f t="shared" ca="1" si="93"/>
        <v>0</v>
      </c>
      <c r="CC43" s="386">
        <f t="shared" ca="1" si="93"/>
        <v>0</v>
      </c>
      <c r="CD43" s="386">
        <f t="shared" ca="1" si="93"/>
        <v>0</v>
      </c>
      <c r="CE43" s="386">
        <f t="shared" ca="1" si="93"/>
        <v>0</v>
      </c>
      <c r="CF43" s="386">
        <f t="shared" ca="1" si="93"/>
        <v>0</v>
      </c>
      <c r="CG43" s="386">
        <f t="shared" ca="1" si="93"/>
        <v>0</v>
      </c>
      <c r="CH43" s="386">
        <f t="shared" ca="1" si="93"/>
        <v>0</v>
      </c>
      <c r="CI43" s="386">
        <f t="shared" ca="1" si="93"/>
        <v>0</v>
      </c>
      <c r="CJ43" s="386">
        <f t="shared" ca="1" si="93"/>
        <v>0</v>
      </c>
      <c r="CK43" s="386">
        <f t="shared" ca="1" si="93"/>
        <v>0</v>
      </c>
      <c r="CL43" s="386">
        <f t="shared" ca="1" si="93"/>
        <v>0</v>
      </c>
      <c r="CM43" s="386">
        <f t="shared" ca="1" si="93"/>
        <v>0</v>
      </c>
      <c r="CN43" s="386">
        <f t="shared" ca="1" si="93"/>
        <v>0</v>
      </c>
      <c r="CO43" s="386">
        <f t="shared" ca="1" si="93"/>
        <v>0</v>
      </c>
      <c r="CP43" s="386">
        <f t="shared" ca="1" si="93"/>
        <v>0</v>
      </c>
      <c r="CQ43" s="386">
        <f t="shared" ca="1" si="93"/>
        <v>0</v>
      </c>
      <c r="CR43" s="5"/>
    </row>
    <row r="44" spans="1:96" x14ac:dyDescent="0.25">
      <c r="A44" s="54" t="s">
        <v>152</v>
      </c>
      <c r="B44" s="55"/>
      <c r="C44" s="19">
        <f t="shared" ref="C44:BN44" ca="1" si="94">SUM(C41:C43)</f>
        <v>0</v>
      </c>
      <c r="D44" s="19">
        <f t="shared" ca="1" si="94"/>
        <v>0</v>
      </c>
      <c r="E44" s="19">
        <f t="shared" ca="1" si="94"/>
        <v>0</v>
      </c>
      <c r="F44" s="19">
        <f t="shared" ca="1" si="94"/>
        <v>0</v>
      </c>
      <c r="G44" s="19">
        <f t="shared" ca="1" si="94"/>
        <v>0</v>
      </c>
      <c r="H44" s="19">
        <f t="shared" ca="1" si="94"/>
        <v>0</v>
      </c>
      <c r="I44" s="19">
        <f t="shared" ca="1" si="94"/>
        <v>0</v>
      </c>
      <c r="J44" s="19">
        <f t="shared" ca="1" si="94"/>
        <v>0</v>
      </c>
      <c r="K44" s="19">
        <f t="shared" ca="1" si="94"/>
        <v>0</v>
      </c>
      <c r="L44" s="19">
        <f t="shared" ca="1" si="94"/>
        <v>0</v>
      </c>
      <c r="M44" s="19">
        <f t="shared" ca="1" si="94"/>
        <v>0</v>
      </c>
      <c r="N44" s="19">
        <f t="shared" ca="1" si="94"/>
        <v>0</v>
      </c>
      <c r="O44" s="19">
        <f t="shared" ca="1" si="94"/>
        <v>0</v>
      </c>
      <c r="P44" s="19">
        <f t="shared" ca="1" si="94"/>
        <v>0</v>
      </c>
      <c r="Q44" s="19">
        <f t="shared" ca="1" si="94"/>
        <v>0</v>
      </c>
      <c r="R44" s="19">
        <f t="shared" ca="1" si="94"/>
        <v>0</v>
      </c>
      <c r="S44" s="19">
        <f t="shared" ca="1" si="94"/>
        <v>0</v>
      </c>
      <c r="T44" s="19">
        <f t="shared" ca="1" si="94"/>
        <v>0</v>
      </c>
      <c r="U44" s="19">
        <f t="shared" ca="1" si="94"/>
        <v>0</v>
      </c>
      <c r="V44" s="19">
        <f t="shared" ca="1" si="94"/>
        <v>0</v>
      </c>
      <c r="W44" s="19">
        <f t="shared" ca="1" si="94"/>
        <v>0</v>
      </c>
      <c r="X44" s="19">
        <f t="shared" ca="1" si="94"/>
        <v>0</v>
      </c>
      <c r="Y44" s="19">
        <f t="shared" ca="1" si="94"/>
        <v>0</v>
      </c>
      <c r="Z44" s="19">
        <f t="shared" ca="1" si="94"/>
        <v>0</v>
      </c>
      <c r="AA44" s="19">
        <f t="shared" ca="1" si="94"/>
        <v>0</v>
      </c>
      <c r="AB44" s="19">
        <f t="shared" ca="1" si="94"/>
        <v>0</v>
      </c>
      <c r="AC44" s="19">
        <f t="shared" ca="1" si="94"/>
        <v>0</v>
      </c>
      <c r="AD44" s="19">
        <f t="shared" ca="1" si="94"/>
        <v>0</v>
      </c>
      <c r="AE44" s="19">
        <f t="shared" ca="1" si="94"/>
        <v>0</v>
      </c>
      <c r="AF44" s="19">
        <f t="shared" ca="1" si="94"/>
        <v>0</v>
      </c>
      <c r="AG44" s="19">
        <f t="shared" ca="1" si="94"/>
        <v>0</v>
      </c>
      <c r="AH44" s="19">
        <f t="shared" ca="1" si="94"/>
        <v>0</v>
      </c>
      <c r="AI44" s="19">
        <f t="shared" ca="1" si="94"/>
        <v>0</v>
      </c>
      <c r="AJ44" s="19">
        <f t="shared" ca="1" si="94"/>
        <v>0</v>
      </c>
      <c r="AK44" s="19">
        <f t="shared" ca="1" si="94"/>
        <v>0</v>
      </c>
      <c r="AL44" s="19">
        <f t="shared" ca="1" si="94"/>
        <v>0</v>
      </c>
      <c r="AM44" s="19">
        <f t="shared" ca="1" si="94"/>
        <v>0</v>
      </c>
      <c r="AN44" s="19">
        <f t="shared" ca="1" si="94"/>
        <v>0</v>
      </c>
      <c r="AO44" s="19">
        <f t="shared" ca="1" si="94"/>
        <v>0</v>
      </c>
      <c r="AP44" s="19">
        <f t="shared" ca="1" si="94"/>
        <v>0</v>
      </c>
      <c r="AQ44" s="19">
        <f t="shared" ca="1" si="94"/>
        <v>0</v>
      </c>
      <c r="AR44" s="19">
        <f t="shared" ca="1" si="94"/>
        <v>0</v>
      </c>
      <c r="AS44" s="19">
        <f t="shared" ca="1" si="94"/>
        <v>0</v>
      </c>
      <c r="AT44" s="19">
        <f t="shared" ca="1" si="94"/>
        <v>0</v>
      </c>
      <c r="AU44" s="19">
        <f t="shared" ca="1" si="94"/>
        <v>0</v>
      </c>
      <c r="AV44" s="19">
        <f t="shared" ca="1" si="94"/>
        <v>0</v>
      </c>
      <c r="AW44" s="19">
        <f t="shared" ca="1" si="94"/>
        <v>0</v>
      </c>
      <c r="AX44" s="19">
        <f t="shared" ca="1" si="94"/>
        <v>0</v>
      </c>
      <c r="AY44" s="19">
        <f t="shared" ca="1" si="94"/>
        <v>0</v>
      </c>
      <c r="AZ44" s="19">
        <f t="shared" ca="1" si="94"/>
        <v>0</v>
      </c>
      <c r="BA44" s="19">
        <f t="shared" ca="1" si="94"/>
        <v>0</v>
      </c>
      <c r="BB44" s="19">
        <f t="shared" ca="1" si="94"/>
        <v>0</v>
      </c>
      <c r="BC44" s="19">
        <f t="shared" ca="1" si="94"/>
        <v>0</v>
      </c>
      <c r="BD44" s="19">
        <f t="shared" ca="1" si="94"/>
        <v>0</v>
      </c>
      <c r="BE44" s="19">
        <f t="shared" ca="1" si="94"/>
        <v>0</v>
      </c>
      <c r="BF44" s="19">
        <f t="shared" ca="1" si="94"/>
        <v>0</v>
      </c>
      <c r="BG44" s="19">
        <f t="shared" ca="1" si="94"/>
        <v>0</v>
      </c>
      <c r="BH44" s="19">
        <f t="shared" ca="1" si="94"/>
        <v>0</v>
      </c>
      <c r="BI44" s="19">
        <f t="shared" ca="1" si="94"/>
        <v>0</v>
      </c>
      <c r="BJ44" s="19">
        <f t="shared" ca="1" si="94"/>
        <v>0</v>
      </c>
      <c r="BK44" s="19">
        <f t="shared" ca="1" si="94"/>
        <v>0</v>
      </c>
      <c r="BL44" s="19">
        <f t="shared" ca="1" si="94"/>
        <v>0</v>
      </c>
      <c r="BM44" s="19">
        <f t="shared" ca="1" si="94"/>
        <v>0</v>
      </c>
      <c r="BN44" s="19">
        <f t="shared" ca="1" si="94"/>
        <v>0</v>
      </c>
      <c r="BO44" s="19">
        <f t="shared" ref="BO44:BR44" ca="1" si="95">SUM(BO41:BO43)</f>
        <v>0</v>
      </c>
      <c r="BP44" s="19">
        <f t="shared" ca="1" si="95"/>
        <v>0</v>
      </c>
      <c r="BQ44" s="19">
        <f t="shared" ca="1" si="95"/>
        <v>0</v>
      </c>
      <c r="BR44" s="19">
        <f t="shared" ca="1" si="95"/>
        <v>0</v>
      </c>
      <c r="BS44" s="19">
        <f t="shared" ref="BS44:BV44" ca="1" si="96">SUM(BS41:BS43)</f>
        <v>0</v>
      </c>
      <c r="BT44" s="19">
        <f t="shared" ca="1" si="96"/>
        <v>0</v>
      </c>
      <c r="BU44" s="19">
        <f t="shared" ca="1" si="96"/>
        <v>0</v>
      </c>
      <c r="BV44" s="19">
        <f t="shared" ca="1" si="96"/>
        <v>0</v>
      </c>
      <c r="BW44" s="19">
        <f t="shared" ref="BW44:CD44" ca="1" si="97">SUM(BW41:BW43)</f>
        <v>0</v>
      </c>
      <c r="BX44" s="19">
        <f t="shared" ca="1" si="97"/>
        <v>0</v>
      </c>
      <c r="BY44" s="19">
        <f t="shared" ca="1" si="97"/>
        <v>0</v>
      </c>
      <c r="BZ44" s="19">
        <f t="shared" ca="1" si="97"/>
        <v>0</v>
      </c>
      <c r="CA44" s="19">
        <f t="shared" ca="1" si="97"/>
        <v>0</v>
      </c>
      <c r="CB44" s="19">
        <f t="shared" ca="1" si="97"/>
        <v>0</v>
      </c>
      <c r="CC44" s="19">
        <f t="shared" ca="1" si="97"/>
        <v>0</v>
      </c>
      <c r="CD44" s="19">
        <f t="shared" ca="1" si="97"/>
        <v>0</v>
      </c>
      <c r="CE44" s="19">
        <f t="shared" ref="CE44:CQ44" ca="1" si="98">SUM(CE41:CE43)</f>
        <v>0</v>
      </c>
      <c r="CF44" s="19">
        <f t="shared" ca="1" si="98"/>
        <v>0</v>
      </c>
      <c r="CG44" s="19">
        <f t="shared" ca="1" si="98"/>
        <v>0</v>
      </c>
      <c r="CH44" s="19">
        <f t="shared" ca="1" si="98"/>
        <v>0</v>
      </c>
      <c r="CI44" s="19">
        <f t="shared" ca="1" si="98"/>
        <v>0</v>
      </c>
      <c r="CJ44" s="19">
        <f t="shared" ca="1" si="98"/>
        <v>0</v>
      </c>
      <c r="CK44" s="19">
        <f t="shared" ca="1" si="98"/>
        <v>0</v>
      </c>
      <c r="CL44" s="19">
        <f t="shared" ca="1" si="98"/>
        <v>0</v>
      </c>
      <c r="CM44" s="19">
        <f t="shared" ca="1" si="98"/>
        <v>0</v>
      </c>
      <c r="CN44" s="19">
        <f t="shared" ca="1" si="98"/>
        <v>0</v>
      </c>
      <c r="CO44" s="19">
        <f t="shared" ca="1" si="98"/>
        <v>0</v>
      </c>
      <c r="CP44" s="19">
        <f t="shared" ca="1" si="98"/>
        <v>0</v>
      </c>
      <c r="CQ44" s="19">
        <f t="shared" ca="1" si="98"/>
        <v>0</v>
      </c>
      <c r="CR44" s="5"/>
    </row>
    <row r="45" spans="1:96"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5"/>
    </row>
    <row r="46" spans="1:96" x14ac:dyDescent="0.25">
      <c r="A46" s="56" t="s">
        <v>112</v>
      </c>
      <c r="B46" s="30"/>
      <c r="C46" s="19">
        <f t="shared" ref="C46:BN46" ca="1" si="99">C38-C44</f>
        <v>0</v>
      </c>
      <c r="D46" s="19">
        <f t="shared" ca="1" si="99"/>
        <v>0</v>
      </c>
      <c r="E46" s="19">
        <f t="shared" ca="1" si="99"/>
        <v>0</v>
      </c>
      <c r="F46" s="19">
        <f t="shared" ca="1" si="99"/>
        <v>0</v>
      </c>
      <c r="G46" s="19">
        <f t="shared" ca="1" si="99"/>
        <v>0</v>
      </c>
      <c r="H46" s="19">
        <f t="shared" ca="1" si="99"/>
        <v>0</v>
      </c>
      <c r="I46" s="19">
        <f t="shared" ca="1" si="99"/>
        <v>0</v>
      </c>
      <c r="J46" s="19">
        <f t="shared" ca="1" si="99"/>
        <v>0</v>
      </c>
      <c r="K46" s="19">
        <f t="shared" ca="1" si="99"/>
        <v>0</v>
      </c>
      <c r="L46" s="19">
        <f t="shared" ca="1" si="99"/>
        <v>0</v>
      </c>
      <c r="M46" s="19">
        <f t="shared" ca="1" si="99"/>
        <v>0</v>
      </c>
      <c r="N46" s="19">
        <f t="shared" ca="1" si="99"/>
        <v>0</v>
      </c>
      <c r="O46" s="19">
        <f t="shared" ca="1" si="99"/>
        <v>0</v>
      </c>
      <c r="P46" s="19">
        <f t="shared" ca="1" si="99"/>
        <v>0</v>
      </c>
      <c r="Q46" s="19">
        <f t="shared" ca="1" si="99"/>
        <v>0</v>
      </c>
      <c r="R46" s="19">
        <f t="shared" ca="1" si="99"/>
        <v>0</v>
      </c>
      <c r="S46" s="19">
        <f t="shared" ca="1" si="99"/>
        <v>0</v>
      </c>
      <c r="T46" s="19">
        <f t="shared" ca="1" si="99"/>
        <v>0</v>
      </c>
      <c r="U46" s="19">
        <f t="shared" ca="1" si="99"/>
        <v>0</v>
      </c>
      <c r="V46" s="19">
        <f t="shared" ca="1" si="99"/>
        <v>0</v>
      </c>
      <c r="W46" s="19">
        <f t="shared" ca="1" si="99"/>
        <v>0</v>
      </c>
      <c r="X46" s="19">
        <f t="shared" ca="1" si="99"/>
        <v>0</v>
      </c>
      <c r="Y46" s="19">
        <f t="shared" ca="1" si="99"/>
        <v>0</v>
      </c>
      <c r="Z46" s="19">
        <f t="shared" ca="1" si="99"/>
        <v>0</v>
      </c>
      <c r="AA46" s="19">
        <f t="shared" ca="1" si="99"/>
        <v>0</v>
      </c>
      <c r="AB46" s="19">
        <f t="shared" ca="1" si="99"/>
        <v>0</v>
      </c>
      <c r="AC46" s="19">
        <f t="shared" ca="1" si="99"/>
        <v>0</v>
      </c>
      <c r="AD46" s="19">
        <f t="shared" ca="1" si="99"/>
        <v>0</v>
      </c>
      <c r="AE46" s="19">
        <f t="shared" ca="1" si="99"/>
        <v>0</v>
      </c>
      <c r="AF46" s="19">
        <f t="shared" ca="1" si="99"/>
        <v>0</v>
      </c>
      <c r="AG46" s="19">
        <f t="shared" ca="1" si="99"/>
        <v>0</v>
      </c>
      <c r="AH46" s="19">
        <f t="shared" ca="1" si="99"/>
        <v>0</v>
      </c>
      <c r="AI46" s="19">
        <f t="shared" ca="1" si="99"/>
        <v>0</v>
      </c>
      <c r="AJ46" s="19">
        <f t="shared" ca="1" si="99"/>
        <v>0</v>
      </c>
      <c r="AK46" s="19">
        <f t="shared" ca="1" si="99"/>
        <v>0</v>
      </c>
      <c r="AL46" s="19">
        <f t="shared" ca="1" si="99"/>
        <v>0</v>
      </c>
      <c r="AM46" s="19">
        <f t="shared" ca="1" si="99"/>
        <v>0</v>
      </c>
      <c r="AN46" s="19">
        <f t="shared" ca="1" si="99"/>
        <v>0</v>
      </c>
      <c r="AO46" s="19">
        <f t="shared" ca="1" si="99"/>
        <v>0</v>
      </c>
      <c r="AP46" s="19">
        <f t="shared" ca="1" si="99"/>
        <v>0</v>
      </c>
      <c r="AQ46" s="19">
        <f t="shared" ca="1" si="99"/>
        <v>0</v>
      </c>
      <c r="AR46" s="19">
        <f t="shared" ca="1" si="99"/>
        <v>0</v>
      </c>
      <c r="AS46" s="19">
        <f t="shared" ca="1" si="99"/>
        <v>0</v>
      </c>
      <c r="AT46" s="19">
        <f t="shared" ca="1" si="99"/>
        <v>0</v>
      </c>
      <c r="AU46" s="19">
        <f t="shared" ca="1" si="99"/>
        <v>0</v>
      </c>
      <c r="AV46" s="19">
        <f t="shared" ca="1" si="99"/>
        <v>0</v>
      </c>
      <c r="AW46" s="19">
        <f t="shared" ca="1" si="99"/>
        <v>0</v>
      </c>
      <c r="AX46" s="19">
        <f t="shared" ca="1" si="99"/>
        <v>0</v>
      </c>
      <c r="AY46" s="19">
        <f t="shared" ca="1" si="99"/>
        <v>0</v>
      </c>
      <c r="AZ46" s="19">
        <f t="shared" ca="1" si="99"/>
        <v>0</v>
      </c>
      <c r="BA46" s="19">
        <f t="shared" ca="1" si="99"/>
        <v>0</v>
      </c>
      <c r="BB46" s="19">
        <f t="shared" ca="1" si="99"/>
        <v>0</v>
      </c>
      <c r="BC46" s="19">
        <f t="shared" ca="1" si="99"/>
        <v>0</v>
      </c>
      <c r="BD46" s="19">
        <f t="shared" ca="1" si="99"/>
        <v>0</v>
      </c>
      <c r="BE46" s="19">
        <f t="shared" ca="1" si="99"/>
        <v>0</v>
      </c>
      <c r="BF46" s="19">
        <f t="shared" ca="1" si="99"/>
        <v>0</v>
      </c>
      <c r="BG46" s="19">
        <f t="shared" ca="1" si="99"/>
        <v>0</v>
      </c>
      <c r="BH46" s="19">
        <f t="shared" ca="1" si="99"/>
        <v>0</v>
      </c>
      <c r="BI46" s="19">
        <f t="shared" ca="1" si="99"/>
        <v>0</v>
      </c>
      <c r="BJ46" s="19">
        <f t="shared" ca="1" si="99"/>
        <v>0</v>
      </c>
      <c r="BK46" s="19">
        <f t="shared" ca="1" si="99"/>
        <v>0</v>
      </c>
      <c r="BL46" s="19">
        <f t="shared" ca="1" si="99"/>
        <v>0</v>
      </c>
      <c r="BM46" s="19">
        <f t="shared" ca="1" si="99"/>
        <v>0</v>
      </c>
      <c r="BN46" s="19">
        <f t="shared" ca="1" si="99"/>
        <v>0</v>
      </c>
      <c r="BO46" s="19">
        <f t="shared" ref="BO46:BR46" ca="1" si="100">BO38-BO44</f>
        <v>0</v>
      </c>
      <c r="BP46" s="19">
        <f t="shared" ca="1" si="100"/>
        <v>0</v>
      </c>
      <c r="BQ46" s="19">
        <f t="shared" ca="1" si="100"/>
        <v>0</v>
      </c>
      <c r="BR46" s="19">
        <f t="shared" ca="1" si="100"/>
        <v>0</v>
      </c>
      <c r="BS46" s="19">
        <f t="shared" ref="BS46:BV46" ca="1" si="101">BS38-BS44</f>
        <v>0</v>
      </c>
      <c r="BT46" s="19">
        <f t="shared" ca="1" si="101"/>
        <v>0</v>
      </c>
      <c r="BU46" s="19">
        <f t="shared" ca="1" si="101"/>
        <v>0</v>
      </c>
      <c r="BV46" s="19">
        <f t="shared" ca="1" si="101"/>
        <v>0</v>
      </c>
      <c r="BW46" s="19">
        <f t="shared" ref="BW46:CD46" ca="1" si="102">BW38-BW44</f>
        <v>0</v>
      </c>
      <c r="BX46" s="19">
        <f t="shared" ca="1" si="102"/>
        <v>0</v>
      </c>
      <c r="BY46" s="19">
        <f t="shared" ca="1" si="102"/>
        <v>0</v>
      </c>
      <c r="BZ46" s="19">
        <f t="shared" ca="1" si="102"/>
        <v>0</v>
      </c>
      <c r="CA46" s="19">
        <f t="shared" ca="1" si="102"/>
        <v>0</v>
      </c>
      <c r="CB46" s="19">
        <f t="shared" ca="1" si="102"/>
        <v>0</v>
      </c>
      <c r="CC46" s="19">
        <f t="shared" ca="1" si="102"/>
        <v>0</v>
      </c>
      <c r="CD46" s="19">
        <f t="shared" ca="1" si="102"/>
        <v>0</v>
      </c>
      <c r="CE46" s="19">
        <f t="shared" ref="CE46:CQ46" ca="1" si="103">CE38-CE44</f>
        <v>0</v>
      </c>
      <c r="CF46" s="19">
        <f t="shared" ca="1" si="103"/>
        <v>0</v>
      </c>
      <c r="CG46" s="19">
        <f t="shared" ca="1" si="103"/>
        <v>0</v>
      </c>
      <c r="CH46" s="19">
        <f t="shared" ca="1" si="103"/>
        <v>0</v>
      </c>
      <c r="CI46" s="19">
        <f t="shared" ca="1" si="103"/>
        <v>0</v>
      </c>
      <c r="CJ46" s="19">
        <f t="shared" ca="1" si="103"/>
        <v>0</v>
      </c>
      <c r="CK46" s="19">
        <f t="shared" ca="1" si="103"/>
        <v>0</v>
      </c>
      <c r="CL46" s="19">
        <f t="shared" ca="1" si="103"/>
        <v>0</v>
      </c>
      <c r="CM46" s="19">
        <f t="shared" ca="1" si="103"/>
        <v>0</v>
      </c>
      <c r="CN46" s="19">
        <f t="shared" ca="1" si="103"/>
        <v>0</v>
      </c>
      <c r="CO46" s="19">
        <f t="shared" ca="1" si="103"/>
        <v>0</v>
      </c>
      <c r="CP46" s="19">
        <f t="shared" ca="1" si="103"/>
        <v>0</v>
      </c>
      <c r="CQ46" s="19">
        <f t="shared" ca="1" si="103"/>
        <v>0</v>
      </c>
    </row>
    <row r="47" spans="1:96"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23"/>
    </row>
    <row r="48" spans="1:96" x14ac:dyDescent="0.25">
      <c r="A48" s="45" t="s">
        <v>114</v>
      </c>
      <c r="C48" s="386">
        <f t="shared" ref="C48:AH48" ca="1" si="104">C46/(1-FederalIncomeTax-StateIncomeTax)-C46</f>
        <v>0</v>
      </c>
      <c r="D48" s="386">
        <f t="shared" ca="1" si="104"/>
        <v>0</v>
      </c>
      <c r="E48" s="386">
        <f t="shared" ca="1" si="104"/>
        <v>0</v>
      </c>
      <c r="F48" s="386">
        <f t="shared" ca="1" si="104"/>
        <v>0</v>
      </c>
      <c r="G48" s="386">
        <f t="shared" ca="1" si="104"/>
        <v>0</v>
      </c>
      <c r="H48" s="386">
        <f t="shared" ca="1" si="104"/>
        <v>0</v>
      </c>
      <c r="I48" s="386">
        <f t="shared" ca="1" si="104"/>
        <v>0</v>
      </c>
      <c r="J48" s="386">
        <f t="shared" ca="1" si="104"/>
        <v>0</v>
      </c>
      <c r="K48" s="386">
        <f t="shared" ca="1" si="104"/>
        <v>0</v>
      </c>
      <c r="L48" s="386">
        <f t="shared" ca="1" si="104"/>
        <v>0</v>
      </c>
      <c r="M48" s="386">
        <f t="shared" ca="1" si="104"/>
        <v>0</v>
      </c>
      <c r="N48" s="386">
        <f t="shared" ca="1" si="104"/>
        <v>0</v>
      </c>
      <c r="O48" s="386">
        <f t="shared" ca="1" si="104"/>
        <v>0</v>
      </c>
      <c r="P48" s="386">
        <f t="shared" ca="1" si="104"/>
        <v>0</v>
      </c>
      <c r="Q48" s="386">
        <f t="shared" ca="1" si="104"/>
        <v>0</v>
      </c>
      <c r="R48" s="386">
        <f t="shared" ca="1" si="104"/>
        <v>0</v>
      </c>
      <c r="S48" s="386">
        <f t="shared" ca="1" si="104"/>
        <v>0</v>
      </c>
      <c r="T48" s="386">
        <f t="shared" ca="1" si="104"/>
        <v>0</v>
      </c>
      <c r="U48" s="386">
        <f t="shared" ca="1" si="104"/>
        <v>0</v>
      </c>
      <c r="V48" s="386">
        <f t="shared" ca="1" si="104"/>
        <v>0</v>
      </c>
      <c r="W48" s="386">
        <f t="shared" ca="1" si="104"/>
        <v>0</v>
      </c>
      <c r="X48" s="386">
        <f t="shared" ca="1" si="104"/>
        <v>0</v>
      </c>
      <c r="Y48" s="386">
        <f t="shared" ca="1" si="104"/>
        <v>0</v>
      </c>
      <c r="Z48" s="386">
        <f t="shared" ca="1" si="104"/>
        <v>0</v>
      </c>
      <c r="AA48" s="386">
        <f t="shared" ca="1" si="104"/>
        <v>0</v>
      </c>
      <c r="AB48" s="386">
        <f t="shared" ca="1" si="104"/>
        <v>0</v>
      </c>
      <c r="AC48" s="386">
        <f t="shared" ca="1" si="104"/>
        <v>0</v>
      </c>
      <c r="AD48" s="386">
        <f t="shared" ca="1" si="104"/>
        <v>0</v>
      </c>
      <c r="AE48" s="386">
        <f t="shared" ca="1" si="104"/>
        <v>0</v>
      </c>
      <c r="AF48" s="386">
        <f t="shared" ca="1" si="104"/>
        <v>0</v>
      </c>
      <c r="AG48" s="386">
        <f t="shared" ca="1" si="104"/>
        <v>0</v>
      </c>
      <c r="AH48" s="386">
        <f t="shared" ca="1" si="104"/>
        <v>0</v>
      </c>
      <c r="AI48" s="386">
        <f t="shared" ref="AI48:CQ48" ca="1" si="105">AI46/(1-FederalIncomeTax-StateIncomeTax)-AI46</f>
        <v>0</v>
      </c>
      <c r="AJ48" s="386">
        <f t="shared" ca="1" si="105"/>
        <v>0</v>
      </c>
      <c r="AK48" s="386">
        <f t="shared" ca="1" si="105"/>
        <v>0</v>
      </c>
      <c r="AL48" s="386">
        <f t="shared" ca="1" si="105"/>
        <v>0</v>
      </c>
      <c r="AM48" s="386">
        <f t="shared" ca="1" si="105"/>
        <v>0</v>
      </c>
      <c r="AN48" s="386">
        <f t="shared" ca="1" si="105"/>
        <v>0</v>
      </c>
      <c r="AO48" s="386">
        <f t="shared" ca="1" si="105"/>
        <v>0</v>
      </c>
      <c r="AP48" s="386">
        <f t="shared" ca="1" si="105"/>
        <v>0</v>
      </c>
      <c r="AQ48" s="386">
        <f t="shared" ca="1" si="105"/>
        <v>0</v>
      </c>
      <c r="AR48" s="386">
        <f t="shared" ca="1" si="105"/>
        <v>0</v>
      </c>
      <c r="AS48" s="386">
        <f t="shared" ca="1" si="105"/>
        <v>0</v>
      </c>
      <c r="AT48" s="386">
        <f t="shared" ca="1" si="105"/>
        <v>0</v>
      </c>
      <c r="AU48" s="386">
        <f t="shared" ca="1" si="105"/>
        <v>0</v>
      </c>
      <c r="AV48" s="386">
        <f t="shared" ca="1" si="105"/>
        <v>0</v>
      </c>
      <c r="AW48" s="386">
        <f t="shared" ca="1" si="105"/>
        <v>0</v>
      </c>
      <c r="AX48" s="386">
        <f t="shared" ca="1" si="105"/>
        <v>0</v>
      </c>
      <c r="AY48" s="386">
        <f t="shared" ca="1" si="105"/>
        <v>0</v>
      </c>
      <c r="AZ48" s="386">
        <f t="shared" ca="1" si="105"/>
        <v>0</v>
      </c>
      <c r="BA48" s="386">
        <f t="shared" ca="1" si="105"/>
        <v>0</v>
      </c>
      <c r="BB48" s="386">
        <f t="shared" ca="1" si="105"/>
        <v>0</v>
      </c>
      <c r="BC48" s="386">
        <f t="shared" ca="1" si="105"/>
        <v>0</v>
      </c>
      <c r="BD48" s="386">
        <f t="shared" ca="1" si="105"/>
        <v>0</v>
      </c>
      <c r="BE48" s="386">
        <f t="shared" ca="1" si="105"/>
        <v>0</v>
      </c>
      <c r="BF48" s="386">
        <f t="shared" ca="1" si="105"/>
        <v>0</v>
      </c>
      <c r="BG48" s="386">
        <f t="shared" ca="1" si="105"/>
        <v>0</v>
      </c>
      <c r="BH48" s="386">
        <f t="shared" ca="1" si="105"/>
        <v>0</v>
      </c>
      <c r="BI48" s="386">
        <f t="shared" ca="1" si="105"/>
        <v>0</v>
      </c>
      <c r="BJ48" s="386">
        <f t="shared" ca="1" si="105"/>
        <v>0</v>
      </c>
      <c r="BK48" s="386">
        <f t="shared" ca="1" si="105"/>
        <v>0</v>
      </c>
      <c r="BL48" s="386">
        <f t="shared" ca="1" si="105"/>
        <v>0</v>
      </c>
      <c r="BM48" s="386">
        <f t="shared" ca="1" si="105"/>
        <v>0</v>
      </c>
      <c r="BN48" s="386">
        <f t="shared" ca="1" si="105"/>
        <v>0</v>
      </c>
      <c r="BO48" s="386">
        <f t="shared" ca="1" si="105"/>
        <v>0</v>
      </c>
      <c r="BP48" s="386">
        <f t="shared" ca="1" si="105"/>
        <v>0</v>
      </c>
      <c r="BQ48" s="386">
        <f t="shared" ca="1" si="105"/>
        <v>0</v>
      </c>
      <c r="BR48" s="386">
        <f t="shared" ca="1" si="105"/>
        <v>0</v>
      </c>
      <c r="BS48" s="386">
        <f t="shared" ca="1" si="105"/>
        <v>0</v>
      </c>
      <c r="BT48" s="386">
        <f t="shared" ca="1" si="105"/>
        <v>0</v>
      </c>
      <c r="BU48" s="386">
        <f t="shared" ca="1" si="105"/>
        <v>0</v>
      </c>
      <c r="BV48" s="386">
        <f t="shared" ca="1" si="105"/>
        <v>0</v>
      </c>
      <c r="BW48" s="386">
        <f t="shared" ca="1" si="105"/>
        <v>0</v>
      </c>
      <c r="BX48" s="386">
        <f t="shared" ca="1" si="105"/>
        <v>0</v>
      </c>
      <c r="BY48" s="386">
        <f t="shared" ca="1" si="105"/>
        <v>0</v>
      </c>
      <c r="BZ48" s="386">
        <f t="shared" ca="1" si="105"/>
        <v>0</v>
      </c>
      <c r="CA48" s="386">
        <f t="shared" ca="1" si="105"/>
        <v>0</v>
      </c>
      <c r="CB48" s="386">
        <f t="shared" ca="1" si="105"/>
        <v>0</v>
      </c>
      <c r="CC48" s="386">
        <f t="shared" ca="1" si="105"/>
        <v>0</v>
      </c>
      <c r="CD48" s="386">
        <f t="shared" ca="1" si="105"/>
        <v>0</v>
      </c>
      <c r="CE48" s="386">
        <f t="shared" ca="1" si="105"/>
        <v>0</v>
      </c>
      <c r="CF48" s="386">
        <f t="shared" ca="1" si="105"/>
        <v>0</v>
      </c>
      <c r="CG48" s="386">
        <f t="shared" ca="1" si="105"/>
        <v>0</v>
      </c>
      <c r="CH48" s="386">
        <f t="shared" ca="1" si="105"/>
        <v>0</v>
      </c>
      <c r="CI48" s="386">
        <f t="shared" ca="1" si="105"/>
        <v>0</v>
      </c>
      <c r="CJ48" s="386">
        <f t="shared" ca="1" si="105"/>
        <v>0</v>
      </c>
      <c r="CK48" s="386">
        <f t="shared" ca="1" si="105"/>
        <v>0</v>
      </c>
      <c r="CL48" s="386">
        <f t="shared" ca="1" si="105"/>
        <v>0</v>
      </c>
      <c r="CM48" s="386">
        <f t="shared" ca="1" si="105"/>
        <v>0</v>
      </c>
      <c r="CN48" s="386">
        <f t="shared" ca="1" si="105"/>
        <v>0</v>
      </c>
      <c r="CO48" s="386">
        <f t="shared" ca="1" si="105"/>
        <v>0</v>
      </c>
      <c r="CP48" s="386">
        <f t="shared" ca="1" si="105"/>
        <v>0</v>
      </c>
      <c r="CQ48" s="386">
        <f t="shared" ca="1" si="105"/>
        <v>0</v>
      </c>
      <c r="CR48" s="5"/>
    </row>
    <row r="49" spans="1:96" x14ac:dyDescent="0.25">
      <c r="A49" s="48" t="s">
        <v>115</v>
      </c>
      <c r="B49" s="55"/>
      <c r="C49" s="19">
        <f t="shared" ref="C49:BN49" ca="1" si="106">C46+C48</f>
        <v>0</v>
      </c>
      <c r="D49" s="19">
        <f t="shared" ca="1" si="106"/>
        <v>0</v>
      </c>
      <c r="E49" s="19">
        <f t="shared" ca="1" si="106"/>
        <v>0</v>
      </c>
      <c r="F49" s="19">
        <f t="shared" ca="1" si="106"/>
        <v>0</v>
      </c>
      <c r="G49" s="19">
        <f t="shared" ca="1" si="106"/>
        <v>0</v>
      </c>
      <c r="H49" s="19">
        <f t="shared" ca="1" si="106"/>
        <v>0</v>
      </c>
      <c r="I49" s="19">
        <f t="shared" ca="1" si="106"/>
        <v>0</v>
      </c>
      <c r="J49" s="19">
        <f t="shared" ca="1" si="106"/>
        <v>0</v>
      </c>
      <c r="K49" s="19">
        <f t="shared" ca="1" si="106"/>
        <v>0</v>
      </c>
      <c r="L49" s="19">
        <f t="shared" ca="1" si="106"/>
        <v>0</v>
      </c>
      <c r="M49" s="19">
        <f t="shared" ca="1" si="106"/>
        <v>0</v>
      </c>
      <c r="N49" s="19">
        <f t="shared" ca="1" si="106"/>
        <v>0</v>
      </c>
      <c r="O49" s="19">
        <f t="shared" ca="1" si="106"/>
        <v>0</v>
      </c>
      <c r="P49" s="19">
        <f t="shared" ca="1" si="106"/>
        <v>0</v>
      </c>
      <c r="Q49" s="19">
        <f t="shared" ca="1" si="106"/>
        <v>0</v>
      </c>
      <c r="R49" s="19">
        <f t="shared" ca="1" si="106"/>
        <v>0</v>
      </c>
      <c r="S49" s="19">
        <f t="shared" ca="1" si="106"/>
        <v>0</v>
      </c>
      <c r="T49" s="19">
        <f t="shared" ca="1" si="106"/>
        <v>0</v>
      </c>
      <c r="U49" s="19">
        <f t="shared" ca="1" si="106"/>
        <v>0</v>
      </c>
      <c r="V49" s="19">
        <f t="shared" ca="1" si="106"/>
        <v>0</v>
      </c>
      <c r="W49" s="19">
        <f t="shared" ca="1" si="106"/>
        <v>0</v>
      </c>
      <c r="X49" s="19">
        <f t="shared" ca="1" si="106"/>
        <v>0</v>
      </c>
      <c r="Y49" s="19">
        <f t="shared" ca="1" si="106"/>
        <v>0</v>
      </c>
      <c r="Z49" s="19">
        <f t="shared" ca="1" si="106"/>
        <v>0</v>
      </c>
      <c r="AA49" s="19">
        <f t="shared" ca="1" si="106"/>
        <v>0</v>
      </c>
      <c r="AB49" s="19">
        <f t="shared" ca="1" si="106"/>
        <v>0</v>
      </c>
      <c r="AC49" s="19">
        <f t="shared" ca="1" si="106"/>
        <v>0</v>
      </c>
      <c r="AD49" s="19">
        <f t="shared" ca="1" si="106"/>
        <v>0</v>
      </c>
      <c r="AE49" s="19">
        <f t="shared" ca="1" si="106"/>
        <v>0</v>
      </c>
      <c r="AF49" s="19">
        <f t="shared" ca="1" si="106"/>
        <v>0</v>
      </c>
      <c r="AG49" s="19">
        <f t="shared" ca="1" si="106"/>
        <v>0</v>
      </c>
      <c r="AH49" s="19">
        <f t="shared" ca="1" si="106"/>
        <v>0</v>
      </c>
      <c r="AI49" s="19">
        <f t="shared" ca="1" si="106"/>
        <v>0</v>
      </c>
      <c r="AJ49" s="19">
        <f t="shared" ca="1" si="106"/>
        <v>0</v>
      </c>
      <c r="AK49" s="19">
        <f t="shared" ca="1" si="106"/>
        <v>0</v>
      </c>
      <c r="AL49" s="19">
        <f t="shared" ca="1" si="106"/>
        <v>0</v>
      </c>
      <c r="AM49" s="19">
        <f t="shared" ca="1" si="106"/>
        <v>0</v>
      </c>
      <c r="AN49" s="19">
        <f t="shared" ca="1" si="106"/>
        <v>0</v>
      </c>
      <c r="AO49" s="19">
        <f t="shared" ca="1" si="106"/>
        <v>0</v>
      </c>
      <c r="AP49" s="19">
        <f t="shared" ca="1" si="106"/>
        <v>0</v>
      </c>
      <c r="AQ49" s="19">
        <f t="shared" ca="1" si="106"/>
        <v>0</v>
      </c>
      <c r="AR49" s="19">
        <f t="shared" ca="1" si="106"/>
        <v>0</v>
      </c>
      <c r="AS49" s="19">
        <f t="shared" ca="1" si="106"/>
        <v>0</v>
      </c>
      <c r="AT49" s="19">
        <f t="shared" ca="1" si="106"/>
        <v>0</v>
      </c>
      <c r="AU49" s="19">
        <f t="shared" ca="1" si="106"/>
        <v>0</v>
      </c>
      <c r="AV49" s="19">
        <f t="shared" ca="1" si="106"/>
        <v>0</v>
      </c>
      <c r="AW49" s="19">
        <f t="shared" ca="1" si="106"/>
        <v>0</v>
      </c>
      <c r="AX49" s="19">
        <f t="shared" ca="1" si="106"/>
        <v>0</v>
      </c>
      <c r="AY49" s="19">
        <f t="shared" ca="1" si="106"/>
        <v>0</v>
      </c>
      <c r="AZ49" s="19">
        <f t="shared" ca="1" si="106"/>
        <v>0</v>
      </c>
      <c r="BA49" s="19">
        <f t="shared" ca="1" si="106"/>
        <v>0</v>
      </c>
      <c r="BB49" s="19">
        <f t="shared" ca="1" si="106"/>
        <v>0</v>
      </c>
      <c r="BC49" s="19">
        <f t="shared" ca="1" si="106"/>
        <v>0</v>
      </c>
      <c r="BD49" s="19">
        <f t="shared" ca="1" si="106"/>
        <v>0</v>
      </c>
      <c r="BE49" s="19">
        <f t="shared" ca="1" si="106"/>
        <v>0</v>
      </c>
      <c r="BF49" s="19">
        <f t="shared" ca="1" si="106"/>
        <v>0</v>
      </c>
      <c r="BG49" s="19">
        <f t="shared" ca="1" si="106"/>
        <v>0</v>
      </c>
      <c r="BH49" s="19">
        <f t="shared" ca="1" si="106"/>
        <v>0</v>
      </c>
      <c r="BI49" s="19">
        <f t="shared" ca="1" si="106"/>
        <v>0</v>
      </c>
      <c r="BJ49" s="19">
        <f t="shared" ca="1" si="106"/>
        <v>0</v>
      </c>
      <c r="BK49" s="19">
        <f t="shared" ca="1" si="106"/>
        <v>0</v>
      </c>
      <c r="BL49" s="19">
        <f t="shared" ca="1" si="106"/>
        <v>0</v>
      </c>
      <c r="BM49" s="19">
        <f t="shared" ca="1" si="106"/>
        <v>0</v>
      </c>
      <c r="BN49" s="19">
        <f t="shared" ca="1" si="106"/>
        <v>0</v>
      </c>
      <c r="BO49" s="19">
        <f t="shared" ref="BO49:BR49" ca="1" si="107">BO46+BO48</f>
        <v>0</v>
      </c>
      <c r="BP49" s="19">
        <f t="shared" ca="1" si="107"/>
        <v>0</v>
      </c>
      <c r="BQ49" s="19">
        <f t="shared" ca="1" si="107"/>
        <v>0</v>
      </c>
      <c r="BR49" s="19">
        <f t="shared" ca="1" si="107"/>
        <v>0</v>
      </c>
      <c r="BS49" s="19">
        <f t="shared" ref="BS49:BV49" ca="1" si="108">BS46+BS48</f>
        <v>0</v>
      </c>
      <c r="BT49" s="19">
        <f t="shared" ca="1" si="108"/>
        <v>0</v>
      </c>
      <c r="BU49" s="19">
        <f t="shared" ca="1" si="108"/>
        <v>0</v>
      </c>
      <c r="BV49" s="19">
        <f t="shared" ca="1" si="108"/>
        <v>0</v>
      </c>
      <c r="BW49" s="19">
        <f t="shared" ref="BW49:CD49" ca="1" si="109">BW46+BW48</f>
        <v>0</v>
      </c>
      <c r="BX49" s="19">
        <f t="shared" ca="1" si="109"/>
        <v>0</v>
      </c>
      <c r="BY49" s="19">
        <f t="shared" ca="1" si="109"/>
        <v>0</v>
      </c>
      <c r="BZ49" s="19">
        <f t="shared" ca="1" si="109"/>
        <v>0</v>
      </c>
      <c r="CA49" s="19">
        <f t="shared" ca="1" si="109"/>
        <v>0</v>
      </c>
      <c r="CB49" s="19">
        <f t="shared" ca="1" si="109"/>
        <v>0</v>
      </c>
      <c r="CC49" s="19">
        <f t="shared" ca="1" si="109"/>
        <v>0</v>
      </c>
      <c r="CD49" s="19">
        <f t="shared" ca="1" si="109"/>
        <v>0</v>
      </c>
      <c r="CE49" s="19">
        <f t="shared" ref="CE49:CQ49" ca="1" si="110">CE46+CE48</f>
        <v>0</v>
      </c>
      <c r="CF49" s="19">
        <f t="shared" ca="1" si="110"/>
        <v>0</v>
      </c>
      <c r="CG49" s="19">
        <f t="shared" ca="1" si="110"/>
        <v>0</v>
      </c>
      <c r="CH49" s="19">
        <f t="shared" ca="1" si="110"/>
        <v>0</v>
      </c>
      <c r="CI49" s="19">
        <f t="shared" ca="1" si="110"/>
        <v>0</v>
      </c>
      <c r="CJ49" s="19">
        <f t="shared" ca="1" si="110"/>
        <v>0</v>
      </c>
      <c r="CK49" s="19">
        <f t="shared" ca="1" si="110"/>
        <v>0</v>
      </c>
      <c r="CL49" s="19">
        <f t="shared" ca="1" si="110"/>
        <v>0</v>
      </c>
      <c r="CM49" s="19">
        <f t="shared" ca="1" si="110"/>
        <v>0</v>
      </c>
      <c r="CN49" s="19">
        <f t="shared" ca="1" si="110"/>
        <v>0</v>
      </c>
      <c r="CO49" s="19">
        <f t="shared" ca="1" si="110"/>
        <v>0</v>
      </c>
      <c r="CP49" s="19">
        <f t="shared" ca="1" si="110"/>
        <v>0</v>
      </c>
      <c r="CQ49" s="19">
        <f t="shared" ca="1" si="110"/>
        <v>0</v>
      </c>
      <c r="CR49" s="5"/>
    </row>
    <row r="50" spans="1:96"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6" x14ac:dyDescent="0.25">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470"/>
      <c r="BX51" s="470"/>
      <c r="BY51" s="470"/>
      <c r="BZ51" s="470"/>
      <c r="CA51" s="470"/>
      <c r="CB51" s="470"/>
      <c r="CC51" s="470"/>
      <c r="CD51" s="470"/>
      <c r="CE51" s="470"/>
      <c r="CF51" s="470"/>
      <c r="CG51" s="470"/>
      <c r="CH51" s="470"/>
      <c r="CI51" s="470"/>
      <c r="CJ51" s="5"/>
      <c r="CK51" s="5"/>
      <c r="CL51" s="5"/>
      <c r="CM51" s="5"/>
      <c r="CN51" s="5"/>
      <c r="CO51" s="5"/>
      <c r="CP51" s="5"/>
      <c r="CQ51" s="5"/>
      <c r="CR51" s="5"/>
    </row>
    <row r="52" spans="1:96"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5587" priority="5004">
      <formula>$D$4=""</formula>
    </cfRule>
  </conditionalFormatting>
  <conditionalFormatting sqref="E50:CQ51 E5:CQ7">
    <cfRule type="expression" dxfId="5586" priority="5003">
      <formula>$E$4=""</formula>
    </cfRule>
  </conditionalFormatting>
  <conditionalFormatting sqref="F50:CQ51 F5:CQ7">
    <cfRule type="expression" dxfId="5585" priority="5002">
      <formula>$F$4=""</formula>
    </cfRule>
  </conditionalFormatting>
  <conditionalFormatting sqref="G50:CQ51 G5:CQ7">
    <cfRule type="expression" dxfId="5584" priority="5001">
      <formula>$G$4=""</formula>
    </cfRule>
  </conditionalFormatting>
  <conditionalFormatting sqref="H50:CQ51 H5:CQ7">
    <cfRule type="expression" dxfId="5583" priority="5000">
      <formula>$H$4=""</formula>
    </cfRule>
  </conditionalFormatting>
  <conditionalFormatting sqref="I50:CQ51 I5:CQ7">
    <cfRule type="expression" dxfId="5582" priority="4999">
      <formula>$I$4=""</formula>
    </cfRule>
  </conditionalFormatting>
  <conditionalFormatting sqref="J50:CQ51 J5:CQ7">
    <cfRule type="expression" dxfId="5581" priority="4998">
      <formula>$J$4=""</formula>
    </cfRule>
  </conditionalFormatting>
  <conditionalFormatting sqref="K50:CQ51 K5:CQ7">
    <cfRule type="expression" dxfId="5580" priority="4997">
      <formula>$K$4=""</formula>
    </cfRule>
  </conditionalFormatting>
  <conditionalFormatting sqref="L50:CQ51 L5:CQ7">
    <cfRule type="expression" dxfId="5579" priority="4996">
      <formula>$L$4=""</formula>
    </cfRule>
  </conditionalFormatting>
  <conditionalFormatting sqref="M50:CQ51 M5:CQ7">
    <cfRule type="expression" dxfId="5578" priority="4995">
      <formula>$M$4=""</formula>
    </cfRule>
  </conditionalFormatting>
  <conditionalFormatting sqref="N50:CQ51 N5:CQ7">
    <cfRule type="expression" dxfId="5577" priority="4994">
      <formula>$N$4=""</formula>
    </cfRule>
  </conditionalFormatting>
  <conditionalFormatting sqref="O50:CQ51 O5:CQ7">
    <cfRule type="expression" dxfId="5576" priority="4993">
      <formula>$O$4=""</formula>
    </cfRule>
  </conditionalFormatting>
  <conditionalFormatting sqref="P50:CQ51 P5:CQ7">
    <cfRule type="expression" dxfId="5575" priority="4992">
      <formula>$P$4=""</formula>
    </cfRule>
  </conditionalFormatting>
  <conditionalFormatting sqref="Q50:CQ51 Q5:CQ7">
    <cfRule type="expression" dxfId="5574" priority="4991">
      <formula>$Q$4=""</formula>
    </cfRule>
  </conditionalFormatting>
  <conditionalFormatting sqref="R50:CQ51 R5:CQ7">
    <cfRule type="expression" dxfId="5573" priority="4990">
      <formula>$R$4=""</formula>
    </cfRule>
  </conditionalFormatting>
  <conditionalFormatting sqref="S50:CQ51 S5:CQ7">
    <cfRule type="expression" dxfId="5572" priority="4989">
      <formula>$S$4=""</formula>
    </cfRule>
  </conditionalFormatting>
  <conditionalFormatting sqref="T50:CQ51 T5:CQ7">
    <cfRule type="expression" dxfId="5571" priority="4988">
      <formula>$T$4=""</formula>
    </cfRule>
  </conditionalFormatting>
  <conditionalFormatting sqref="U50:CQ51 U5:CQ7">
    <cfRule type="expression" dxfId="5570" priority="4987">
      <formula>$U$4=""</formula>
    </cfRule>
  </conditionalFormatting>
  <conditionalFormatting sqref="V50:CQ51 V5:CQ7">
    <cfRule type="expression" dxfId="5569" priority="4986">
      <formula>$V$4=""</formula>
    </cfRule>
  </conditionalFormatting>
  <conditionalFormatting sqref="W50:CQ51 W5:CQ7">
    <cfRule type="expression" dxfId="5568" priority="4985">
      <formula>$W$4=""</formula>
    </cfRule>
  </conditionalFormatting>
  <conditionalFormatting sqref="X50:CQ51 X5:CQ7">
    <cfRule type="expression" dxfId="5567" priority="4984">
      <formula>$X$4=""</formula>
    </cfRule>
  </conditionalFormatting>
  <conditionalFormatting sqref="Y50:CQ51 Y5:CQ7">
    <cfRule type="expression" dxfId="5566" priority="4983">
      <formula>$Y$4=""</formula>
    </cfRule>
  </conditionalFormatting>
  <conditionalFormatting sqref="Z50:CQ51 Z5:CQ7">
    <cfRule type="expression" dxfId="5565" priority="4982">
      <formula>$Z$4=""</formula>
    </cfRule>
  </conditionalFormatting>
  <conditionalFormatting sqref="AA50:CQ51 AA5:CQ7">
    <cfRule type="expression" dxfId="5564" priority="4981">
      <formula>$AA$4=""</formula>
    </cfRule>
  </conditionalFormatting>
  <conditionalFormatting sqref="AY50:CQ51 AY5:CQ7">
    <cfRule type="expression" dxfId="5563" priority="4957">
      <formula>$AY$4=""</formula>
    </cfRule>
  </conditionalFormatting>
  <conditionalFormatting sqref="AX50:CQ51 AX5:CQ7">
    <cfRule type="expression" dxfId="5562" priority="4958">
      <formula>$AX$4=""</formula>
    </cfRule>
  </conditionalFormatting>
  <conditionalFormatting sqref="AW50:CQ51 AW5:CQ7">
    <cfRule type="expression" dxfId="5561" priority="4959">
      <formula>$AW$4=""</formula>
    </cfRule>
  </conditionalFormatting>
  <conditionalFormatting sqref="AV50:CQ51 AV5:CQ7">
    <cfRule type="expression" dxfId="5560" priority="4960">
      <formula>$AV$4=""</formula>
    </cfRule>
  </conditionalFormatting>
  <conditionalFormatting sqref="AU50:CQ51 AU5:CQ7">
    <cfRule type="expression" dxfId="5559" priority="4961">
      <formula>$AU$4=""</formula>
    </cfRule>
  </conditionalFormatting>
  <conditionalFormatting sqref="AT50:CQ51 AT5:CQ7">
    <cfRule type="expression" dxfId="5558" priority="4962">
      <formula>$AT$4=""</formula>
    </cfRule>
  </conditionalFormatting>
  <conditionalFormatting sqref="AS50:CQ51 AS5:CQ7">
    <cfRule type="expression" dxfId="5557" priority="4963">
      <formula>$AS$4=""</formula>
    </cfRule>
  </conditionalFormatting>
  <conditionalFormatting sqref="AR50:CQ51 AR5:CQ7">
    <cfRule type="expression" dxfId="5556" priority="4964">
      <formula>$AR$4=""</formula>
    </cfRule>
  </conditionalFormatting>
  <conditionalFormatting sqref="AQ50:CQ51 AQ5:CQ7">
    <cfRule type="expression" dxfId="5555" priority="4965">
      <formula>$AQ$4=""</formula>
    </cfRule>
  </conditionalFormatting>
  <conditionalFormatting sqref="AP50:CQ51 AP5:CQ7">
    <cfRule type="expression" dxfId="5554" priority="4966">
      <formula>$AP$4=""</formula>
    </cfRule>
  </conditionalFormatting>
  <conditionalFormatting sqref="AO50:CQ51 AO5:CQ7">
    <cfRule type="expression" dxfId="5553" priority="4967">
      <formula>$AO$4=""</formula>
    </cfRule>
  </conditionalFormatting>
  <conditionalFormatting sqref="AN50:CQ51 AN5:CQ7">
    <cfRule type="expression" dxfId="5552" priority="4968">
      <formula>$AN$4=""</formula>
    </cfRule>
  </conditionalFormatting>
  <conditionalFormatting sqref="AM50:CQ51 AM5:CQ7">
    <cfRule type="expression" dxfId="5551" priority="4969">
      <formula>$AM$4=""</formula>
    </cfRule>
  </conditionalFormatting>
  <conditionalFormatting sqref="AL50:CQ51 AL5:CQ7">
    <cfRule type="expression" dxfId="5550" priority="4970">
      <formula>$AL$4=""</formula>
    </cfRule>
  </conditionalFormatting>
  <conditionalFormatting sqref="AK50:CQ51 AK5:CQ7">
    <cfRule type="expression" dxfId="5549" priority="4971">
      <formula>$AK$4=""</formula>
    </cfRule>
  </conditionalFormatting>
  <conditionalFormatting sqref="AJ50:CQ51 AJ5:CQ7">
    <cfRule type="expression" dxfId="5548" priority="4972">
      <formula>$AJ$4=""</formula>
    </cfRule>
  </conditionalFormatting>
  <conditionalFormatting sqref="AI50:CQ51 AI5:CQ7">
    <cfRule type="expression" dxfId="5547" priority="4973">
      <formula>$AI$4=""</formula>
    </cfRule>
  </conditionalFormatting>
  <conditionalFormatting sqref="AH50:CQ51 AH5:CQ7">
    <cfRule type="expression" dxfId="5546" priority="4974">
      <formula>$AH$4=""</formula>
    </cfRule>
  </conditionalFormatting>
  <conditionalFormatting sqref="AG50:CQ51 AG5:CQ7">
    <cfRule type="expression" dxfId="5545" priority="4975">
      <formula>$AG$4=""</formula>
    </cfRule>
  </conditionalFormatting>
  <conditionalFormatting sqref="AF50:CQ51 AF5:CQ7">
    <cfRule type="expression" dxfId="5544" priority="4976">
      <formula>$AF$4=""</formula>
    </cfRule>
  </conditionalFormatting>
  <conditionalFormatting sqref="AE50:CQ51 AE5:CQ7">
    <cfRule type="expression" dxfId="5543" priority="4977">
      <formula>$AE$4=""</formula>
    </cfRule>
  </conditionalFormatting>
  <conditionalFormatting sqref="AD50:CQ51 AD5:CQ7">
    <cfRule type="expression" dxfId="5542" priority="4978">
      <formula>$AD$4=""</formula>
    </cfRule>
  </conditionalFormatting>
  <conditionalFormatting sqref="AC50:CQ51 AC5:CQ7">
    <cfRule type="expression" dxfId="5541" priority="4979">
      <formula>$AC$4=""</formula>
    </cfRule>
  </conditionalFormatting>
  <conditionalFormatting sqref="AB50:CQ51 AB5:CQ7">
    <cfRule type="expression" dxfId="5540" priority="4980">
      <formula>$AB$4=""</formula>
    </cfRule>
  </conditionalFormatting>
  <conditionalFormatting sqref="BA50:CQ51 BA5:CQ7">
    <cfRule type="expression" dxfId="5539" priority="4955">
      <formula>$BA$4=""</formula>
    </cfRule>
  </conditionalFormatting>
  <conditionalFormatting sqref="BO50:CQ51 BO5:CQ7">
    <cfRule type="expression" dxfId="5538" priority="4941">
      <formula>$BO$4=""</formula>
    </cfRule>
  </conditionalFormatting>
  <conditionalFormatting sqref="BN50:CQ51 BN5:CQ7">
    <cfRule type="expression" dxfId="5537" priority="4942">
      <formula>$BN$4=""</formula>
    </cfRule>
  </conditionalFormatting>
  <conditionalFormatting sqref="BM50:CQ51 BM5:CQ7">
    <cfRule type="expression" dxfId="5536" priority="4943">
      <formula>$BM$4=""</formula>
    </cfRule>
  </conditionalFormatting>
  <conditionalFormatting sqref="BL50:CQ51 BL5:CQ7">
    <cfRule type="expression" dxfId="5535" priority="4944">
      <formula>$BL$4=""</formula>
    </cfRule>
  </conditionalFormatting>
  <conditionalFormatting sqref="BK50:CQ51 BK5:CQ7">
    <cfRule type="expression" dxfId="5534" priority="4945">
      <formula>$BK$4=""</formula>
    </cfRule>
  </conditionalFormatting>
  <conditionalFormatting sqref="BJ50:CQ51 BJ5:CQ7">
    <cfRule type="expression" dxfId="5533" priority="4946">
      <formula>$BJ$4=""</formula>
    </cfRule>
  </conditionalFormatting>
  <conditionalFormatting sqref="BI50:CQ51 BI5:CQ7">
    <cfRule type="expression" dxfId="5532" priority="4947">
      <formula>$BI$4=""</formula>
    </cfRule>
  </conditionalFormatting>
  <conditionalFormatting sqref="BH50:CQ51 BH5:CQ7">
    <cfRule type="expression" dxfId="5531" priority="4948">
      <formula>$BH$4=""</formula>
    </cfRule>
  </conditionalFormatting>
  <conditionalFormatting sqref="BG50:CQ51 BG5:CQ7">
    <cfRule type="expression" dxfId="5530" priority="4949">
      <formula>$BG$4=""</formula>
    </cfRule>
  </conditionalFormatting>
  <conditionalFormatting sqref="BF50:CQ51 BF5:CQ7">
    <cfRule type="expression" dxfId="5529" priority="4950">
      <formula>$BF$4=""</formula>
    </cfRule>
  </conditionalFormatting>
  <conditionalFormatting sqref="BE50:CQ51 BE5:CQ7">
    <cfRule type="expression" dxfId="5528" priority="4951">
      <formula>$BE$4=""</formula>
    </cfRule>
  </conditionalFormatting>
  <conditionalFormatting sqref="BD50:CQ51 BD5:CQ7">
    <cfRule type="expression" dxfId="5527" priority="4952">
      <formula>$BD$4=""</formula>
    </cfRule>
  </conditionalFormatting>
  <conditionalFormatting sqref="BB50:CQ51 BB5:CQ7">
    <cfRule type="expression" dxfId="5526" priority="4954">
      <formula>$BB$4=""</formula>
    </cfRule>
  </conditionalFormatting>
  <conditionalFormatting sqref="AZ50:CQ51 AZ5:CQ7">
    <cfRule type="expression" dxfId="5525" priority="4956">
      <formula>$AZ$4=""</formula>
    </cfRule>
  </conditionalFormatting>
  <conditionalFormatting sqref="CQ50:CQ51 CQ5:CQ7">
    <cfRule type="expression" dxfId="5524" priority="4926">
      <formula>$CQ$4=""</formula>
    </cfRule>
  </conditionalFormatting>
  <conditionalFormatting sqref="BP50:CQ51 BP5:CQ7">
    <cfRule type="expression" dxfId="5523" priority="4940">
      <formula>$BP$4=""</formula>
    </cfRule>
  </conditionalFormatting>
  <conditionalFormatting sqref="BQ50:CQ51 BQ5:CQ7">
    <cfRule type="expression" dxfId="5522" priority="4939">
      <formula>$BQ$4=""</formula>
    </cfRule>
  </conditionalFormatting>
  <conditionalFormatting sqref="BR50:CQ51 BR5:CQ7">
    <cfRule type="expression" dxfId="5521" priority="4938">
      <formula>$BR$4=""</formula>
    </cfRule>
  </conditionalFormatting>
  <conditionalFormatting sqref="BS50:CQ51 BS5:CQ7">
    <cfRule type="expression" dxfId="5520" priority="4937">
      <formula>$BS$4=""</formula>
    </cfRule>
  </conditionalFormatting>
  <conditionalFormatting sqref="BT50:CQ51 BT5:CQ7">
    <cfRule type="expression" dxfId="5519" priority="4936">
      <formula>$BT$4=""</formula>
    </cfRule>
  </conditionalFormatting>
  <conditionalFormatting sqref="BU50:CQ51 BU5:CQ7">
    <cfRule type="expression" dxfId="5518" priority="4935">
      <formula>$BU$4=""</formula>
    </cfRule>
  </conditionalFormatting>
  <conditionalFormatting sqref="BV50:CQ51 BV5:CQ7">
    <cfRule type="expression" dxfId="5517" priority="4934">
      <formula>$BV$4=""</formula>
    </cfRule>
  </conditionalFormatting>
  <conditionalFormatting sqref="CJ50:CQ51 CJ5:CQ7">
    <cfRule type="expression" dxfId="5516" priority="4933">
      <formula>$CJ$4=""</formula>
    </cfRule>
  </conditionalFormatting>
  <conditionalFormatting sqref="CK50:CQ51 CK5:CQ7">
    <cfRule type="expression" dxfId="5515" priority="4932">
      <formula>$CK$4=""</formula>
    </cfRule>
  </conditionalFormatting>
  <conditionalFormatting sqref="CL50:CQ51 CL5:CQ7">
    <cfRule type="expression" dxfId="5514" priority="4931">
      <formula>$CL$4=""</formula>
    </cfRule>
  </conditionalFormatting>
  <conditionalFormatting sqref="CM50:CQ51 CM5:CQ7">
    <cfRule type="expression" dxfId="5513" priority="4930">
      <formula>$CM$4=""</formula>
    </cfRule>
  </conditionalFormatting>
  <conditionalFormatting sqref="CN50:CQ51 CN5:CQ7">
    <cfRule type="expression" dxfId="5512" priority="4929">
      <formula>$CN$4=""</formula>
    </cfRule>
  </conditionalFormatting>
  <conditionalFormatting sqref="CO50:CQ51 CO5:CQ7">
    <cfRule type="expression" dxfId="5511" priority="4928">
      <formula>$CO$4=""</formula>
    </cfRule>
  </conditionalFormatting>
  <conditionalFormatting sqref="CP50:CQ51 CP5:CQ7">
    <cfRule type="expression" dxfId="5510" priority="4927">
      <formula>$CP$4=""</formula>
    </cfRule>
  </conditionalFormatting>
  <conditionalFormatting sqref="BC50:CQ51 BC5:CQ7">
    <cfRule type="expression" dxfId="5509" priority="4953">
      <formula>$BC$4=""</formula>
    </cfRule>
  </conditionalFormatting>
  <conditionalFormatting sqref="E14:BQ14 D47:BQ47 D37:BQ40 D15:BQ17 D20:BQ25 D10:BQ10 D12:BQ13 D33:BQ35 D49:BQ49 D27:BQ31">
    <cfRule type="expression" dxfId="5508" priority="3110">
      <formula>$D$4=""</formula>
    </cfRule>
  </conditionalFormatting>
  <conditionalFormatting sqref="E47:BQ47 E37:BQ40 E10:BQ10 E20:BQ25 E12:BQ17 E33:BQ35 E49:BQ49 E27:BQ31">
    <cfRule type="expression" dxfId="5507" priority="3109">
      <formula>$E$4=""</formula>
    </cfRule>
  </conditionalFormatting>
  <conditionalFormatting sqref="F47:BQ47 F37:BQ40 F10:BQ10 F20:BQ25 F12:BQ17 F33:BQ35 F49:BQ49 F27:BQ31">
    <cfRule type="expression" dxfId="5506" priority="3108">
      <formula>$F$4=""</formula>
    </cfRule>
  </conditionalFormatting>
  <conditionalFormatting sqref="G47:BQ47 G37:BQ40 G10:BQ10 G20:BQ25 G12:BQ17 G33:BQ35 G49:BQ49 G27:BQ31">
    <cfRule type="expression" dxfId="5505" priority="3107">
      <formula>$G$4=""</formula>
    </cfRule>
  </conditionalFormatting>
  <conditionalFormatting sqref="H47:BQ47 H37:BQ40 H10:BQ10 H20:BQ25 H12:BQ17 H33:BQ35 H49:BQ49 H27:BQ31">
    <cfRule type="expression" dxfId="5504" priority="3106">
      <formula>$H$4=""</formula>
    </cfRule>
  </conditionalFormatting>
  <conditionalFormatting sqref="I47:BQ47 I37:BQ40 I10:BQ10 I20:BQ25 I12:BQ17 I33:BQ35 I49:BQ49 I27:BQ31">
    <cfRule type="expression" dxfId="5503" priority="3105">
      <formula>$I$4=""</formula>
    </cfRule>
  </conditionalFormatting>
  <conditionalFormatting sqref="J47:BQ47 J37:BQ40 J10:BQ10 J20:BQ25 J12:BQ17 J33:BQ35 J49:BQ49 J27:BQ31">
    <cfRule type="expression" dxfId="5502" priority="3104">
      <formula>$J$4=""</formula>
    </cfRule>
  </conditionalFormatting>
  <conditionalFormatting sqref="K47:BQ47 K37:BQ40 K10:BQ10 K20:BQ25 K12:BQ17 K33:BQ35 K49:BQ49 K27:BQ31">
    <cfRule type="expression" dxfId="5501" priority="3103">
      <formula>$K$4=""</formula>
    </cfRule>
  </conditionalFormatting>
  <conditionalFormatting sqref="L47:BQ47 L37:BQ40 L10:BQ10 L20:BQ25 L12:BQ17 L33:BQ35 L49:BQ49 L27:BQ31">
    <cfRule type="expression" dxfId="5500" priority="3102">
      <formula>$L$4=""</formula>
    </cfRule>
  </conditionalFormatting>
  <conditionalFormatting sqref="M47:BQ47 M37:BQ40 M10:BQ10 M20:BQ25 M12:BQ17 M33:BQ35 M49:BQ49 M27:BQ31">
    <cfRule type="expression" dxfId="5499" priority="3101">
      <formula>$M$4=""</formula>
    </cfRule>
  </conditionalFormatting>
  <conditionalFormatting sqref="N47:BQ47 N37:BQ40 N10:BQ10 N20:BQ25 N12:BQ17 N33:BQ35 N49:BQ49 N27:BQ31">
    <cfRule type="expression" dxfId="5498" priority="3100">
      <formula>$N$4=""</formula>
    </cfRule>
  </conditionalFormatting>
  <conditionalFormatting sqref="O47:BQ47 O37:BQ40 O10:BQ10 O20:BQ25 O12:BQ17 O33:BQ35 O49:BQ49 O27:BQ31">
    <cfRule type="expression" dxfId="5497" priority="3099">
      <formula>$O$4=""</formula>
    </cfRule>
  </conditionalFormatting>
  <conditionalFormatting sqref="P47:BQ47 P37:BQ40 P10:BQ10 P20:BQ25 P12:BQ17 P33:BQ35 P49:BQ49 P27:BQ31">
    <cfRule type="expression" dxfId="5496" priority="3098">
      <formula>$P$4=""</formula>
    </cfRule>
  </conditionalFormatting>
  <conditionalFormatting sqref="Q47:BQ47 Q37:BQ40 Q10:BQ10 Q20:BQ25 Q12:BQ17 Q33:BQ35 Q49:BQ49 Q27:BQ31">
    <cfRule type="expression" dxfId="5495" priority="3097">
      <formula>$Q$4=""</formula>
    </cfRule>
  </conditionalFormatting>
  <conditionalFormatting sqref="R47:BQ47 R37:BQ40 R10:BQ10 R20:BQ25 R12:BQ17 R33:BQ35 R49:BQ49 R27:BQ31">
    <cfRule type="expression" dxfId="5494" priority="3096">
      <formula>$R$4=""</formula>
    </cfRule>
  </conditionalFormatting>
  <conditionalFormatting sqref="S47:BQ47 S37:BQ40 S10:BQ10 S20:BQ25 S12:BQ17 S33:BQ35 S49:BQ49 S27:BQ31">
    <cfRule type="expression" dxfId="5493" priority="3095">
      <formula>$S$4=""</formula>
    </cfRule>
  </conditionalFormatting>
  <conditionalFormatting sqref="T47:BQ47 T37:BQ40 T10:BQ10 T20:BQ25 T12:BQ17 T33:BQ35 T49:BQ49 T27:BQ31">
    <cfRule type="expression" dxfId="5492" priority="3094">
      <formula>$T$4=""</formula>
    </cfRule>
  </conditionalFormatting>
  <conditionalFormatting sqref="U47:BQ47 U37:BQ40 U10:BQ10 U20:BQ25 U12:BQ17 U33:BQ35 U49:BQ49 U27:BQ31">
    <cfRule type="expression" dxfId="5491" priority="3093">
      <formula>$U$4=""</formula>
    </cfRule>
  </conditionalFormatting>
  <conditionalFormatting sqref="V47:BQ47 V37:BQ40 V10:BQ10 V20:BQ25 V12:BQ17 V33:BQ35 V49:BQ49 V27:BQ31">
    <cfRule type="expression" dxfId="5490" priority="3092">
      <formula>$V$4=""</formula>
    </cfRule>
  </conditionalFormatting>
  <conditionalFormatting sqref="W47:BQ47 W37:BQ40 W10:BQ10 W20:BQ25 W12:BQ17 W33:BQ35 W49:BQ49 W27:BQ31">
    <cfRule type="expression" dxfId="5489" priority="3091">
      <formula>$W$4=""</formula>
    </cfRule>
  </conditionalFormatting>
  <conditionalFormatting sqref="X47:BQ47 X37:BQ40 X10:BQ10 X20:BQ25 X12:BQ17 X33:BQ35 X49:BQ49 X27:BQ31">
    <cfRule type="expression" dxfId="5488" priority="3090">
      <formula>$X$4=""</formula>
    </cfRule>
  </conditionalFormatting>
  <conditionalFormatting sqref="Y47:BQ47 Y37:BQ40 Y10:BQ10 Y20:BQ25 Y12:BQ17 Y33:BQ35 Y49:BQ49 Y27:BQ31">
    <cfRule type="expression" dxfId="5487" priority="3089">
      <formula>$Y$4=""</formula>
    </cfRule>
  </conditionalFormatting>
  <conditionalFormatting sqref="Z47:BQ47 Z37:BQ40 Z10:BQ10 Z20:BQ25 Z12:BQ17 Z33:BQ35 Z49:BQ49 Z27:BQ31">
    <cfRule type="expression" dxfId="5486" priority="3088">
      <formula>$Z$4=""</formula>
    </cfRule>
  </conditionalFormatting>
  <conditionalFormatting sqref="AA47:BQ47 AA37:BQ40 AA10:BQ10 AA20:BQ25 AA12:BQ17 AA33:BQ35 AA49:BQ49 AA27:BQ31">
    <cfRule type="expression" dxfId="5485" priority="3087">
      <formula>$AA$4=""</formula>
    </cfRule>
  </conditionalFormatting>
  <conditionalFormatting sqref="AY47:BQ47 AY37:BQ40 AY10:BQ10 AY20:BQ25 AY12:BQ17 AY33:BQ35 AY49:BQ49 AY27:BQ31">
    <cfRule type="expression" dxfId="5484" priority="3063">
      <formula>$AY$4=""</formula>
    </cfRule>
  </conditionalFormatting>
  <conditionalFormatting sqref="AX47:BQ47 AX37:BQ40 AX10:BQ10 AX20:BQ25 AX12:BQ17 AX33:BQ35 AX49:BQ49 AX27:BQ31">
    <cfRule type="expression" dxfId="5483" priority="3064">
      <formula>$AX$4=""</formula>
    </cfRule>
  </conditionalFormatting>
  <conditionalFormatting sqref="AW47:BQ47 AW37:BQ40 AW10:BQ10 AW20:BQ25 AW12:BQ17 AW33:BQ35 AW49:BQ49 AW27:BQ31">
    <cfRule type="expression" dxfId="5482" priority="3065">
      <formula>$AW$4=""</formula>
    </cfRule>
  </conditionalFormatting>
  <conditionalFormatting sqref="AV47:BQ47 AV37:BQ40 AV10:BQ10 AV20:BQ25 AV12:BQ17 AV33:BQ35 AV49:BQ49 AV27:BQ31">
    <cfRule type="expression" dxfId="5481" priority="3066">
      <formula>$AV$4=""</formula>
    </cfRule>
  </conditionalFormatting>
  <conditionalFormatting sqref="AU47:BQ47 AU37:BQ40 AU10:BQ10 AU20:BQ25 AU12:BQ17 AU33:BQ35 AU49:BQ49 AU27:BQ31">
    <cfRule type="expression" dxfId="5480" priority="3067">
      <formula>$AU$4=""</formula>
    </cfRule>
  </conditionalFormatting>
  <conditionalFormatting sqref="AT47:BQ47 AT37:BQ40 AT10:BQ10 AT20:BQ25 AT12:BQ17 AT33:BQ35 AT49:BQ49 AT27:BQ31">
    <cfRule type="expression" dxfId="5479" priority="3068">
      <formula>$AT$4=""</formula>
    </cfRule>
  </conditionalFormatting>
  <conditionalFormatting sqref="AS47:BQ47 AS37:BQ40 AS10:BQ10 AS20:BQ25 AS12:BQ17 AS33:BQ35 AS49:BQ49 AS27:BQ31">
    <cfRule type="expression" dxfId="5478" priority="3069">
      <formula>$AS$4=""</formula>
    </cfRule>
  </conditionalFormatting>
  <conditionalFormatting sqref="AR47:BQ47 AR37:BQ40 AR10:BQ10 AR20:BQ25 AR12:BQ17 AR33:BQ35 AR49:BQ49 AR27:BQ31">
    <cfRule type="expression" dxfId="5477" priority="3070">
      <formula>$AR$4=""</formula>
    </cfRule>
  </conditionalFormatting>
  <conditionalFormatting sqref="AQ47:BQ47 AQ37:BQ40 AQ10:BQ10 AQ20:BQ25 AQ12:BQ17 AQ33:BQ35 AQ49:BQ49 AQ27:BQ31">
    <cfRule type="expression" dxfId="5476" priority="3071">
      <formula>$AQ$4=""</formula>
    </cfRule>
  </conditionalFormatting>
  <conditionalFormatting sqref="AP47:BQ47 AP37:BQ40 AP10:BQ10 AP20:BQ25 AP12:BQ17 AP33:BQ35 AP49:BQ49 AP27:BQ31">
    <cfRule type="expression" dxfId="5475" priority="3072">
      <formula>$AP$4=""</formula>
    </cfRule>
  </conditionalFormatting>
  <conditionalFormatting sqref="AO47:BQ47 AO37:BQ40 AO10:BQ10 AO20:BQ25 AO12:BQ17 AO33:BQ35 AO49:BQ49 AO27:BQ31">
    <cfRule type="expression" dxfId="5474" priority="3073">
      <formula>$AO$4=""</formula>
    </cfRule>
  </conditionalFormatting>
  <conditionalFormatting sqref="AN47:BQ47 AN37:BQ40 AN10:BQ10 AN20:BQ25 AN12:BQ17 AN33:BQ35 AN49:BQ49 AN27:BQ31">
    <cfRule type="expression" dxfId="5473" priority="3074">
      <formula>$AN$4=""</formula>
    </cfRule>
  </conditionalFormatting>
  <conditionalFormatting sqref="AM47:BQ47 AM37:BQ40 AM10:BQ10 AM20:BQ25 AM12:BQ17 AM33:BQ35 AM49:BQ49 AM27:BQ31">
    <cfRule type="expression" dxfId="5472" priority="3075">
      <formula>$AM$4=""</formula>
    </cfRule>
  </conditionalFormatting>
  <conditionalFormatting sqref="AL47:BQ47 AL37:BQ40 AL10:BQ10 AL20:BQ25 AL12:BQ17 AL33:BQ35 AL49:BQ49 AL27:BQ31">
    <cfRule type="expression" dxfId="5471" priority="3076">
      <formula>$AL$4=""</formula>
    </cfRule>
  </conditionalFormatting>
  <conditionalFormatting sqref="AK47:BQ47 AK37:BQ40 AK10:BQ10 AK20:BQ25 AK12:BQ17 AK33:BQ35 AK49:BQ49 AK27:BQ31">
    <cfRule type="expression" dxfId="5470" priority="3077">
      <formula>$AK$4=""</formula>
    </cfRule>
  </conditionalFormatting>
  <conditionalFormatting sqref="AJ47:BQ47 AJ37:BQ40 AJ10:BQ10 AJ20:BQ25 AJ12:BQ17 AJ33:BQ35 AJ49:BQ49 AJ27:BQ31">
    <cfRule type="expression" dxfId="5469" priority="3078">
      <formula>$AJ$4=""</formula>
    </cfRule>
  </conditionalFormatting>
  <conditionalFormatting sqref="AI47:BQ47 AI37:BQ40 AI10:BQ10 AI20:BQ25 AI12:BQ17 AI33:BQ35 AI49:BQ49 AI27:BQ31">
    <cfRule type="expression" dxfId="5468" priority="3079">
      <formula>$AI$4=""</formula>
    </cfRule>
  </conditionalFormatting>
  <conditionalFormatting sqref="AH47:BQ47 AH37:BQ40 AH10:BQ10 AH20:BQ25 AH12:BQ17 AH33:BQ35 AH49:BQ49 AH27:BQ31">
    <cfRule type="expression" dxfId="5467" priority="3080">
      <formula>$AH$4=""</formula>
    </cfRule>
  </conditionalFormatting>
  <conditionalFormatting sqref="AG47:BQ47 AG37:BQ40 AG10:BQ10 AG20:BQ25 AG12:BQ17 AG33:BQ35 AG49:BQ49 AG27:BQ31">
    <cfRule type="expression" dxfId="5466" priority="3081">
      <formula>$AG$4=""</formula>
    </cfRule>
  </conditionalFormatting>
  <conditionalFormatting sqref="AF47:BQ47 AF37:BQ40 AF10:BQ10 AF20:BQ25 AF12:BQ17 AF33:BQ35 AF49:BQ49 AF27:BQ31">
    <cfRule type="expression" dxfId="5465" priority="3082">
      <formula>$AF$4=""</formula>
    </cfRule>
  </conditionalFormatting>
  <conditionalFormatting sqref="AE47:BQ47 AE37:BQ40 AE10:BQ10 AE20:BQ25 AE12:BQ17 AE33:BQ35 AE49:BQ49 AE27:BQ31">
    <cfRule type="expression" dxfId="5464" priority="3083">
      <formula>$AE$4=""</formula>
    </cfRule>
  </conditionalFormatting>
  <conditionalFormatting sqref="AD47:BQ47 AD37:BQ40 AD10:BQ10 AD20:BQ25 AD12:BQ17 AD33:BQ35 AD49:BQ49 AD27:BQ31">
    <cfRule type="expression" dxfId="5463" priority="3084">
      <formula>$AD$4=""</formula>
    </cfRule>
  </conditionalFormatting>
  <conditionalFormatting sqref="AC47:BQ47 AC37:BQ40 AC10:BQ10 AC20:BQ25 AC12:BQ17 AC33:BQ35 AC49:BQ49 AC27:BQ31">
    <cfRule type="expression" dxfId="5462" priority="3085">
      <formula>$AC$4=""</formula>
    </cfRule>
  </conditionalFormatting>
  <conditionalFormatting sqref="AB47:BQ47 AB37:BQ40 AB10:BQ10 AB20:BQ25 AB12:BQ17 AB33:BQ35 AB49:BQ49 AB27:BQ31">
    <cfRule type="expression" dxfId="5461" priority="3086">
      <formula>$AB$4=""</formula>
    </cfRule>
  </conditionalFormatting>
  <conditionalFormatting sqref="BA47:BQ47 BA37:BQ40 BA10:BQ10 BA20:BQ25 BA12:BQ17 BA33:BQ35 BA49:BQ49 BA27:BQ31">
    <cfRule type="expression" dxfId="5460" priority="3061">
      <formula>$BA$4=""</formula>
    </cfRule>
  </conditionalFormatting>
  <conditionalFormatting sqref="BO47:BQ47 BO37:BQ40 BO10:BQ10 BO20:BQ25 BO12:BQ17 BO33:BQ35 BO49:BQ49 BO27:BQ31">
    <cfRule type="expression" dxfId="5459" priority="3047">
      <formula>$BO$4=""</formula>
    </cfRule>
  </conditionalFormatting>
  <conditionalFormatting sqref="BN47:BQ47 BN37:BQ40 BN10:BQ10 BN20:BQ25 BN12:BQ17 BN33:BQ35 BN49:BQ49 BN27:BQ31">
    <cfRule type="expression" dxfId="5458" priority="3048">
      <formula>$BN$4=""</formula>
    </cfRule>
  </conditionalFormatting>
  <conditionalFormatting sqref="BM47:BQ47 BM37:BQ40 BM10:BQ10 BM20:BQ25 BM12:BQ17 BM33:BQ35 BM49:BQ49 BM27:BQ31">
    <cfRule type="expression" dxfId="5457" priority="3049">
      <formula>$BM$4=""</formula>
    </cfRule>
  </conditionalFormatting>
  <conditionalFormatting sqref="BL47:BQ47 BL37:BQ40 BL10:BQ10 BL20:BQ25 BL12:BQ17 BL33:BQ35 BL49:BQ49 BL27:BQ31">
    <cfRule type="expression" dxfId="5456" priority="3050">
      <formula>$BL$4=""</formula>
    </cfRule>
  </conditionalFormatting>
  <conditionalFormatting sqref="BK47:BQ47 BK37:BQ40 BK10:BQ10 BK20:BQ25 BK12:BQ17 BK33:BQ35 BK49:BQ49 BK27:BQ31">
    <cfRule type="expression" dxfId="5455" priority="3051">
      <formula>$BK$4=""</formula>
    </cfRule>
  </conditionalFormatting>
  <conditionalFormatting sqref="BJ47:BQ47 BJ37:BQ40 BJ10:BQ10 BJ20:BQ25 BJ12:BQ17 BJ33:BQ35 BJ49:BQ49 BJ27:BQ31">
    <cfRule type="expression" dxfId="5454" priority="3052">
      <formula>$BJ$4=""</formula>
    </cfRule>
  </conditionalFormatting>
  <conditionalFormatting sqref="BI47:BQ47 BI37:BQ40 BI10:BQ10 BI20:BQ25 BI12:BQ17 BI33:BQ35 BI49:BQ49 BI27:BQ31">
    <cfRule type="expression" dxfId="5453" priority="3053">
      <formula>$BI$4=""</formula>
    </cfRule>
  </conditionalFormatting>
  <conditionalFormatting sqref="BH47:BQ47 BH37:BQ40 BH10:BQ10 BH20:BQ25 BH12:BQ17 BH33:BQ35 BH49:BQ49 BH27:BQ31">
    <cfRule type="expression" dxfId="5452" priority="3054">
      <formula>$BH$4=""</formula>
    </cfRule>
  </conditionalFormatting>
  <conditionalFormatting sqref="BG47:BQ47 BG37:BQ40 BG10:BQ10 BG20:BQ25 BG12:BQ17 BG33:BQ35 BG49:BQ49 BG27:BQ31">
    <cfRule type="expression" dxfId="5451" priority="3055">
      <formula>$BG$4=""</formula>
    </cfRule>
  </conditionalFormatting>
  <conditionalFormatting sqref="BF47:BQ47 BF37:BQ40 BF10:BQ10 BF20:BQ25 BF12:BQ17 BF33:BQ35 BF49:BQ49 BF27:BQ31">
    <cfRule type="expression" dxfId="5450" priority="3056">
      <formula>$BF$4=""</formula>
    </cfRule>
  </conditionalFormatting>
  <conditionalFormatting sqref="BE47:BQ47 BE37:BQ40 BE10:BQ10 BE20:BQ25 BE12:BQ17 BE33:BQ35 BE49:BQ49 BE27:BQ31">
    <cfRule type="expression" dxfId="5449" priority="3057">
      <formula>$BE$4=""</formula>
    </cfRule>
  </conditionalFormatting>
  <conditionalFormatting sqref="BD47:BQ47 BD37:BQ40 BD10:BQ10 BD20:BQ25 BD12:BQ17 BD33:BQ35 BD49:BQ49 BD27:BQ31">
    <cfRule type="expression" dxfId="5448" priority="3058">
      <formula>$BD$4=""</formula>
    </cfRule>
  </conditionalFormatting>
  <conditionalFormatting sqref="BB47:BQ47 BB37:BQ40 BB10:BQ10 BB20:BQ25 BB12:BQ17 BB33:BQ35 BB49:BQ49 BB27:BQ31">
    <cfRule type="expression" dxfId="5447" priority="3060">
      <formula>$BB$4=""</formula>
    </cfRule>
  </conditionalFormatting>
  <conditionalFormatting sqref="AZ47:BQ47 AZ37:BQ40 AZ10:BQ10 AZ20:BQ25 AZ12:BQ17 AZ33:BQ35 AZ49:BQ49 AZ27:BQ31">
    <cfRule type="expression" dxfId="5446" priority="3062">
      <formula>$AZ$4=""</formula>
    </cfRule>
  </conditionalFormatting>
  <conditionalFormatting sqref="BP47:BQ47 BP37:BQ40 BP10:BQ10 BP20:BQ25 BP12:BQ17 BP27:BQ31 BP33:BQ35 BP49:BQ49">
    <cfRule type="expression" dxfId="5445" priority="3046">
      <formula>$BP$4=""</formula>
    </cfRule>
  </conditionalFormatting>
  <conditionalFormatting sqref="BQ47 BQ37:BQ40 BQ10 BQ20:BQ25 BQ12:BQ17 BQ27:BQ31 BQ33:BQ35 BQ49">
    <cfRule type="expression" dxfId="5444" priority="3045">
      <formula>$BQ$4=""</formula>
    </cfRule>
  </conditionalFormatting>
  <conditionalFormatting sqref="BC47:BQ47 BC37:BQ40 BC10:BQ10 BC20:BQ25 BC12:BQ17 BC33:BQ35 BC49:BQ49 BC27:BQ31">
    <cfRule type="expression" dxfId="5443" priority="3059">
      <formula>$BC$4=""</formula>
    </cfRule>
  </conditionalFormatting>
  <conditionalFormatting sqref="D41:BQ41">
    <cfRule type="expression" dxfId="5442" priority="3031">
      <formula>$D$4=""</formula>
    </cfRule>
  </conditionalFormatting>
  <conditionalFormatting sqref="E41:BQ41">
    <cfRule type="expression" dxfId="5441" priority="3030">
      <formula>$E$4=""</formula>
    </cfRule>
  </conditionalFormatting>
  <conditionalFormatting sqref="F41:BQ41">
    <cfRule type="expression" dxfId="5440" priority="3029">
      <formula>$F$4=""</formula>
    </cfRule>
  </conditionalFormatting>
  <conditionalFormatting sqref="G41:BQ41">
    <cfRule type="expression" dxfId="5439" priority="3028">
      <formula>$G$4=""</formula>
    </cfRule>
  </conditionalFormatting>
  <conditionalFormatting sqref="H41:BQ41">
    <cfRule type="expression" dxfId="5438" priority="3027">
      <formula>$H$4=""</formula>
    </cfRule>
  </conditionalFormatting>
  <conditionalFormatting sqref="I41:BQ41">
    <cfRule type="expression" dxfId="5437" priority="3026">
      <formula>$I$4=""</formula>
    </cfRule>
  </conditionalFormatting>
  <conditionalFormatting sqref="J41:BQ41">
    <cfRule type="expression" dxfId="5436" priority="3025">
      <formula>$J$4=""</formula>
    </cfRule>
  </conditionalFormatting>
  <conditionalFormatting sqref="K41:BQ41">
    <cfRule type="expression" dxfId="5435" priority="3024">
      <formula>$K$4=""</formula>
    </cfRule>
  </conditionalFormatting>
  <conditionalFormatting sqref="L41:BQ41">
    <cfRule type="expression" dxfId="5434" priority="3023">
      <formula>$L$4=""</formula>
    </cfRule>
  </conditionalFormatting>
  <conditionalFormatting sqref="M41:BQ41">
    <cfRule type="expression" dxfId="5433" priority="3022">
      <formula>$M$4=""</formula>
    </cfRule>
  </conditionalFormatting>
  <conditionalFormatting sqref="N41:BQ41">
    <cfRule type="expression" dxfId="5432" priority="3021">
      <formula>$N$4=""</formula>
    </cfRule>
  </conditionalFormatting>
  <conditionalFormatting sqref="O41:BQ41">
    <cfRule type="expression" dxfId="5431" priority="3020">
      <formula>$O$4=""</formula>
    </cfRule>
  </conditionalFormatting>
  <conditionalFormatting sqref="P41:BQ41">
    <cfRule type="expression" dxfId="5430" priority="3019">
      <formula>$P$4=""</formula>
    </cfRule>
  </conditionalFormatting>
  <conditionalFormatting sqref="Q41:BQ41">
    <cfRule type="expression" dxfId="5429" priority="3018">
      <formula>$Q$4=""</formula>
    </cfRule>
  </conditionalFormatting>
  <conditionalFormatting sqref="R41:BQ41">
    <cfRule type="expression" dxfId="5428" priority="3017">
      <formula>$R$4=""</formula>
    </cfRule>
  </conditionalFormatting>
  <conditionalFormatting sqref="S41:BQ41">
    <cfRule type="expression" dxfId="5427" priority="3016">
      <formula>$S$4=""</formula>
    </cfRule>
  </conditionalFormatting>
  <conditionalFormatting sqref="T41:BQ41">
    <cfRule type="expression" dxfId="5426" priority="3015">
      <formula>$T$4=""</formula>
    </cfRule>
  </conditionalFormatting>
  <conditionalFormatting sqref="U41:BQ41">
    <cfRule type="expression" dxfId="5425" priority="3014">
      <formula>$U$4=""</formula>
    </cfRule>
  </conditionalFormatting>
  <conditionalFormatting sqref="V41:BQ41">
    <cfRule type="expression" dxfId="5424" priority="3013">
      <formula>$V$4=""</formula>
    </cfRule>
  </conditionalFormatting>
  <conditionalFormatting sqref="W41:BQ41">
    <cfRule type="expression" dxfId="5423" priority="3012">
      <formula>$W$4=""</formula>
    </cfRule>
  </conditionalFormatting>
  <conditionalFormatting sqref="X41:BQ41">
    <cfRule type="expression" dxfId="5422" priority="3011">
      <formula>$X$4=""</formula>
    </cfRule>
  </conditionalFormatting>
  <conditionalFormatting sqref="Y41:BQ41">
    <cfRule type="expression" dxfId="5421" priority="3010">
      <formula>$Y$4=""</formula>
    </cfRule>
  </conditionalFormatting>
  <conditionalFormatting sqref="Z41:BQ41">
    <cfRule type="expression" dxfId="5420" priority="3009">
      <formula>$Z$4=""</formula>
    </cfRule>
  </conditionalFormatting>
  <conditionalFormatting sqref="AA41:BQ41">
    <cfRule type="expression" dxfId="5419" priority="3008">
      <formula>$AA$4=""</formula>
    </cfRule>
  </conditionalFormatting>
  <conditionalFormatting sqref="AY41:BQ41">
    <cfRule type="expression" dxfId="5418" priority="2984">
      <formula>$AY$4=""</formula>
    </cfRule>
  </conditionalFormatting>
  <conditionalFormatting sqref="AX41:BQ41">
    <cfRule type="expression" dxfId="5417" priority="2985">
      <formula>$AX$4=""</formula>
    </cfRule>
  </conditionalFormatting>
  <conditionalFormatting sqref="AW41:BQ41">
    <cfRule type="expression" dxfId="5416" priority="2986">
      <formula>$AW$4=""</formula>
    </cfRule>
  </conditionalFormatting>
  <conditionalFormatting sqref="AV41:BQ41">
    <cfRule type="expression" dxfId="5415" priority="2987">
      <formula>$AV$4=""</formula>
    </cfRule>
  </conditionalFormatting>
  <conditionalFormatting sqref="AU41:BQ41">
    <cfRule type="expression" dxfId="5414" priority="2988">
      <formula>$AU$4=""</formula>
    </cfRule>
  </conditionalFormatting>
  <conditionalFormatting sqref="AT41:BQ41">
    <cfRule type="expression" dxfId="5413" priority="2989">
      <formula>$AT$4=""</formula>
    </cfRule>
  </conditionalFormatting>
  <conditionalFormatting sqref="AS41:BQ41">
    <cfRule type="expression" dxfId="5412" priority="2990">
      <formula>$AS$4=""</formula>
    </cfRule>
  </conditionalFormatting>
  <conditionalFormatting sqref="AR41:BQ41">
    <cfRule type="expression" dxfId="5411" priority="2991">
      <formula>$AR$4=""</formula>
    </cfRule>
  </conditionalFormatting>
  <conditionalFormatting sqref="AQ41:BQ41">
    <cfRule type="expression" dxfId="5410" priority="2992">
      <formula>$AQ$4=""</formula>
    </cfRule>
  </conditionalFormatting>
  <conditionalFormatting sqref="AP41:BQ41">
    <cfRule type="expression" dxfId="5409" priority="2993">
      <formula>$AP$4=""</formula>
    </cfRule>
  </conditionalFormatting>
  <conditionalFormatting sqref="AO41:BQ41">
    <cfRule type="expression" dxfId="5408" priority="2994">
      <formula>$AO$4=""</formula>
    </cfRule>
  </conditionalFormatting>
  <conditionalFormatting sqref="AN41:BQ41">
    <cfRule type="expression" dxfId="5407" priority="2995">
      <formula>$AN$4=""</formula>
    </cfRule>
  </conditionalFormatting>
  <conditionalFormatting sqref="AM41:BQ41">
    <cfRule type="expression" dxfId="5406" priority="2996">
      <formula>$AM$4=""</formula>
    </cfRule>
  </conditionalFormatting>
  <conditionalFormatting sqref="AL41:BQ41">
    <cfRule type="expression" dxfId="5405" priority="2997">
      <formula>$AL$4=""</formula>
    </cfRule>
  </conditionalFormatting>
  <conditionalFormatting sqref="AK41:BQ41">
    <cfRule type="expression" dxfId="5404" priority="2998">
      <formula>$AK$4=""</formula>
    </cfRule>
  </conditionalFormatting>
  <conditionalFormatting sqref="AJ41:BQ41">
    <cfRule type="expression" dxfId="5403" priority="2999">
      <formula>$AJ$4=""</formula>
    </cfRule>
  </conditionalFormatting>
  <conditionalFormatting sqref="AI41:BQ41">
    <cfRule type="expression" dxfId="5402" priority="3000">
      <formula>$AI$4=""</formula>
    </cfRule>
  </conditionalFormatting>
  <conditionalFormatting sqref="AH41:BQ41">
    <cfRule type="expression" dxfId="5401" priority="3001">
      <formula>$AH$4=""</formula>
    </cfRule>
  </conditionalFormatting>
  <conditionalFormatting sqref="AG41:BQ41">
    <cfRule type="expression" dxfId="5400" priority="3002">
      <formula>$AG$4=""</formula>
    </cfRule>
  </conditionalFormatting>
  <conditionalFormatting sqref="AF41:BQ41">
    <cfRule type="expression" dxfId="5399" priority="3003">
      <formula>$AF$4=""</formula>
    </cfRule>
  </conditionalFormatting>
  <conditionalFormatting sqref="AE41:BQ41">
    <cfRule type="expression" dxfId="5398" priority="3004">
      <formula>$AE$4=""</formula>
    </cfRule>
  </conditionalFormatting>
  <conditionalFormatting sqref="AD41:BQ41">
    <cfRule type="expression" dxfId="5397" priority="3005">
      <formula>$AD$4=""</formula>
    </cfRule>
  </conditionalFormatting>
  <conditionalFormatting sqref="AC41:BQ41">
    <cfRule type="expression" dxfId="5396" priority="3006">
      <formula>$AC$4=""</formula>
    </cfRule>
  </conditionalFormatting>
  <conditionalFormatting sqref="AB41:BQ41">
    <cfRule type="expression" dxfId="5395" priority="3007">
      <formula>$AB$4=""</formula>
    </cfRule>
  </conditionalFormatting>
  <conditionalFormatting sqref="BA41:BQ41">
    <cfRule type="expression" dxfId="5394" priority="2982">
      <formula>$BA$4=""</formula>
    </cfRule>
  </conditionalFormatting>
  <conditionalFormatting sqref="BO41:BQ41">
    <cfRule type="expression" dxfId="5393" priority="2968">
      <formula>$BO$4=""</formula>
    </cfRule>
  </conditionalFormatting>
  <conditionalFormatting sqref="BN41:BQ41">
    <cfRule type="expression" dxfId="5392" priority="2969">
      <formula>$BN$4=""</formula>
    </cfRule>
  </conditionalFormatting>
  <conditionalFormatting sqref="BM41:BQ41">
    <cfRule type="expression" dxfId="5391" priority="2970">
      <formula>$BM$4=""</formula>
    </cfRule>
  </conditionalFormatting>
  <conditionalFormatting sqref="BL41:BQ41">
    <cfRule type="expression" dxfId="5390" priority="2971">
      <formula>$BL$4=""</formula>
    </cfRule>
  </conditionalFormatting>
  <conditionalFormatting sqref="BK41:BQ41">
    <cfRule type="expression" dxfId="5389" priority="2972">
      <formula>$BK$4=""</formula>
    </cfRule>
  </conditionalFormatting>
  <conditionalFormatting sqref="BJ41:BQ41">
    <cfRule type="expression" dxfId="5388" priority="2973">
      <formula>$BJ$4=""</formula>
    </cfRule>
  </conditionalFormatting>
  <conditionalFormatting sqref="BI41:BQ41">
    <cfRule type="expression" dxfId="5387" priority="2974">
      <formula>$BI$4=""</formula>
    </cfRule>
  </conditionalFormatting>
  <conditionalFormatting sqref="BH41:BQ41">
    <cfRule type="expression" dxfId="5386" priority="2975">
      <formula>$BH$4=""</formula>
    </cfRule>
  </conditionalFormatting>
  <conditionalFormatting sqref="BG41:BQ41">
    <cfRule type="expression" dxfId="5385" priority="2976">
      <formula>$BG$4=""</formula>
    </cfRule>
  </conditionalFormatting>
  <conditionalFormatting sqref="BF41:BQ41">
    <cfRule type="expression" dxfId="5384" priority="2977">
      <formula>$BF$4=""</formula>
    </cfRule>
  </conditionalFormatting>
  <conditionalFormatting sqref="BE41:BQ41">
    <cfRule type="expression" dxfId="5383" priority="2978">
      <formula>$BE$4=""</formula>
    </cfRule>
  </conditionalFormatting>
  <conditionalFormatting sqref="BD41:BQ41">
    <cfRule type="expression" dxfId="5382" priority="2979">
      <formula>$BD$4=""</formula>
    </cfRule>
  </conditionalFormatting>
  <conditionalFormatting sqref="BB41:BQ41">
    <cfRule type="expression" dxfId="5381" priority="2981">
      <formula>$BB$4=""</formula>
    </cfRule>
  </conditionalFormatting>
  <conditionalFormatting sqref="AZ41:BQ41">
    <cfRule type="expression" dxfId="5380" priority="2983">
      <formula>$AZ$4=""</formula>
    </cfRule>
  </conditionalFormatting>
  <conditionalFormatting sqref="BP41:BQ41">
    <cfRule type="expression" dxfId="5379" priority="2967">
      <formula>$BP$4=""</formula>
    </cfRule>
  </conditionalFormatting>
  <conditionalFormatting sqref="BQ41">
    <cfRule type="expression" dxfId="5378" priority="2966">
      <formula>$BQ$4=""</formula>
    </cfRule>
  </conditionalFormatting>
  <conditionalFormatting sqref="BC41:BQ41">
    <cfRule type="expression" dxfId="5377" priority="2980">
      <formula>$BC$4=""</formula>
    </cfRule>
  </conditionalFormatting>
  <conditionalFormatting sqref="D42:BQ42">
    <cfRule type="expression" dxfId="5376" priority="2952">
      <formula>$D$4=""</formula>
    </cfRule>
  </conditionalFormatting>
  <conditionalFormatting sqref="E42:BQ42">
    <cfRule type="expression" dxfId="5375" priority="2951">
      <formula>$E$4=""</formula>
    </cfRule>
  </conditionalFormatting>
  <conditionalFormatting sqref="F42:BQ42">
    <cfRule type="expression" dxfId="5374" priority="2950">
      <formula>$F$4=""</formula>
    </cfRule>
  </conditionalFormatting>
  <conditionalFormatting sqref="G42:BQ42">
    <cfRule type="expression" dxfId="5373" priority="2949">
      <formula>$G$4=""</formula>
    </cfRule>
  </conditionalFormatting>
  <conditionalFormatting sqref="H42:BQ42">
    <cfRule type="expression" dxfId="5372" priority="2948">
      <formula>$H$4=""</formula>
    </cfRule>
  </conditionalFormatting>
  <conditionalFormatting sqref="I42:BQ42">
    <cfRule type="expression" dxfId="5371" priority="2947">
      <formula>$I$4=""</formula>
    </cfRule>
  </conditionalFormatting>
  <conditionalFormatting sqref="J42:BQ42">
    <cfRule type="expression" dxfId="5370" priority="2946">
      <formula>$J$4=""</formula>
    </cfRule>
  </conditionalFormatting>
  <conditionalFormatting sqref="K42:BQ42">
    <cfRule type="expression" dxfId="5369" priority="2945">
      <formula>$K$4=""</formula>
    </cfRule>
  </conditionalFormatting>
  <conditionalFormatting sqref="L42:BQ42">
    <cfRule type="expression" dxfId="5368" priority="2944">
      <formula>$L$4=""</formula>
    </cfRule>
  </conditionalFormatting>
  <conditionalFormatting sqref="M42:BQ42">
    <cfRule type="expression" dxfId="5367" priority="2943">
      <formula>$M$4=""</formula>
    </cfRule>
  </conditionalFormatting>
  <conditionalFormatting sqref="N42:BQ42">
    <cfRule type="expression" dxfId="5366" priority="2942">
      <formula>$N$4=""</formula>
    </cfRule>
  </conditionalFormatting>
  <conditionalFormatting sqref="O42:BQ42">
    <cfRule type="expression" dxfId="5365" priority="2941">
      <formula>$O$4=""</formula>
    </cfRule>
  </conditionalFormatting>
  <conditionalFormatting sqref="P42:BQ42">
    <cfRule type="expression" dxfId="5364" priority="2940">
      <formula>$P$4=""</formula>
    </cfRule>
  </conditionalFormatting>
  <conditionalFormatting sqref="Q42:BQ42">
    <cfRule type="expression" dxfId="5363" priority="2939">
      <formula>$Q$4=""</formula>
    </cfRule>
  </conditionalFormatting>
  <conditionalFormatting sqref="R42:BQ42">
    <cfRule type="expression" dxfId="5362" priority="2938">
      <formula>$R$4=""</formula>
    </cfRule>
  </conditionalFormatting>
  <conditionalFormatting sqref="S42:BQ42">
    <cfRule type="expression" dxfId="5361" priority="2937">
      <formula>$S$4=""</formula>
    </cfRule>
  </conditionalFormatting>
  <conditionalFormatting sqref="T42:BQ42">
    <cfRule type="expression" dxfId="5360" priority="2936">
      <formula>$T$4=""</formula>
    </cfRule>
  </conditionalFormatting>
  <conditionalFormatting sqref="U42:BQ42">
    <cfRule type="expression" dxfId="5359" priority="2935">
      <formula>$U$4=""</formula>
    </cfRule>
  </conditionalFormatting>
  <conditionalFormatting sqref="V42:BQ42">
    <cfRule type="expression" dxfId="5358" priority="2934">
      <formula>$V$4=""</formula>
    </cfRule>
  </conditionalFormatting>
  <conditionalFormatting sqref="W42:BQ42">
    <cfRule type="expression" dxfId="5357" priority="2933">
      <formula>$W$4=""</formula>
    </cfRule>
  </conditionalFormatting>
  <conditionalFormatting sqref="X42:BQ42">
    <cfRule type="expression" dxfId="5356" priority="2932">
      <formula>$X$4=""</formula>
    </cfRule>
  </conditionalFormatting>
  <conditionalFormatting sqref="Y42:BQ42">
    <cfRule type="expression" dxfId="5355" priority="2931">
      <formula>$Y$4=""</formula>
    </cfRule>
  </conditionalFormatting>
  <conditionalFormatting sqref="Z42:BQ42">
    <cfRule type="expression" dxfId="5354" priority="2930">
      <formula>$Z$4=""</formula>
    </cfRule>
  </conditionalFormatting>
  <conditionalFormatting sqref="AA42:BQ42">
    <cfRule type="expression" dxfId="5353" priority="2929">
      <formula>$AA$4=""</formula>
    </cfRule>
  </conditionalFormatting>
  <conditionalFormatting sqref="AY42:BQ42">
    <cfRule type="expression" dxfId="5352" priority="2905">
      <formula>$AY$4=""</formula>
    </cfRule>
  </conditionalFormatting>
  <conditionalFormatting sqref="AX42:BQ42">
    <cfRule type="expression" dxfId="5351" priority="2906">
      <formula>$AX$4=""</formula>
    </cfRule>
  </conditionalFormatting>
  <conditionalFormatting sqref="AW42:BQ42">
    <cfRule type="expression" dxfId="5350" priority="2907">
      <formula>$AW$4=""</formula>
    </cfRule>
  </conditionalFormatting>
  <conditionalFormatting sqref="AV42:BQ42">
    <cfRule type="expression" dxfId="5349" priority="2908">
      <formula>$AV$4=""</formula>
    </cfRule>
  </conditionalFormatting>
  <conditionalFormatting sqref="AU42:BQ42">
    <cfRule type="expression" dxfId="5348" priority="2909">
      <formula>$AU$4=""</formula>
    </cfRule>
  </conditionalFormatting>
  <conditionalFormatting sqref="AT42:BQ42">
    <cfRule type="expression" dxfId="5347" priority="2910">
      <formula>$AT$4=""</formula>
    </cfRule>
  </conditionalFormatting>
  <conditionalFormatting sqref="AS42:BQ42">
    <cfRule type="expression" dxfId="5346" priority="2911">
      <formula>$AS$4=""</formula>
    </cfRule>
  </conditionalFormatting>
  <conditionalFormatting sqref="AR42:BQ42">
    <cfRule type="expression" dxfId="5345" priority="2912">
      <formula>$AR$4=""</formula>
    </cfRule>
  </conditionalFormatting>
  <conditionalFormatting sqref="AQ42:BQ42">
    <cfRule type="expression" dxfId="5344" priority="2913">
      <formula>$AQ$4=""</formula>
    </cfRule>
  </conditionalFormatting>
  <conditionalFormatting sqref="AP42:BQ42">
    <cfRule type="expression" dxfId="5343" priority="2914">
      <formula>$AP$4=""</formula>
    </cfRule>
  </conditionalFormatting>
  <conditionalFormatting sqref="AO42:BQ42">
    <cfRule type="expression" dxfId="5342" priority="2915">
      <formula>$AO$4=""</formula>
    </cfRule>
  </conditionalFormatting>
  <conditionalFormatting sqref="AN42:BQ42">
    <cfRule type="expression" dxfId="5341" priority="2916">
      <formula>$AN$4=""</formula>
    </cfRule>
  </conditionalFormatting>
  <conditionalFormatting sqref="AM42:BQ42">
    <cfRule type="expression" dxfId="5340" priority="2917">
      <formula>$AM$4=""</formula>
    </cfRule>
  </conditionalFormatting>
  <conditionalFormatting sqref="AL42:BQ42">
    <cfRule type="expression" dxfId="5339" priority="2918">
      <formula>$AL$4=""</formula>
    </cfRule>
  </conditionalFormatting>
  <conditionalFormatting sqref="AK42:BQ42">
    <cfRule type="expression" dxfId="5338" priority="2919">
      <formula>$AK$4=""</formula>
    </cfRule>
  </conditionalFormatting>
  <conditionalFormatting sqref="AJ42:BQ42">
    <cfRule type="expression" dxfId="5337" priority="2920">
      <formula>$AJ$4=""</formula>
    </cfRule>
  </conditionalFormatting>
  <conditionalFormatting sqref="AI42:BQ42">
    <cfRule type="expression" dxfId="5336" priority="2921">
      <formula>$AI$4=""</formula>
    </cfRule>
  </conditionalFormatting>
  <conditionalFormatting sqref="AH42:BQ42">
    <cfRule type="expression" dxfId="5335" priority="2922">
      <formula>$AH$4=""</formula>
    </cfRule>
  </conditionalFormatting>
  <conditionalFormatting sqref="AG42:BQ42">
    <cfRule type="expression" dxfId="5334" priority="2923">
      <formula>$AG$4=""</formula>
    </cfRule>
  </conditionalFormatting>
  <conditionalFormatting sqref="AF42:BQ42">
    <cfRule type="expression" dxfId="5333" priority="2924">
      <formula>$AF$4=""</formula>
    </cfRule>
  </conditionalFormatting>
  <conditionalFormatting sqref="AE42:BQ42">
    <cfRule type="expression" dxfId="5332" priority="2925">
      <formula>$AE$4=""</formula>
    </cfRule>
  </conditionalFormatting>
  <conditionalFormatting sqref="AD42:BQ42">
    <cfRule type="expression" dxfId="5331" priority="2926">
      <formula>$AD$4=""</formula>
    </cfRule>
  </conditionalFormatting>
  <conditionalFormatting sqref="AC42:BQ42">
    <cfRule type="expression" dxfId="5330" priority="2927">
      <formula>$AC$4=""</formula>
    </cfRule>
  </conditionalFormatting>
  <conditionalFormatting sqref="AB42:BQ42">
    <cfRule type="expression" dxfId="5329" priority="2928">
      <formula>$AB$4=""</formula>
    </cfRule>
  </conditionalFormatting>
  <conditionalFormatting sqref="BA42:BQ42">
    <cfRule type="expression" dxfId="5328" priority="2903">
      <formula>$BA$4=""</formula>
    </cfRule>
  </conditionalFormatting>
  <conditionalFormatting sqref="BO42:BQ42">
    <cfRule type="expression" dxfId="5327" priority="2889">
      <formula>$BO$4=""</formula>
    </cfRule>
  </conditionalFormatting>
  <conditionalFormatting sqref="BN42:BQ42">
    <cfRule type="expression" dxfId="5326" priority="2890">
      <formula>$BN$4=""</formula>
    </cfRule>
  </conditionalFormatting>
  <conditionalFormatting sqref="BM42:BQ42">
    <cfRule type="expression" dxfId="5325" priority="2891">
      <formula>$BM$4=""</formula>
    </cfRule>
  </conditionalFormatting>
  <conditionalFormatting sqref="BL42:BQ42">
    <cfRule type="expression" dxfId="5324" priority="2892">
      <formula>$BL$4=""</formula>
    </cfRule>
  </conditionalFormatting>
  <conditionalFormatting sqref="BK42:BQ42">
    <cfRule type="expression" dxfId="5323" priority="2893">
      <formula>$BK$4=""</formula>
    </cfRule>
  </conditionalFormatting>
  <conditionalFormatting sqref="BJ42:BQ42">
    <cfRule type="expression" dxfId="5322" priority="2894">
      <formula>$BJ$4=""</formula>
    </cfRule>
  </conditionalFormatting>
  <conditionalFormatting sqref="BI42:BQ42">
    <cfRule type="expression" dxfId="5321" priority="2895">
      <formula>$BI$4=""</formula>
    </cfRule>
  </conditionalFormatting>
  <conditionalFormatting sqref="BH42:BQ42">
    <cfRule type="expression" dxfId="5320" priority="2896">
      <formula>$BH$4=""</formula>
    </cfRule>
  </conditionalFormatting>
  <conditionalFormatting sqref="BG42:BQ42">
    <cfRule type="expression" dxfId="5319" priority="2897">
      <formula>$BG$4=""</formula>
    </cfRule>
  </conditionalFormatting>
  <conditionalFormatting sqref="BF42:BQ42">
    <cfRule type="expression" dxfId="5318" priority="2898">
      <formula>$BF$4=""</formula>
    </cfRule>
  </conditionalFormatting>
  <conditionalFormatting sqref="BE42:BQ42">
    <cfRule type="expression" dxfId="5317" priority="2899">
      <formula>$BE$4=""</formula>
    </cfRule>
  </conditionalFormatting>
  <conditionalFormatting sqref="BD42:BQ42">
    <cfRule type="expression" dxfId="5316" priority="2900">
      <formula>$BD$4=""</formula>
    </cfRule>
  </conditionalFormatting>
  <conditionalFormatting sqref="BB42:BQ42">
    <cfRule type="expression" dxfId="5315" priority="2902">
      <formula>$BB$4=""</formula>
    </cfRule>
  </conditionalFormatting>
  <conditionalFormatting sqref="AZ42:BQ42">
    <cfRule type="expression" dxfId="5314" priority="2904">
      <formula>$AZ$4=""</formula>
    </cfRule>
  </conditionalFormatting>
  <conditionalFormatting sqref="BP42:BQ42">
    <cfRule type="expression" dxfId="5313" priority="2888">
      <formula>$BP$4=""</formula>
    </cfRule>
  </conditionalFormatting>
  <conditionalFormatting sqref="BQ42">
    <cfRule type="expression" dxfId="5312" priority="2887">
      <formula>$BQ$4=""</formula>
    </cfRule>
  </conditionalFormatting>
  <conditionalFormatting sqref="BC42:BQ42">
    <cfRule type="expression" dxfId="5311" priority="2901">
      <formula>$BC$4=""</formula>
    </cfRule>
  </conditionalFormatting>
  <conditionalFormatting sqref="D44:BQ45">
    <cfRule type="expression" dxfId="5310" priority="2873">
      <formula>$D$4=""</formula>
    </cfRule>
  </conditionalFormatting>
  <conditionalFormatting sqref="E44:BQ45">
    <cfRule type="expression" dxfId="5309" priority="2872">
      <formula>$E$4=""</formula>
    </cfRule>
  </conditionalFormatting>
  <conditionalFormatting sqref="F44:BQ45">
    <cfRule type="expression" dxfId="5308" priority="2871">
      <formula>$F$4=""</formula>
    </cfRule>
  </conditionalFormatting>
  <conditionalFormatting sqref="G44:BQ45">
    <cfRule type="expression" dxfId="5307" priority="2870">
      <formula>$G$4=""</formula>
    </cfRule>
  </conditionalFormatting>
  <conditionalFormatting sqref="H44:BQ45">
    <cfRule type="expression" dxfId="5306" priority="2869">
      <formula>$H$4=""</formula>
    </cfRule>
  </conditionalFormatting>
  <conditionalFormatting sqref="I44:BQ45">
    <cfRule type="expression" dxfId="5305" priority="2868">
      <formula>$I$4=""</formula>
    </cfRule>
  </conditionalFormatting>
  <conditionalFormatting sqref="J44:BQ45">
    <cfRule type="expression" dxfId="5304" priority="2867">
      <formula>$J$4=""</formula>
    </cfRule>
  </conditionalFormatting>
  <conditionalFormatting sqref="K44:BQ45">
    <cfRule type="expression" dxfId="5303" priority="2866">
      <formula>$K$4=""</formula>
    </cfRule>
  </conditionalFormatting>
  <conditionalFormatting sqref="L44:BQ45">
    <cfRule type="expression" dxfId="5302" priority="2865">
      <formula>$L$4=""</formula>
    </cfRule>
  </conditionalFormatting>
  <conditionalFormatting sqref="M44:BQ45">
    <cfRule type="expression" dxfId="5301" priority="2864">
      <formula>$M$4=""</formula>
    </cfRule>
  </conditionalFormatting>
  <conditionalFormatting sqref="N44:BQ45">
    <cfRule type="expression" dxfId="5300" priority="2863">
      <formula>$N$4=""</formula>
    </cfRule>
  </conditionalFormatting>
  <conditionalFormatting sqref="O44:BQ45">
    <cfRule type="expression" dxfId="5299" priority="2862">
      <formula>$O$4=""</formula>
    </cfRule>
  </conditionalFormatting>
  <conditionalFormatting sqref="P44:BQ45">
    <cfRule type="expression" dxfId="5298" priority="2861">
      <formula>$P$4=""</formula>
    </cfRule>
  </conditionalFormatting>
  <conditionalFormatting sqref="Q44:BQ45">
    <cfRule type="expression" dxfId="5297" priority="2860">
      <formula>$Q$4=""</formula>
    </cfRule>
  </conditionalFormatting>
  <conditionalFormatting sqref="R44:BQ45">
    <cfRule type="expression" dxfId="5296" priority="2859">
      <formula>$R$4=""</formula>
    </cfRule>
  </conditionalFormatting>
  <conditionalFormatting sqref="S44:BQ45">
    <cfRule type="expression" dxfId="5295" priority="2858">
      <formula>$S$4=""</formula>
    </cfRule>
  </conditionalFormatting>
  <conditionalFormatting sqref="T44:BQ45">
    <cfRule type="expression" dxfId="5294" priority="2857">
      <formula>$T$4=""</formula>
    </cfRule>
  </conditionalFormatting>
  <conditionalFormatting sqref="U44:BQ45">
    <cfRule type="expression" dxfId="5293" priority="2856">
      <formula>$U$4=""</formula>
    </cfRule>
  </conditionalFormatting>
  <conditionalFormatting sqref="V44:BQ45">
    <cfRule type="expression" dxfId="5292" priority="2855">
      <formula>$V$4=""</formula>
    </cfRule>
  </conditionalFormatting>
  <conditionalFormatting sqref="W44:BQ45">
    <cfRule type="expression" dxfId="5291" priority="2854">
      <formula>$W$4=""</formula>
    </cfRule>
  </conditionalFormatting>
  <conditionalFormatting sqref="X44:BQ45">
    <cfRule type="expression" dxfId="5290" priority="2853">
      <formula>$X$4=""</formula>
    </cfRule>
  </conditionalFormatting>
  <conditionalFormatting sqref="Y44:BQ45">
    <cfRule type="expression" dxfId="5289" priority="2852">
      <formula>$Y$4=""</formula>
    </cfRule>
  </conditionalFormatting>
  <conditionalFormatting sqref="Z44:BQ45">
    <cfRule type="expression" dxfId="5288" priority="2851">
      <formula>$Z$4=""</formula>
    </cfRule>
  </conditionalFormatting>
  <conditionalFormatting sqref="AA44:BQ45">
    <cfRule type="expression" dxfId="5287" priority="2850">
      <formula>$AA$4=""</formula>
    </cfRule>
  </conditionalFormatting>
  <conditionalFormatting sqref="AY44:BQ45">
    <cfRule type="expression" dxfId="5286" priority="2826">
      <formula>$AY$4=""</formula>
    </cfRule>
  </conditionalFormatting>
  <conditionalFormatting sqref="AX44:BQ45">
    <cfRule type="expression" dxfId="5285" priority="2827">
      <formula>$AX$4=""</formula>
    </cfRule>
  </conditionalFormatting>
  <conditionalFormatting sqref="AW44:BQ45">
    <cfRule type="expression" dxfId="5284" priority="2828">
      <formula>$AW$4=""</formula>
    </cfRule>
  </conditionalFormatting>
  <conditionalFormatting sqref="AV44:BQ45">
    <cfRule type="expression" dxfId="5283" priority="2829">
      <formula>$AV$4=""</formula>
    </cfRule>
  </conditionalFormatting>
  <conditionalFormatting sqref="AU44:BQ45">
    <cfRule type="expression" dxfId="5282" priority="2830">
      <formula>$AU$4=""</formula>
    </cfRule>
  </conditionalFormatting>
  <conditionalFormatting sqref="AT44:BQ45">
    <cfRule type="expression" dxfId="5281" priority="2831">
      <formula>$AT$4=""</formula>
    </cfRule>
  </conditionalFormatting>
  <conditionalFormatting sqref="AS44:BQ45">
    <cfRule type="expression" dxfId="5280" priority="2832">
      <formula>$AS$4=""</formula>
    </cfRule>
  </conditionalFormatting>
  <conditionalFormatting sqref="AR44:BQ45">
    <cfRule type="expression" dxfId="5279" priority="2833">
      <formula>$AR$4=""</formula>
    </cfRule>
  </conditionalFormatting>
  <conditionalFormatting sqref="AQ44:BQ45">
    <cfRule type="expression" dxfId="5278" priority="2834">
      <formula>$AQ$4=""</formula>
    </cfRule>
  </conditionalFormatting>
  <conditionalFormatting sqref="AP44:BQ45">
    <cfRule type="expression" dxfId="5277" priority="2835">
      <formula>$AP$4=""</formula>
    </cfRule>
  </conditionalFormatting>
  <conditionalFormatting sqref="AO44:BQ45">
    <cfRule type="expression" dxfId="5276" priority="2836">
      <formula>$AO$4=""</formula>
    </cfRule>
  </conditionalFormatting>
  <conditionalFormatting sqref="AN44:BQ45">
    <cfRule type="expression" dxfId="5275" priority="2837">
      <formula>$AN$4=""</formula>
    </cfRule>
  </conditionalFormatting>
  <conditionalFormatting sqref="AM44:BQ45">
    <cfRule type="expression" dxfId="5274" priority="2838">
      <formula>$AM$4=""</formula>
    </cfRule>
  </conditionalFormatting>
  <conditionalFormatting sqref="AL44:BQ45">
    <cfRule type="expression" dxfId="5273" priority="2839">
      <formula>$AL$4=""</formula>
    </cfRule>
  </conditionalFormatting>
  <conditionalFormatting sqref="AK44:BQ45">
    <cfRule type="expression" dxfId="5272" priority="2840">
      <formula>$AK$4=""</formula>
    </cfRule>
  </conditionalFormatting>
  <conditionalFormatting sqref="AJ44:BQ45">
    <cfRule type="expression" dxfId="5271" priority="2841">
      <formula>$AJ$4=""</formula>
    </cfRule>
  </conditionalFormatting>
  <conditionalFormatting sqref="AI44:BQ45">
    <cfRule type="expression" dxfId="5270" priority="2842">
      <formula>$AI$4=""</formula>
    </cfRule>
  </conditionalFormatting>
  <conditionalFormatting sqref="AH44:BQ45">
    <cfRule type="expression" dxfId="5269" priority="2843">
      <formula>$AH$4=""</formula>
    </cfRule>
  </conditionalFormatting>
  <conditionalFormatting sqref="AG44:BQ45">
    <cfRule type="expression" dxfId="5268" priority="2844">
      <formula>$AG$4=""</formula>
    </cfRule>
  </conditionalFormatting>
  <conditionalFormatting sqref="AF44:BQ45">
    <cfRule type="expression" dxfId="5267" priority="2845">
      <formula>$AF$4=""</formula>
    </cfRule>
  </conditionalFormatting>
  <conditionalFormatting sqref="AE44:BQ45">
    <cfRule type="expression" dxfId="5266" priority="2846">
      <formula>$AE$4=""</formula>
    </cfRule>
  </conditionalFormatting>
  <conditionalFormatting sqref="AD44:BQ45">
    <cfRule type="expression" dxfId="5265" priority="2847">
      <formula>$AD$4=""</formula>
    </cfRule>
  </conditionalFormatting>
  <conditionalFormatting sqref="AC44:BQ45">
    <cfRule type="expression" dxfId="5264" priority="2848">
      <formula>$AC$4=""</formula>
    </cfRule>
  </conditionalFormatting>
  <conditionalFormatting sqref="AB44:BQ45">
    <cfRule type="expression" dxfId="5263" priority="2849">
      <formula>$AB$4=""</formula>
    </cfRule>
  </conditionalFormatting>
  <conditionalFormatting sqref="BA44:BQ45">
    <cfRule type="expression" dxfId="5262" priority="2824">
      <formula>$BA$4=""</formula>
    </cfRule>
  </conditionalFormatting>
  <conditionalFormatting sqref="BO44:BQ45">
    <cfRule type="expression" dxfId="5261" priority="2810">
      <formula>$BO$4=""</formula>
    </cfRule>
  </conditionalFormatting>
  <conditionalFormatting sqref="BN44:BQ45">
    <cfRule type="expression" dxfId="5260" priority="2811">
      <formula>$BN$4=""</formula>
    </cfRule>
  </conditionalFormatting>
  <conditionalFormatting sqref="BM44:BQ45">
    <cfRule type="expression" dxfId="5259" priority="2812">
      <formula>$BM$4=""</formula>
    </cfRule>
  </conditionalFormatting>
  <conditionalFormatting sqref="BL44:BQ45">
    <cfRule type="expression" dxfId="5258" priority="2813">
      <formula>$BL$4=""</formula>
    </cfRule>
  </conditionalFormatting>
  <conditionalFormatting sqref="BK44:BQ45">
    <cfRule type="expression" dxfId="5257" priority="2814">
      <formula>$BK$4=""</formula>
    </cfRule>
  </conditionalFormatting>
  <conditionalFormatting sqref="BJ44:BQ45">
    <cfRule type="expression" dxfId="5256" priority="2815">
      <formula>$BJ$4=""</formula>
    </cfRule>
  </conditionalFormatting>
  <conditionalFormatting sqref="BI44:BQ45">
    <cfRule type="expression" dxfId="5255" priority="2816">
      <formula>$BI$4=""</formula>
    </cfRule>
  </conditionalFormatting>
  <conditionalFormatting sqref="BH44:BQ45">
    <cfRule type="expression" dxfId="5254" priority="2817">
      <formula>$BH$4=""</formula>
    </cfRule>
  </conditionalFormatting>
  <conditionalFormatting sqref="BG44:BQ45">
    <cfRule type="expression" dxfId="5253" priority="2818">
      <formula>$BG$4=""</formula>
    </cfRule>
  </conditionalFormatting>
  <conditionalFormatting sqref="BF44:BQ45">
    <cfRule type="expression" dxfId="5252" priority="2819">
      <formula>$BF$4=""</formula>
    </cfRule>
  </conditionalFormatting>
  <conditionalFormatting sqref="BE44:BQ45">
    <cfRule type="expression" dxfId="5251" priority="2820">
      <formula>$BE$4=""</formula>
    </cfRule>
  </conditionalFormatting>
  <conditionalFormatting sqref="BD44:BQ45">
    <cfRule type="expression" dxfId="5250" priority="2821">
      <formula>$BD$4=""</formula>
    </cfRule>
  </conditionalFormatting>
  <conditionalFormatting sqref="BB44:BQ45">
    <cfRule type="expression" dxfId="5249" priority="2823">
      <formula>$BB$4=""</formula>
    </cfRule>
  </conditionalFormatting>
  <conditionalFormatting sqref="AZ44:BQ45">
    <cfRule type="expression" dxfId="5248" priority="2825">
      <formula>$AZ$4=""</formula>
    </cfRule>
  </conditionalFormatting>
  <conditionalFormatting sqref="BP44:BQ45">
    <cfRule type="expression" dxfId="5247" priority="2809">
      <formula>$BP$4=""</formula>
    </cfRule>
  </conditionalFormatting>
  <conditionalFormatting sqref="BQ44:BQ45">
    <cfRule type="expression" dxfId="5246" priority="2808">
      <formula>$BQ$4=""</formula>
    </cfRule>
  </conditionalFormatting>
  <conditionalFormatting sqref="BC44:BQ45">
    <cfRule type="expression" dxfId="5245" priority="2822">
      <formula>$BC$4=""</formula>
    </cfRule>
  </conditionalFormatting>
  <conditionalFormatting sqref="D46:BQ46">
    <cfRule type="expression" dxfId="5244" priority="2794">
      <formula>$D$4=""</formula>
    </cfRule>
  </conditionalFormatting>
  <conditionalFormatting sqref="E46:BQ46">
    <cfRule type="expression" dxfId="5243" priority="2793">
      <formula>$E$4=""</formula>
    </cfRule>
  </conditionalFormatting>
  <conditionalFormatting sqref="F46:BQ46">
    <cfRule type="expression" dxfId="5242" priority="2792">
      <formula>$F$4=""</formula>
    </cfRule>
  </conditionalFormatting>
  <conditionalFormatting sqref="G46:BQ46">
    <cfRule type="expression" dxfId="5241" priority="2791">
      <formula>$G$4=""</formula>
    </cfRule>
  </conditionalFormatting>
  <conditionalFormatting sqref="H46:BQ46">
    <cfRule type="expression" dxfId="5240" priority="2790">
      <formula>$H$4=""</formula>
    </cfRule>
  </conditionalFormatting>
  <conditionalFormatting sqref="I46:BQ46">
    <cfRule type="expression" dxfId="5239" priority="2789">
      <formula>$I$4=""</formula>
    </cfRule>
  </conditionalFormatting>
  <conditionalFormatting sqref="J46:BQ46">
    <cfRule type="expression" dxfId="5238" priority="2788">
      <formula>$J$4=""</formula>
    </cfRule>
  </conditionalFormatting>
  <conditionalFormatting sqref="K46:BQ46">
    <cfRule type="expression" dxfId="5237" priority="2787">
      <formula>$K$4=""</formula>
    </cfRule>
  </conditionalFormatting>
  <conditionalFormatting sqref="L46:BQ46">
    <cfRule type="expression" dxfId="5236" priority="2786">
      <formula>$L$4=""</formula>
    </cfRule>
  </conditionalFormatting>
  <conditionalFormatting sqref="M46:BQ46">
    <cfRule type="expression" dxfId="5235" priority="2785">
      <formula>$M$4=""</formula>
    </cfRule>
  </conditionalFormatting>
  <conditionalFormatting sqref="N46:BQ46">
    <cfRule type="expression" dxfId="5234" priority="2784">
      <formula>$N$4=""</formula>
    </cfRule>
  </conditionalFormatting>
  <conditionalFormatting sqref="O46:BQ46">
    <cfRule type="expression" dxfId="5233" priority="2783">
      <formula>$O$4=""</formula>
    </cfRule>
  </conditionalFormatting>
  <conditionalFormatting sqref="P46:BQ46">
    <cfRule type="expression" dxfId="5232" priority="2782">
      <formula>$P$4=""</formula>
    </cfRule>
  </conditionalFormatting>
  <conditionalFormatting sqref="Q46:BQ46">
    <cfRule type="expression" dxfId="5231" priority="2781">
      <formula>$Q$4=""</formula>
    </cfRule>
  </conditionalFormatting>
  <conditionalFormatting sqref="R46:BQ46">
    <cfRule type="expression" dxfId="5230" priority="2780">
      <formula>$R$4=""</formula>
    </cfRule>
  </conditionalFormatting>
  <conditionalFormatting sqref="S46:BQ46">
    <cfRule type="expression" dxfId="5229" priority="2779">
      <formula>$S$4=""</formula>
    </cfRule>
  </conditionalFormatting>
  <conditionalFormatting sqref="T46:BQ46">
    <cfRule type="expression" dxfId="5228" priority="2778">
      <formula>$T$4=""</formula>
    </cfRule>
  </conditionalFormatting>
  <conditionalFormatting sqref="U46:BQ46">
    <cfRule type="expression" dxfId="5227" priority="2777">
      <formula>$U$4=""</formula>
    </cfRule>
  </conditionalFormatting>
  <conditionalFormatting sqref="V46:BQ46">
    <cfRule type="expression" dxfId="5226" priority="2776">
      <formula>$V$4=""</formula>
    </cfRule>
  </conditionalFormatting>
  <conditionalFormatting sqref="W46:BQ46">
    <cfRule type="expression" dxfId="5225" priority="2775">
      <formula>$W$4=""</formula>
    </cfRule>
  </conditionalFormatting>
  <conditionalFormatting sqref="X46:BQ46">
    <cfRule type="expression" dxfId="5224" priority="2774">
      <formula>$X$4=""</formula>
    </cfRule>
  </conditionalFormatting>
  <conditionalFormatting sqref="Y46:BQ46">
    <cfRule type="expression" dxfId="5223" priority="2773">
      <formula>$Y$4=""</formula>
    </cfRule>
  </conditionalFormatting>
  <conditionalFormatting sqref="Z46:BQ46">
    <cfRule type="expression" dxfId="5222" priority="2772">
      <formula>$Z$4=""</formula>
    </cfRule>
  </conditionalFormatting>
  <conditionalFormatting sqref="AA46:BQ46">
    <cfRule type="expression" dxfId="5221" priority="2771">
      <formula>$AA$4=""</formula>
    </cfRule>
  </conditionalFormatting>
  <conditionalFormatting sqref="AY46:BQ46">
    <cfRule type="expression" dxfId="5220" priority="2747">
      <formula>$AY$4=""</formula>
    </cfRule>
  </conditionalFormatting>
  <conditionalFormatting sqref="AX46:BQ46">
    <cfRule type="expression" dxfId="5219" priority="2748">
      <formula>$AX$4=""</formula>
    </cfRule>
  </conditionalFormatting>
  <conditionalFormatting sqref="AW46:BQ46">
    <cfRule type="expression" dxfId="5218" priority="2749">
      <formula>$AW$4=""</formula>
    </cfRule>
  </conditionalFormatting>
  <conditionalFormatting sqref="AV46:BQ46">
    <cfRule type="expression" dxfId="5217" priority="2750">
      <formula>$AV$4=""</formula>
    </cfRule>
  </conditionalFormatting>
  <conditionalFormatting sqref="AU46:BQ46">
    <cfRule type="expression" dxfId="5216" priority="2751">
      <formula>$AU$4=""</formula>
    </cfRule>
  </conditionalFormatting>
  <conditionalFormatting sqref="AT46:BQ46">
    <cfRule type="expression" dxfId="5215" priority="2752">
      <formula>$AT$4=""</formula>
    </cfRule>
  </conditionalFormatting>
  <conditionalFormatting sqref="AS46:BQ46">
    <cfRule type="expression" dxfId="5214" priority="2753">
      <formula>$AS$4=""</formula>
    </cfRule>
  </conditionalFormatting>
  <conditionalFormatting sqref="AR46:BQ46">
    <cfRule type="expression" dxfId="5213" priority="2754">
      <formula>$AR$4=""</formula>
    </cfRule>
  </conditionalFormatting>
  <conditionalFormatting sqref="AQ46:BQ46">
    <cfRule type="expression" dxfId="5212" priority="2755">
      <formula>$AQ$4=""</formula>
    </cfRule>
  </conditionalFormatting>
  <conditionalFormatting sqref="AP46:BQ46">
    <cfRule type="expression" dxfId="5211" priority="2756">
      <formula>$AP$4=""</formula>
    </cfRule>
  </conditionalFormatting>
  <conditionalFormatting sqref="AO46:BQ46">
    <cfRule type="expression" dxfId="5210" priority="2757">
      <formula>$AO$4=""</formula>
    </cfRule>
  </conditionalFormatting>
  <conditionalFormatting sqref="AN46:BQ46">
    <cfRule type="expression" dxfId="5209" priority="2758">
      <formula>$AN$4=""</formula>
    </cfRule>
  </conditionalFormatting>
  <conditionalFormatting sqref="AM46:BQ46">
    <cfRule type="expression" dxfId="5208" priority="2759">
      <formula>$AM$4=""</formula>
    </cfRule>
  </conditionalFormatting>
  <conditionalFormatting sqref="AL46:BQ46">
    <cfRule type="expression" dxfId="5207" priority="2760">
      <formula>$AL$4=""</formula>
    </cfRule>
  </conditionalFormatting>
  <conditionalFormatting sqref="AK46:BQ46">
    <cfRule type="expression" dxfId="5206" priority="2761">
      <formula>$AK$4=""</formula>
    </cfRule>
  </conditionalFormatting>
  <conditionalFormatting sqref="AJ46:BQ46">
    <cfRule type="expression" dxfId="5205" priority="2762">
      <formula>$AJ$4=""</formula>
    </cfRule>
  </conditionalFormatting>
  <conditionalFormatting sqref="AI46:BQ46">
    <cfRule type="expression" dxfId="5204" priority="2763">
      <formula>$AI$4=""</formula>
    </cfRule>
  </conditionalFormatting>
  <conditionalFormatting sqref="AH46:BQ46">
    <cfRule type="expression" dxfId="5203" priority="2764">
      <formula>$AH$4=""</formula>
    </cfRule>
  </conditionalFormatting>
  <conditionalFormatting sqref="AG46:BQ46">
    <cfRule type="expression" dxfId="5202" priority="2765">
      <formula>$AG$4=""</formula>
    </cfRule>
  </conditionalFormatting>
  <conditionalFormatting sqref="AF46:BQ46">
    <cfRule type="expression" dxfId="5201" priority="2766">
      <formula>$AF$4=""</formula>
    </cfRule>
  </conditionalFormatting>
  <conditionalFormatting sqref="AE46:BQ46">
    <cfRule type="expression" dxfId="5200" priority="2767">
      <formula>$AE$4=""</formula>
    </cfRule>
  </conditionalFormatting>
  <conditionalFormatting sqref="AD46:BQ46">
    <cfRule type="expression" dxfId="5199" priority="2768">
      <formula>$AD$4=""</formula>
    </cfRule>
  </conditionalFormatting>
  <conditionalFormatting sqref="AC46:BQ46">
    <cfRule type="expression" dxfId="5198" priority="2769">
      <formula>$AC$4=""</formula>
    </cfRule>
  </conditionalFormatting>
  <conditionalFormatting sqref="AB46:BQ46">
    <cfRule type="expression" dxfId="5197" priority="2770">
      <formula>$AB$4=""</formula>
    </cfRule>
  </conditionalFormatting>
  <conditionalFormatting sqref="BA46:BQ46">
    <cfRule type="expression" dxfId="5196" priority="2745">
      <formula>$BA$4=""</formula>
    </cfRule>
  </conditionalFormatting>
  <conditionalFormatting sqref="BO46:BQ46">
    <cfRule type="expression" dxfId="5195" priority="2731">
      <formula>$BO$4=""</formula>
    </cfRule>
  </conditionalFormatting>
  <conditionalFormatting sqref="BN46:BQ46">
    <cfRule type="expression" dxfId="5194" priority="2732">
      <formula>$BN$4=""</formula>
    </cfRule>
  </conditionalFormatting>
  <conditionalFormatting sqref="BM46:BQ46">
    <cfRule type="expression" dxfId="5193" priority="2733">
      <formula>$BM$4=""</formula>
    </cfRule>
  </conditionalFormatting>
  <conditionalFormatting sqref="BL46:BQ46">
    <cfRule type="expression" dxfId="5192" priority="2734">
      <formula>$BL$4=""</formula>
    </cfRule>
  </conditionalFormatting>
  <conditionalFormatting sqref="BK46:BQ46">
    <cfRule type="expression" dxfId="5191" priority="2735">
      <formula>$BK$4=""</formula>
    </cfRule>
  </conditionalFormatting>
  <conditionalFormatting sqref="BJ46:BQ46">
    <cfRule type="expression" dxfId="5190" priority="2736">
      <formula>$BJ$4=""</formula>
    </cfRule>
  </conditionalFormatting>
  <conditionalFormatting sqref="BI46:BQ46">
    <cfRule type="expression" dxfId="5189" priority="2737">
      <formula>$BI$4=""</formula>
    </cfRule>
  </conditionalFormatting>
  <conditionalFormatting sqref="BH46:BQ46">
    <cfRule type="expression" dxfId="5188" priority="2738">
      <formula>$BH$4=""</formula>
    </cfRule>
  </conditionalFormatting>
  <conditionalFormatting sqref="BG46:BQ46">
    <cfRule type="expression" dxfId="5187" priority="2739">
      <formula>$BG$4=""</formula>
    </cfRule>
  </conditionalFormatting>
  <conditionalFormatting sqref="BF46:BQ46">
    <cfRule type="expression" dxfId="5186" priority="2740">
      <formula>$BF$4=""</formula>
    </cfRule>
  </conditionalFormatting>
  <conditionalFormatting sqref="BE46:BQ46">
    <cfRule type="expression" dxfId="5185" priority="2741">
      <formula>$BE$4=""</formula>
    </cfRule>
  </conditionalFormatting>
  <conditionalFormatting sqref="BD46:BQ46">
    <cfRule type="expression" dxfId="5184" priority="2742">
      <formula>$BD$4=""</formula>
    </cfRule>
  </conditionalFormatting>
  <conditionalFormatting sqref="BB46:BQ46">
    <cfRule type="expression" dxfId="5183" priority="2744">
      <formula>$BB$4=""</formula>
    </cfRule>
  </conditionalFormatting>
  <conditionalFormatting sqref="AZ46:BQ46">
    <cfRule type="expression" dxfId="5182" priority="2746">
      <formula>$AZ$4=""</formula>
    </cfRule>
  </conditionalFormatting>
  <conditionalFormatting sqref="BP46:BQ46">
    <cfRule type="expression" dxfId="5181" priority="2730">
      <formula>$BP$4=""</formula>
    </cfRule>
  </conditionalFormatting>
  <conditionalFormatting sqref="BQ46">
    <cfRule type="expression" dxfId="5180" priority="2729">
      <formula>$BQ$4=""</formula>
    </cfRule>
  </conditionalFormatting>
  <conditionalFormatting sqref="BC46:BQ46">
    <cfRule type="expression" dxfId="5179" priority="2743">
      <formula>$BC$4=""</formula>
    </cfRule>
  </conditionalFormatting>
  <conditionalFormatting sqref="D19:BQ19">
    <cfRule type="expression" dxfId="5178" priority="2636">
      <formula>$D$4=""</formula>
    </cfRule>
  </conditionalFormatting>
  <conditionalFormatting sqref="E19:BQ19">
    <cfRule type="expression" dxfId="5177" priority="2635">
      <formula>$E$4=""</formula>
    </cfRule>
  </conditionalFormatting>
  <conditionalFormatting sqref="F19:BQ19">
    <cfRule type="expression" dxfId="5176" priority="2634">
      <formula>$F$4=""</formula>
    </cfRule>
  </conditionalFormatting>
  <conditionalFormatting sqref="G19:BQ19">
    <cfRule type="expression" dxfId="5175" priority="2633">
      <formula>$G$4=""</formula>
    </cfRule>
  </conditionalFormatting>
  <conditionalFormatting sqref="H19:BQ19">
    <cfRule type="expression" dxfId="5174" priority="2632">
      <formula>$H$4=""</formula>
    </cfRule>
  </conditionalFormatting>
  <conditionalFormatting sqref="I19:BQ19">
    <cfRule type="expression" dxfId="5173" priority="2631">
      <formula>$I$4=""</formula>
    </cfRule>
  </conditionalFormatting>
  <conditionalFormatting sqref="J19:BQ19">
    <cfRule type="expression" dxfId="5172" priority="2630">
      <formula>$J$4=""</formula>
    </cfRule>
  </conditionalFormatting>
  <conditionalFormatting sqref="K19:BQ19">
    <cfRule type="expression" dxfId="5171" priority="2629">
      <formula>$K$4=""</formula>
    </cfRule>
  </conditionalFormatting>
  <conditionalFormatting sqref="L19:BQ19">
    <cfRule type="expression" dxfId="5170" priority="2628">
      <formula>$L$4=""</formula>
    </cfRule>
  </conditionalFormatting>
  <conditionalFormatting sqref="M19:BQ19">
    <cfRule type="expression" dxfId="5169" priority="2627">
      <formula>$M$4=""</formula>
    </cfRule>
  </conditionalFormatting>
  <conditionalFormatting sqref="N19:BQ19">
    <cfRule type="expression" dxfId="5168" priority="2626">
      <formula>$N$4=""</formula>
    </cfRule>
  </conditionalFormatting>
  <conditionalFormatting sqref="O19:BQ19">
    <cfRule type="expression" dxfId="5167" priority="2625">
      <formula>$O$4=""</formula>
    </cfRule>
  </conditionalFormatting>
  <conditionalFormatting sqref="P19:BQ19">
    <cfRule type="expression" dxfId="5166" priority="2624">
      <formula>$P$4=""</formula>
    </cfRule>
  </conditionalFormatting>
  <conditionalFormatting sqref="Q19:BQ19">
    <cfRule type="expression" dxfId="5165" priority="2623">
      <formula>$Q$4=""</formula>
    </cfRule>
  </conditionalFormatting>
  <conditionalFormatting sqref="R19:BQ19">
    <cfRule type="expression" dxfId="5164" priority="2622">
      <formula>$R$4=""</formula>
    </cfRule>
  </conditionalFormatting>
  <conditionalFormatting sqref="S19:BQ19">
    <cfRule type="expression" dxfId="5163" priority="2621">
      <formula>$S$4=""</formula>
    </cfRule>
  </conditionalFormatting>
  <conditionalFormatting sqref="T19:BQ19">
    <cfRule type="expression" dxfId="5162" priority="2620">
      <formula>$T$4=""</formula>
    </cfRule>
  </conditionalFormatting>
  <conditionalFormatting sqref="U19:BQ19">
    <cfRule type="expression" dxfId="5161" priority="2619">
      <formula>$U$4=""</formula>
    </cfRule>
  </conditionalFormatting>
  <conditionalFormatting sqref="V19:BQ19">
    <cfRule type="expression" dxfId="5160" priority="2618">
      <formula>$V$4=""</formula>
    </cfRule>
  </conditionalFormatting>
  <conditionalFormatting sqref="W19:BQ19">
    <cfRule type="expression" dxfId="5159" priority="2617">
      <formula>$W$4=""</formula>
    </cfRule>
  </conditionalFormatting>
  <conditionalFormatting sqref="X19:BQ19">
    <cfRule type="expression" dxfId="5158" priority="2616">
      <formula>$X$4=""</formula>
    </cfRule>
  </conditionalFormatting>
  <conditionalFormatting sqref="Y19:BQ19">
    <cfRule type="expression" dxfId="5157" priority="2615">
      <formula>$Y$4=""</formula>
    </cfRule>
  </conditionalFormatting>
  <conditionalFormatting sqref="Z19:BQ19">
    <cfRule type="expression" dxfId="5156" priority="2614">
      <formula>$Z$4=""</formula>
    </cfRule>
  </conditionalFormatting>
  <conditionalFormatting sqref="AA19:BQ19">
    <cfRule type="expression" dxfId="5155" priority="2613">
      <formula>$AA$4=""</formula>
    </cfRule>
  </conditionalFormatting>
  <conditionalFormatting sqref="AY19:BQ19">
    <cfRule type="expression" dxfId="5154" priority="2589">
      <formula>$AY$4=""</formula>
    </cfRule>
  </conditionalFormatting>
  <conditionalFormatting sqref="AX19:BQ19">
    <cfRule type="expression" dxfId="5153" priority="2590">
      <formula>$AX$4=""</formula>
    </cfRule>
  </conditionalFormatting>
  <conditionalFormatting sqref="AW19:BQ19">
    <cfRule type="expression" dxfId="5152" priority="2591">
      <formula>$AW$4=""</formula>
    </cfRule>
  </conditionalFormatting>
  <conditionalFormatting sqref="AV19:BQ19">
    <cfRule type="expression" dxfId="5151" priority="2592">
      <formula>$AV$4=""</formula>
    </cfRule>
  </conditionalFormatting>
  <conditionalFormatting sqref="AU19:BQ19">
    <cfRule type="expression" dxfId="5150" priority="2593">
      <formula>$AU$4=""</formula>
    </cfRule>
  </conditionalFormatting>
  <conditionalFormatting sqref="AT19:BQ19">
    <cfRule type="expression" dxfId="5149" priority="2594">
      <formula>$AT$4=""</formula>
    </cfRule>
  </conditionalFormatting>
  <conditionalFormatting sqref="AS19:BQ19">
    <cfRule type="expression" dxfId="5148" priority="2595">
      <formula>$AS$4=""</formula>
    </cfRule>
  </conditionalFormatting>
  <conditionalFormatting sqref="AR19:BQ19">
    <cfRule type="expression" dxfId="5147" priority="2596">
      <formula>$AR$4=""</formula>
    </cfRule>
  </conditionalFormatting>
  <conditionalFormatting sqref="AQ19:BQ19">
    <cfRule type="expression" dxfId="5146" priority="2597">
      <formula>$AQ$4=""</formula>
    </cfRule>
  </conditionalFormatting>
  <conditionalFormatting sqref="AP19:BQ19">
    <cfRule type="expression" dxfId="5145" priority="2598">
      <formula>$AP$4=""</formula>
    </cfRule>
  </conditionalFormatting>
  <conditionalFormatting sqref="AO19:BQ19">
    <cfRule type="expression" dxfId="5144" priority="2599">
      <formula>$AO$4=""</formula>
    </cfRule>
  </conditionalFormatting>
  <conditionalFormatting sqref="AN19:BQ19">
    <cfRule type="expression" dxfId="5143" priority="2600">
      <formula>$AN$4=""</formula>
    </cfRule>
  </conditionalFormatting>
  <conditionalFormatting sqref="AM19:BQ19">
    <cfRule type="expression" dxfId="5142" priority="2601">
      <formula>$AM$4=""</formula>
    </cfRule>
  </conditionalFormatting>
  <conditionalFormatting sqref="AL19:BQ19">
    <cfRule type="expression" dxfId="5141" priority="2602">
      <formula>$AL$4=""</formula>
    </cfRule>
  </conditionalFormatting>
  <conditionalFormatting sqref="AK19:BQ19">
    <cfRule type="expression" dxfId="5140" priority="2603">
      <formula>$AK$4=""</formula>
    </cfRule>
  </conditionalFormatting>
  <conditionalFormatting sqref="AJ19:BQ19">
    <cfRule type="expression" dxfId="5139" priority="2604">
      <formula>$AJ$4=""</formula>
    </cfRule>
  </conditionalFormatting>
  <conditionalFormatting sqref="AI19:BQ19">
    <cfRule type="expression" dxfId="5138" priority="2605">
      <formula>$AI$4=""</formula>
    </cfRule>
  </conditionalFormatting>
  <conditionalFormatting sqref="AH19:BQ19">
    <cfRule type="expression" dxfId="5137" priority="2606">
      <formula>$AH$4=""</formula>
    </cfRule>
  </conditionalFormatting>
  <conditionalFormatting sqref="AG19:BQ19">
    <cfRule type="expression" dxfId="5136" priority="2607">
      <formula>$AG$4=""</formula>
    </cfRule>
  </conditionalFormatting>
  <conditionalFormatting sqref="AF19:BQ19">
    <cfRule type="expression" dxfId="5135" priority="2608">
      <formula>$AF$4=""</formula>
    </cfRule>
  </conditionalFormatting>
  <conditionalFormatting sqref="AE19:BQ19">
    <cfRule type="expression" dxfId="5134" priority="2609">
      <formula>$AE$4=""</formula>
    </cfRule>
  </conditionalFormatting>
  <conditionalFormatting sqref="AD19:BQ19">
    <cfRule type="expression" dxfId="5133" priority="2610">
      <formula>$AD$4=""</formula>
    </cfRule>
  </conditionalFormatting>
  <conditionalFormatting sqref="AC19:BQ19">
    <cfRule type="expression" dxfId="5132" priority="2611">
      <formula>$AC$4=""</formula>
    </cfRule>
  </conditionalFormatting>
  <conditionalFormatting sqref="AB19:BQ19">
    <cfRule type="expression" dxfId="5131" priority="2612">
      <formula>$AB$4=""</formula>
    </cfRule>
  </conditionalFormatting>
  <conditionalFormatting sqref="BA19:BQ19">
    <cfRule type="expression" dxfId="5130" priority="2587">
      <formula>$BA$4=""</formula>
    </cfRule>
  </conditionalFormatting>
  <conditionalFormatting sqref="BO19:BQ19">
    <cfRule type="expression" dxfId="5129" priority="2573">
      <formula>$BO$4=""</formula>
    </cfRule>
  </conditionalFormatting>
  <conditionalFormatting sqref="BN19:BQ19">
    <cfRule type="expression" dxfId="5128" priority="2574">
      <formula>$BN$4=""</formula>
    </cfRule>
  </conditionalFormatting>
  <conditionalFormatting sqref="BM19:BQ19">
    <cfRule type="expression" dxfId="5127" priority="2575">
      <formula>$BM$4=""</formula>
    </cfRule>
  </conditionalFormatting>
  <conditionalFormatting sqref="BL19:BQ19">
    <cfRule type="expression" dxfId="5126" priority="2576">
      <formula>$BL$4=""</formula>
    </cfRule>
  </conditionalFormatting>
  <conditionalFormatting sqref="BK19:BQ19">
    <cfRule type="expression" dxfId="5125" priority="2577">
      <formula>$BK$4=""</formula>
    </cfRule>
  </conditionalFormatting>
  <conditionalFormatting sqref="BJ19:BQ19">
    <cfRule type="expression" dxfId="5124" priority="2578">
      <formula>$BJ$4=""</formula>
    </cfRule>
  </conditionalFormatting>
  <conditionalFormatting sqref="BI19:BQ19">
    <cfRule type="expression" dxfId="5123" priority="2579">
      <formula>$BI$4=""</formula>
    </cfRule>
  </conditionalFormatting>
  <conditionalFormatting sqref="BH19:BQ19">
    <cfRule type="expression" dxfId="5122" priority="2580">
      <formula>$BH$4=""</formula>
    </cfRule>
  </conditionalFormatting>
  <conditionalFormatting sqref="BG19:BQ19">
    <cfRule type="expression" dxfId="5121" priority="2581">
      <formula>$BG$4=""</formula>
    </cfRule>
  </conditionalFormatting>
  <conditionalFormatting sqref="BF19:BQ19">
    <cfRule type="expression" dxfId="5120" priority="2582">
      <formula>$BF$4=""</formula>
    </cfRule>
  </conditionalFormatting>
  <conditionalFormatting sqref="BE19:BQ19">
    <cfRule type="expression" dxfId="5119" priority="2583">
      <formula>$BE$4=""</formula>
    </cfRule>
  </conditionalFormatting>
  <conditionalFormatting sqref="BD19:BQ19">
    <cfRule type="expression" dxfId="5118" priority="2584">
      <formula>$BD$4=""</formula>
    </cfRule>
  </conditionalFormatting>
  <conditionalFormatting sqref="BB19:BQ19">
    <cfRule type="expression" dxfId="5117" priority="2586">
      <formula>$BB$4=""</formula>
    </cfRule>
  </conditionalFormatting>
  <conditionalFormatting sqref="AZ19:BQ19">
    <cfRule type="expression" dxfId="5116" priority="2588">
      <formula>$AZ$4=""</formula>
    </cfRule>
  </conditionalFormatting>
  <conditionalFormatting sqref="BP19:BQ19">
    <cfRule type="expression" dxfId="5115" priority="2572">
      <formula>$BP$4=""</formula>
    </cfRule>
  </conditionalFormatting>
  <conditionalFormatting sqref="BQ19">
    <cfRule type="expression" dxfId="5114" priority="2571">
      <formula>$BQ$4=""</formula>
    </cfRule>
  </conditionalFormatting>
  <conditionalFormatting sqref="BC19:BQ19">
    <cfRule type="expression" dxfId="5113" priority="2585">
      <formula>$BC$4=""</formula>
    </cfRule>
  </conditionalFormatting>
  <conditionalFormatting sqref="BR47:CQ47 BR37:CQ40 BR20:CQ25 BR10:CQ10 BR12:CQ17 BR27:CQ31 BR33:CQ35 BR49:CQ49">
    <cfRule type="expression" dxfId="5112" priority="2004">
      <formula>$D$4=""</formula>
    </cfRule>
  </conditionalFormatting>
  <conditionalFormatting sqref="BR47:CQ47 BR37:CQ40 BR10:CQ10 BR20:CQ25 BR12:CQ17 BR27:CQ31 BR33:CQ35 BR49:CQ49">
    <cfRule type="expression" dxfId="5111" priority="2003">
      <formula>$E$4=""</formula>
    </cfRule>
  </conditionalFormatting>
  <conditionalFormatting sqref="BR47:CQ47 BR37:CQ40 BR10:CQ10 BR20:CQ25 BR12:CQ17 BR27:CQ31 BR33:CQ35 BR49:CQ49">
    <cfRule type="expression" dxfId="5110" priority="2002">
      <formula>$F$4=""</formula>
    </cfRule>
  </conditionalFormatting>
  <conditionalFormatting sqref="BR47:CQ47 BR37:CQ40 BR10:CQ10 BR20:CQ25 BR12:CQ17 BR27:CQ31 BR33:CQ35 BR49:CQ49">
    <cfRule type="expression" dxfId="5109" priority="2001">
      <formula>$G$4=""</formula>
    </cfRule>
  </conditionalFormatting>
  <conditionalFormatting sqref="BR47:CQ47 BR37:CQ40 BR10:CQ10 BR20:CQ25 BR12:CQ17 BR27:CQ31 BR33:CQ35 BR49:CQ49">
    <cfRule type="expression" dxfId="5108" priority="2000">
      <formula>$H$4=""</formula>
    </cfRule>
  </conditionalFormatting>
  <conditionalFormatting sqref="BR47:CQ47 BR37:CQ40 BR10:CQ10 BR20:CQ25 BR12:CQ17 BR27:CQ31 BR33:CQ35 BR49:CQ49">
    <cfRule type="expression" dxfId="5107" priority="1999">
      <formula>$I$4=""</formula>
    </cfRule>
  </conditionalFormatting>
  <conditionalFormatting sqref="BR47:CQ47 BR37:CQ40 BR10:CQ10 BR20:CQ25 BR12:CQ17 BR27:CQ31 BR33:CQ35 BR49:CQ49">
    <cfRule type="expression" dxfId="5106" priority="1998">
      <formula>$J$4=""</formula>
    </cfRule>
  </conditionalFormatting>
  <conditionalFormatting sqref="BR47:CQ47 BR37:CQ40 BR10:CQ10 BR20:CQ25 BR12:CQ17 BR27:CQ31 BR33:CQ35 BR49:CQ49">
    <cfRule type="expression" dxfId="5105" priority="1997">
      <formula>$K$4=""</formula>
    </cfRule>
  </conditionalFormatting>
  <conditionalFormatting sqref="BR47:CQ47 BR37:CQ40 BR10:CQ10 BR20:CQ25 BR12:CQ17 BR27:CQ31 BR33:CQ35 BR49:CQ49">
    <cfRule type="expression" dxfId="5104" priority="1996">
      <formula>$L$4=""</formula>
    </cfRule>
  </conditionalFormatting>
  <conditionalFormatting sqref="BR47:CQ47 BR37:CQ40 BR10:CQ10 BR20:CQ25 BR12:CQ17 BR27:CQ31 BR33:CQ35 BR49:CQ49">
    <cfRule type="expression" dxfId="5103" priority="1995">
      <formula>$M$4=""</formula>
    </cfRule>
  </conditionalFormatting>
  <conditionalFormatting sqref="BR47:CQ47 BR37:CQ40 BR10:CQ10 BR20:CQ25 BR12:CQ17 BR27:CQ31 BR33:CQ35 BR49:CQ49">
    <cfRule type="expression" dxfId="5102" priority="1994">
      <formula>$N$4=""</formula>
    </cfRule>
  </conditionalFormatting>
  <conditionalFormatting sqref="BR47:CQ47 BR37:CQ40 BR10:CQ10 BR20:CQ25 BR12:CQ17 BR27:CQ31 BR33:CQ35 BR49:CQ49">
    <cfRule type="expression" dxfId="5101" priority="1993">
      <formula>$O$4=""</formula>
    </cfRule>
  </conditionalFormatting>
  <conditionalFormatting sqref="BR47:CQ47 BR37:CQ40 BR10:CQ10 BR20:CQ25 BR12:CQ17 BR27:CQ31 BR33:CQ35 BR49:CQ49">
    <cfRule type="expression" dxfId="5100" priority="1992">
      <formula>$P$4=""</formula>
    </cfRule>
  </conditionalFormatting>
  <conditionalFormatting sqref="BR47:CQ47 BR37:CQ40 BR10:CQ10 BR20:CQ25 BR12:CQ17 BR27:CQ31 BR33:CQ35 BR49:CQ49">
    <cfRule type="expression" dxfId="5099" priority="1991">
      <formula>$Q$4=""</formula>
    </cfRule>
  </conditionalFormatting>
  <conditionalFormatting sqref="BR47:CQ47 BR37:CQ40 BR10:CQ10 BR20:CQ25 BR12:CQ17 BR27:CQ31 BR33:CQ35 BR49:CQ49">
    <cfRule type="expression" dxfId="5098" priority="1990">
      <formula>$R$4=""</formula>
    </cfRule>
  </conditionalFormatting>
  <conditionalFormatting sqref="BR47:CQ47 BR37:CQ40 BR10:CQ10 BR20:CQ25 BR12:CQ17 BR27:CQ31 BR33:CQ35 BR49:CQ49">
    <cfRule type="expression" dxfId="5097" priority="1989">
      <formula>$S$4=""</formula>
    </cfRule>
  </conditionalFormatting>
  <conditionalFormatting sqref="BR47:CQ47 BR37:CQ40 BR10:CQ10 BR20:CQ25 BR12:CQ17 BR27:CQ31 BR33:CQ35 BR49:CQ49">
    <cfRule type="expression" dxfId="5096" priority="1988">
      <formula>$T$4=""</formula>
    </cfRule>
  </conditionalFormatting>
  <conditionalFormatting sqref="BR47:CQ47 BR37:CQ40 BR10:CQ10 BR20:CQ25 BR12:CQ17 BR27:CQ31 BR33:CQ35 BR49:CQ49">
    <cfRule type="expression" dxfId="5095" priority="1987">
      <formula>$U$4=""</formula>
    </cfRule>
  </conditionalFormatting>
  <conditionalFormatting sqref="BR47:CQ47 BR37:CQ40 BR10:CQ10 BR20:CQ25 BR12:CQ17 BR27:CQ31 BR33:CQ35 BR49:CQ49">
    <cfRule type="expression" dxfId="5094" priority="1986">
      <formula>$V$4=""</formula>
    </cfRule>
  </conditionalFormatting>
  <conditionalFormatting sqref="BR47:CQ47 BR37:CQ40 BR10:CQ10 BR20:CQ25 BR12:CQ17 BR27:CQ31 BR33:CQ35 BR49:CQ49">
    <cfRule type="expression" dxfId="5093" priority="1985">
      <formula>$W$4=""</formula>
    </cfRule>
  </conditionalFormatting>
  <conditionalFormatting sqref="BR47:CQ47 BR37:CQ40 BR10:CQ10 BR20:CQ25 BR12:CQ17 BR27:CQ31 BR33:CQ35 BR49:CQ49">
    <cfRule type="expression" dxfId="5092" priority="1984">
      <formula>$X$4=""</formula>
    </cfRule>
  </conditionalFormatting>
  <conditionalFormatting sqref="BR47:CQ47 BR37:CQ40 BR10:CQ10 BR20:CQ25 BR12:CQ17 BR27:CQ31 BR33:CQ35 BR49:CQ49">
    <cfRule type="expression" dxfId="5091" priority="1983">
      <formula>$Y$4=""</formula>
    </cfRule>
  </conditionalFormatting>
  <conditionalFormatting sqref="BR47:CQ47 BR37:CQ40 BR10:CQ10 BR20:CQ25 BR12:CQ17 BR27:CQ31 BR33:CQ35 BR49:CQ49">
    <cfRule type="expression" dxfId="5090" priority="1982">
      <formula>$Z$4=""</formula>
    </cfRule>
  </conditionalFormatting>
  <conditionalFormatting sqref="BR47:CQ47 BR37:CQ40 BR10:CQ10 BR20:CQ25 BR12:CQ17 BR27:CQ31 BR33:CQ35 BR49:CQ49">
    <cfRule type="expression" dxfId="5089" priority="1981">
      <formula>$AA$4=""</formula>
    </cfRule>
  </conditionalFormatting>
  <conditionalFormatting sqref="BR47:CQ47 BR37:CQ40 BR10:CQ10 BR20:CQ25 BR12:CQ17 BR27:CQ31 BR33:CQ35 BR49:CQ49">
    <cfRule type="expression" dxfId="5088" priority="1957">
      <formula>$AY$4=""</formula>
    </cfRule>
  </conditionalFormatting>
  <conditionalFormatting sqref="BR47:CQ47 BR37:CQ40 BR10:CQ10 BR20:CQ25 BR12:CQ17 BR27:CQ31 BR33:CQ35 BR49:CQ49">
    <cfRule type="expression" dxfId="5087" priority="1958">
      <formula>$AX$4=""</formula>
    </cfRule>
  </conditionalFormatting>
  <conditionalFormatting sqref="BR47:CQ47 BR37:CQ40 BR10:CQ10 BR20:CQ25 BR12:CQ17 BR27:CQ31 BR33:CQ35 BR49:CQ49">
    <cfRule type="expression" dxfId="5086" priority="1959">
      <formula>$AW$4=""</formula>
    </cfRule>
  </conditionalFormatting>
  <conditionalFormatting sqref="BR47:CQ47 BR37:CQ40 BR10:CQ10 BR20:CQ25 BR12:CQ17 BR27:CQ31 BR33:CQ35 BR49:CQ49">
    <cfRule type="expression" dxfId="5085" priority="1960">
      <formula>$AV$4=""</formula>
    </cfRule>
  </conditionalFormatting>
  <conditionalFormatting sqref="BR47:CQ47 BR37:CQ40 BR10:CQ10 BR20:CQ25 BR12:CQ17 BR27:CQ31 BR33:CQ35 BR49:CQ49">
    <cfRule type="expression" dxfId="5084" priority="1961">
      <formula>$AU$4=""</formula>
    </cfRule>
  </conditionalFormatting>
  <conditionalFormatting sqref="BR47:CQ47 BR37:CQ40 BR10:CQ10 BR20:CQ25 BR12:CQ17 BR27:CQ31 BR33:CQ35 BR49:CQ49">
    <cfRule type="expression" dxfId="5083" priority="1962">
      <formula>$AT$4=""</formula>
    </cfRule>
  </conditionalFormatting>
  <conditionalFormatting sqref="BR47:CQ47 BR37:CQ40 BR10:CQ10 BR20:CQ25 BR12:CQ17 BR27:CQ31 BR33:CQ35 BR49:CQ49">
    <cfRule type="expression" dxfId="5082" priority="1963">
      <formula>$AS$4=""</formula>
    </cfRule>
  </conditionalFormatting>
  <conditionalFormatting sqref="BR47:CQ47 BR37:CQ40 BR10:CQ10 BR20:CQ25 BR12:CQ17 BR27:CQ31 BR33:CQ35 BR49:CQ49">
    <cfRule type="expression" dxfId="5081" priority="1964">
      <formula>$AR$4=""</formula>
    </cfRule>
  </conditionalFormatting>
  <conditionalFormatting sqref="BR47:CQ47 BR37:CQ40 BR10:CQ10 BR20:CQ25 BR12:CQ17 BR27:CQ31 BR33:CQ35 BR49:CQ49">
    <cfRule type="expression" dxfId="5080" priority="1965">
      <formula>$AQ$4=""</formula>
    </cfRule>
  </conditionalFormatting>
  <conditionalFormatting sqref="BR47:CQ47 BR37:CQ40 BR10:CQ10 BR20:CQ25 BR12:CQ17 BR27:CQ31 BR33:CQ35 BR49:CQ49">
    <cfRule type="expression" dxfId="5079" priority="1966">
      <formula>$AP$4=""</formula>
    </cfRule>
  </conditionalFormatting>
  <conditionalFormatting sqref="BR47:CQ47 BR37:CQ40 BR10:CQ10 BR20:CQ25 BR12:CQ17 BR27:CQ31 BR33:CQ35 BR49:CQ49">
    <cfRule type="expression" dxfId="5078" priority="1967">
      <formula>$AO$4=""</formula>
    </cfRule>
  </conditionalFormatting>
  <conditionalFormatting sqref="BR47:CQ47 BR37:CQ40 BR10:CQ10 BR20:CQ25 BR12:CQ17 BR27:CQ31 BR33:CQ35 BR49:CQ49">
    <cfRule type="expression" dxfId="5077" priority="1968">
      <formula>$AN$4=""</formula>
    </cfRule>
  </conditionalFormatting>
  <conditionalFormatting sqref="BR47:CQ47 BR37:CQ40 BR10:CQ10 BR20:CQ25 BR12:CQ17 BR27:CQ31 BR33:CQ35 BR49:CQ49">
    <cfRule type="expression" dxfId="5076" priority="1969">
      <formula>$AM$4=""</formula>
    </cfRule>
  </conditionalFormatting>
  <conditionalFormatting sqref="BR47:CQ47 BR37:CQ40 BR10:CQ10 BR20:CQ25 BR12:CQ17 BR27:CQ31 BR33:CQ35 BR49:CQ49">
    <cfRule type="expression" dxfId="5075" priority="1970">
      <formula>$AL$4=""</formula>
    </cfRule>
  </conditionalFormatting>
  <conditionalFormatting sqref="BR47:CQ47 BR37:CQ40 BR10:CQ10 BR20:CQ25 BR12:CQ17 BR27:CQ31 BR33:CQ35 BR49:CQ49">
    <cfRule type="expression" dxfId="5074" priority="1971">
      <formula>$AK$4=""</formula>
    </cfRule>
  </conditionalFormatting>
  <conditionalFormatting sqref="BR47:CQ47 BR37:CQ40 BR10:CQ10 BR20:CQ25 BR12:CQ17 BR27:CQ31 BR33:CQ35 BR49:CQ49">
    <cfRule type="expression" dxfId="5073" priority="1972">
      <formula>$AJ$4=""</formula>
    </cfRule>
  </conditionalFormatting>
  <conditionalFormatting sqref="BR47:CQ47 BR37:CQ40 BR10:CQ10 BR20:CQ25 BR12:CQ17 BR27:CQ31 BR33:CQ35 BR49:CQ49">
    <cfRule type="expression" dxfId="5072" priority="1973">
      <formula>$AI$4=""</formula>
    </cfRule>
  </conditionalFormatting>
  <conditionalFormatting sqref="BR47:CQ47 BR37:CQ40 BR10:CQ10 BR20:CQ25 BR12:CQ17 BR27:CQ31 BR33:CQ35 BR49:CQ49">
    <cfRule type="expression" dxfId="5071" priority="1974">
      <formula>$AH$4=""</formula>
    </cfRule>
  </conditionalFormatting>
  <conditionalFormatting sqref="BR47:CQ47 BR37:CQ40 BR10:CQ10 BR20:CQ25 BR12:CQ17 BR27:CQ31 BR33:CQ35 BR49:CQ49">
    <cfRule type="expression" dxfId="5070" priority="1975">
      <formula>$AG$4=""</formula>
    </cfRule>
  </conditionalFormatting>
  <conditionalFormatting sqref="BR47:CQ47 BR37:CQ40 BR10:CQ10 BR20:CQ25 BR12:CQ17 BR27:CQ31 BR33:CQ35 BR49:CQ49">
    <cfRule type="expression" dxfId="5069" priority="1976">
      <formula>$AF$4=""</formula>
    </cfRule>
  </conditionalFormatting>
  <conditionalFormatting sqref="BR47:CQ47 BR37:CQ40 BR10:CQ10 BR20:CQ25 BR12:CQ17 BR27:CQ31 BR33:CQ35 BR49:CQ49">
    <cfRule type="expression" dxfId="5068" priority="1977">
      <formula>$AE$4=""</formula>
    </cfRule>
  </conditionalFormatting>
  <conditionalFormatting sqref="BR47:CQ47 BR37:CQ40 BR10:CQ10 BR20:CQ25 BR12:CQ17 BR27:CQ31 BR33:CQ35 BR49:CQ49">
    <cfRule type="expression" dxfId="5067" priority="1978">
      <formula>$AD$4=""</formula>
    </cfRule>
  </conditionalFormatting>
  <conditionalFormatting sqref="BR47:CQ47 BR37:CQ40 BR10:CQ10 BR20:CQ25 BR12:CQ17 BR27:CQ31 BR33:CQ35 BR49:CQ49">
    <cfRule type="expression" dxfId="5066" priority="1979">
      <formula>$AC$4=""</formula>
    </cfRule>
  </conditionalFormatting>
  <conditionalFormatting sqref="BR47:CQ47 BR37:CQ40 BR10:CQ10 BR20:CQ25 BR12:CQ17 BR27:CQ31 BR33:CQ35 BR49:CQ49">
    <cfRule type="expression" dxfId="5065" priority="1980">
      <formula>$AB$4=""</formula>
    </cfRule>
  </conditionalFormatting>
  <conditionalFormatting sqref="BR47:CQ47 BR37:CQ40 BR10:CQ10 BR20:CQ25 BR12:CQ17 BR27:CQ31 BR33:CQ35 BR49:CQ49">
    <cfRule type="expression" dxfId="5064" priority="1955">
      <formula>$BA$4=""</formula>
    </cfRule>
  </conditionalFormatting>
  <conditionalFormatting sqref="BR47:CQ47 BR37:CQ40 BR10:CQ10 BR20:CQ25 BR12:CQ17 BR27:CQ31 BR33:CQ35 BR49:CQ49">
    <cfRule type="expression" dxfId="5063" priority="1941">
      <formula>$BO$4=""</formula>
    </cfRule>
  </conditionalFormatting>
  <conditionalFormatting sqref="BR47:CQ47 BR37:CQ40 BR10:CQ10 BR20:CQ25 BR12:CQ17 BR27:CQ31 BR33:CQ35 BR49:CQ49">
    <cfRule type="expression" dxfId="5062" priority="1942">
      <formula>$BN$4=""</formula>
    </cfRule>
  </conditionalFormatting>
  <conditionalFormatting sqref="BR47:CQ47 BR37:CQ40 BR10:CQ10 BR20:CQ25 BR12:CQ17 BR27:CQ31 BR33:CQ35 BR49:CQ49">
    <cfRule type="expression" dxfId="5061" priority="1943">
      <formula>$BM$4=""</formula>
    </cfRule>
  </conditionalFormatting>
  <conditionalFormatting sqref="BR47:CQ47 BR37:CQ40 BR10:CQ10 BR20:CQ25 BR12:CQ17 BR27:CQ31 BR33:CQ35 BR49:CQ49">
    <cfRule type="expression" dxfId="5060" priority="1944">
      <formula>$BL$4=""</formula>
    </cfRule>
  </conditionalFormatting>
  <conditionalFormatting sqref="BR47:CQ47 BR37:CQ40 BR10:CQ10 BR20:CQ25 BR12:CQ17 BR27:CQ31 BR33:CQ35 BR49:CQ49">
    <cfRule type="expression" dxfId="5059" priority="1945">
      <formula>$BK$4=""</formula>
    </cfRule>
  </conditionalFormatting>
  <conditionalFormatting sqref="BR47:CQ47 BR37:CQ40 BR10:CQ10 BR20:CQ25 BR12:CQ17 BR27:CQ31 BR33:CQ35 BR49:CQ49">
    <cfRule type="expression" dxfId="5058" priority="1946">
      <formula>$BJ$4=""</formula>
    </cfRule>
  </conditionalFormatting>
  <conditionalFormatting sqref="BR47:CQ47 BR37:CQ40 BR10:CQ10 BR20:CQ25 BR12:CQ17 BR27:CQ31 BR33:CQ35 BR49:CQ49">
    <cfRule type="expression" dxfId="5057" priority="1947">
      <formula>$BI$4=""</formula>
    </cfRule>
  </conditionalFormatting>
  <conditionalFormatting sqref="BR47:CQ47 BR37:CQ40 BR10:CQ10 BR20:CQ25 BR12:CQ17 BR27:CQ31 BR33:CQ35 BR49:CQ49">
    <cfRule type="expression" dxfId="5056" priority="1948">
      <formula>$BH$4=""</formula>
    </cfRule>
  </conditionalFormatting>
  <conditionalFormatting sqref="BR47:CQ47 BR37:CQ40 BR10:CQ10 BR20:CQ25 BR12:CQ17 BR27:CQ31 BR33:CQ35 BR49:CQ49">
    <cfRule type="expression" dxfId="5055" priority="1949">
      <formula>$BG$4=""</formula>
    </cfRule>
  </conditionalFormatting>
  <conditionalFormatting sqref="BR47:CQ47 BR37:CQ40 BR10:CQ10 BR20:CQ25 BR12:CQ17 BR27:CQ31 BR33:CQ35 BR49:CQ49">
    <cfRule type="expression" dxfId="5054" priority="1950">
      <formula>$BF$4=""</formula>
    </cfRule>
  </conditionalFormatting>
  <conditionalFormatting sqref="BR47:CQ47 BR37:CQ40 BR10:CQ10 BR20:CQ25 BR12:CQ17 BR27:CQ31 BR33:CQ35 BR49:CQ49">
    <cfRule type="expression" dxfId="5053" priority="1951">
      <formula>$BE$4=""</formula>
    </cfRule>
  </conditionalFormatting>
  <conditionalFormatting sqref="BR47:CQ47 BR37:CQ40 BR10:CQ10 BR20:CQ25 BR12:CQ17 BR27:CQ31 BR33:CQ35 BR49:CQ49">
    <cfRule type="expression" dxfId="5052" priority="1952">
      <formula>$BD$4=""</formula>
    </cfRule>
  </conditionalFormatting>
  <conditionalFormatting sqref="BR47:CQ47 BR37:CQ40 BR10:CQ10 BR20:CQ25 BR12:CQ17 BR27:CQ31 BR33:CQ35 BR49:CQ49">
    <cfRule type="expression" dxfId="5051" priority="1954">
      <formula>$BB$4=""</formula>
    </cfRule>
  </conditionalFormatting>
  <conditionalFormatting sqref="BR47:CQ47 BR37:CQ40 BR10:CQ10 BR20:CQ25 BR12:CQ17 BR27:CQ31 BR33:CQ35 BR49:CQ49">
    <cfRule type="expression" dxfId="5050" priority="1956">
      <formula>$AZ$4=""</formula>
    </cfRule>
  </conditionalFormatting>
  <conditionalFormatting sqref="CD47:CQ47 CD37:CQ40 CD10:CQ10 CD20:CQ25 CD12:CQ17 CD27:CQ31 CD33:CQ35 CD49:CQ49">
    <cfRule type="expression" dxfId="5049" priority="1926">
      <formula>$CD$4=""</formula>
    </cfRule>
  </conditionalFormatting>
  <conditionalFormatting sqref="BR47:CQ47 BR37:CQ40 BR10:CQ10 BR20:CQ25 BR12:CQ17 BR27:CQ31 BR33:CQ35 BR49:CQ49">
    <cfRule type="expression" dxfId="5048" priority="1940">
      <formula>$BP$4=""</formula>
    </cfRule>
  </conditionalFormatting>
  <conditionalFormatting sqref="BR47:CQ47 BR37:CQ40 BR10:CQ10 BR20:CQ25 BR12:CQ17 BR27:CQ31 BR33:CQ35 BR49:CQ49">
    <cfRule type="expression" dxfId="5047" priority="1939">
      <formula>$BQ$4=""</formula>
    </cfRule>
  </conditionalFormatting>
  <conditionalFormatting sqref="BR47:CQ47 BR37:CQ40 BR10:CQ10 BR20:CQ25 BR12:CQ17 BR27:CQ31 BR33:CQ35 BR49:CQ49">
    <cfRule type="expression" dxfId="5046" priority="1938">
      <formula>$BR$4=""</formula>
    </cfRule>
  </conditionalFormatting>
  <conditionalFormatting sqref="BS47:CQ47 BS37:CQ40 BS10:CQ10 BS20:CQ25 BS12:CQ17 BS27:CQ31 BS33:CQ35 BS49:CQ49">
    <cfRule type="expression" dxfId="5045" priority="1937">
      <formula>$BS$4=""</formula>
    </cfRule>
  </conditionalFormatting>
  <conditionalFormatting sqref="BT47:CQ47 BT37:CQ40 BT10:CQ10 BT20:CQ25 BT12:CQ17 BT27:CQ31 BT33:CQ35 BT49:CQ49">
    <cfRule type="expression" dxfId="5044" priority="1936">
      <formula>$BT$4=""</formula>
    </cfRule>
  </conditionalFormatting>
  <conditionalFormatting sqref="BU47:CQ47 BU37:CQ40 BU10:CQ10 BU20:CQ25 BU12:CQ17 BU27:CQ31 BU33:CQ35 BU49:CQ49">
    <cfRule type="expression" dxfId="5043" priority="1935">
      <formula>$BU$4=""</formula>
    </cfRule>
  </conditionalFormatting>
  <conditionalFormatting sqref="BV47:CQ47 BV37:CQ40 BV10:CQ10 BV20:CQ25 BV12:CQ17 BV27:CQ31 BV33:CQ35 BV49:CQ49">
    <cfRule type="expression" dxfId="5042" priority="1934">
      <formula>$BV$4=""</formula>
    </cfRule>
  </conditionalFormatting>
  <conditionalFormatting sqref="BW47:CQ47 BW37:CQ40 BW10:CQ10 BW20:CQ25 BW12:CQ17 BW27:CQ31 BW33:CQ35 BW49:CQ49">
    <cfRule type="expression" dxfId="5041" priority="1933">
      <formula>$BW$4=""</formula>
    </cfRule>
  </conditionalFormatting>
  <conditionalFormatting sqref="BX47:CQ47 BX37:CQ40 BX10:CQ10 BX20:CQ25 BX12:CQ17 BX27:CQ31 BX33:CQ35 BX49:CQ49">
    <cfRule type="expression" dxfId="5040" priority="1932">
      <formula>$BX$4=""</formula>
    </cfRule>
  </conditionalFormatting>
  <conditionalFormatting sqref="BY47:CQ47 BY37:CQ40 BY10:CQ10 BY20:CQ25 BY12:CQ17 BY27:CQ31 BY33:CQ35 BY49:CQ49">
    <cfRule type="expression" dxfId="5039" priority="1931">
      <formula>$BY$4=""</formula>
    </cfRule>
  </conditionalFormatting>
  <conditionalFormatting sqref="BZ47:CQ47 BZ37:CQ40 BZ10:CQ10 BZ20:CQ25 BZ12:CQ17 BZ27:CQ31 BZ33:CQ35 BZ49:CQ49">
    <cfRule type="expression" dxfId="5038" priority="1930">
      <formula>$BZ$4=""</formula>
    </cfRule>
  </conditionalFormatting>
  <conditionalFormatting sqref="CA47:CQ47 CA37:CQ40 CA10:CQ10 CA20:CQ25 CA12:CQ17 CA27:CQ31 CA33:CQ35 CA49:CQ49">
    <cfRule type="expression" dxfId="5037" priority="1929">
      <formula>$CA$4=""</formula>
    </cfRule>
  </conditionalFormatting>
  <conditionalFormatting sqref="CB47:CQ47 CB37:CQ40 CB10:CQ10 CB20:CQ25 CB12:CQ17 CB27:CQ31 CB33:CQ35 CB49:CQ49">
    <cfRule type="expression" dxfId="5036" priority="1928">
      <formula>$CB$4=""</formula>
    </cfRule>
  </conditionalFormatting>
  <conditionalFormatting sqref="CC47:CQ47 CC37:CQ40 CC10:CQ10 CC20:CQ25 CC12:CQ17 CC27:CQ31 CC33:CQ35 CC49:CQ49">
    <cfRule type="expression" dxfId="5035" priority="1927">
      <formula>$CC$4=""</formula>
    </cfRule>
  </conditionalFormatting>
  <conditionalFormatting sqref="BR47:CQ47 BR37:CQ40 BR10:CQ10 BR20:CQ25 BR12:CQ17 BR27:CQ31 BR33:CQ35 BR49:CQ49">
    <cfRule type="expression" dxfId="5034" priority="1953">
      <formula>$BC$4=""</formula>
    </cfRule>
  </conditionalFormatting>
  <conditionalFormatting sqref="BR41:CQ41">
    <cfRule type="expression" dxfId="5033" priority="1925">
      <formula>$D$4=""</formula>
    </cfRule>
  </conditionalFormatting>
  <conditionalFormatting sqref="BR41:CQ41">
    <cfRule type="expression" dxfId="5032" priority="1924">
      <formula>$E$4=""</formula>
    </cfRule>
  </conditionalFormatting>
  <conditionalFormatting sqref="BR41:CQ41">
    <cfRule type="expression" dxfId="5031" priority="1923">
      <formula>$F$4=""</formula>
    </cfRule>
  </conditionalFormatting>
  <conditionalFormatting sqref="BR41:CQ41">
    <cfRule type="expression" dxfId="5030" priority="1922">
      <formula>$G$4=""</formula>
    </cfRule>
  </conditionalFormatting>
  <conditionalFormatting sqref="BR41:CQ41">
    <cfRule type="expression" dxfId="5029" priority="1921">
      <formula>$H$4=""</formula>
    </cfRule>
  </conditionalFormatting>
  <conditionalFormatting sqref="BR41:CQ41">
    <cfRule type="expression" dxfId="5028" priority="1920">
      <formula>$I$4=""</formula>
    </cfRule>
  </conditionalFormatting>
  <conditionalFormatting sqref="BR41:CQ41">
    <cfRule type="expression" dxfId="5027" priority="1919">
      <formula>$J$4=""</formula>
    </cfRule>
  </conditionalFormatting>
  <conditionalFormatting sqref="BR41:CQ41">
    <cfRule type="expression" dxfId="5026" priority="1918">
      <formula>$K$4=""</formula>
    </cfRule>
  </conditionalFormatting>
  <conditionalFormatting sqref="BR41:CQ41">
    <cfRule type="expression" dxfId="5025" priority="1917">
      <formula>$L$4=""</formula>
    </cfRule>
  </conditionalFormatting>
  <conditionalFormatting sqref="BR41:CQ41">
    <cfRule type="expression" dxfId="5024" priority="1916">
      <formula>$M$4=""</formula>
    </cfRule>
  </conditionalFormatting>
  <conditionalFormatting sqref="BR41:CQ41">
    <cfRule type="expression" dxfId="5023" priority="1915">
      <formula>$N$4=""</formula>
    </cfRule>
  </conditionalFormatting>
  <conditionalFormatting sqref="BR41:CQ41">
    <cfRule type="expression" dxfId="5022" priority="1914">
      <formula>$O$4=""</formula>
    </cfRule>
  </conditionalFormatting>
  <conditionalFormatting sqref="BR41:CQ41">
    <cfRule type="expression" dxfId="5021" priority="1913">
      <formula>$P$4=""</formula>
    </cfRule>
  </conditionalFormatting>
  <conditionalFormatting sqref="BR41:CQ41">
    <cfRule type="expression" dxfId="5020" priority="1912">
      <formula>$Q$4=""</formula>
    </cfRule>
  </conditionalFormatting>
  <conditionalFormatting sqref="BR41:CQ41">
    <cfRule type="expression" dxfId="5019" priority="1911">
      <formula>$R$4=""</formula>
    </cfRule>
  </conditionalFormatting>
  <conditionalFormatting sqref="BR41:CQ41">
    <cfRule type="expression" dxfId="5018" priority="1910">
      <formula>$S$4=""</formula>
    </cfRule>
  </conditionalFormatting>
  <conditionalFormatting sqref="BR41:CQ41">
    <cfRule type="expression" dxfId="5017" priority="1909">
      <formula>$T$4=""</formula>
    </cfRule>
  </conditionalFormatting>
  <conditionalFormatting sqref="BR41:CQ41">
    <cfRule type="expression" dxfId="5016" priority="1908">
      <formula>$U$4=""</formula>
    </cfRule>
  </conditionalFormatting>
  <conditionalFormatting sqref="BR41:CQ41">
    <cfRule type="expression" dxfId="5015" priority="1907">
      <formula>$V$4=""</formula>
    </cfRule>
  </conditionalFormatting>
  <conditionalFormatting sqref="BR41:CQ41">
    <cfRule type="expression" dxfId="5014" priority="1906">
      <formula>$W$4=""</formula>
    </cfRule>
  </conditionalFormatting>
  <conditionalFormatting sqref="BR41:CQ41">
    <cfRule type="expression" dxfId="5013" priority="1905">
      <formula>$X$4=""</formula>
    </cfRule>
  </conditionalFormatting>
  <conditionalFormatting sqref="BR41:CQ41">
    <cfRule type="expression" dxfId="5012" priority="1904">
      <formula>$Y$4=""</formula>
    </cfRule>
  </conditionalFormatting>
  <conditionalFormatting sqref="BR41:CQ41">
    <cfRule type="expression" dxfId="5011" priority="1903">
      <formula>$Z$4=""</formula>
    </cfRule>
  </conditionalFormatting>
  <conditionalFormatting sqref="BR41:CQ41">
    <cfRule type="expression" dxfId="5010" priority="1902">
      <formula>$AA$4=""</formula>
    </cfRule>
  </conditionalFormatting>
  <conditionalFormatting sqref="BR41:CQ41">
    <cfRule type="expression" dxfId="5009" priority="1878">
      <formula>$AY$4=""</formula>
    </cfRule>
  </conditionalFormatting>
  <conditionalFormatting sqref="BR41:CQ41">
    <cfRule type="expression" dxfId="5008" priority="1879">
      <formula>$AX$4=""</formula>
    </cfRule>
  </conditionalFormatting>
  <conditionalFormatting sqref="BR41:CQ41">
    <cfRule type="expression" dxfId="5007" priority="1880">
      <formula>$AW$4=""</formula>
    </cfRule>
  </conditionalFormatting>
  <conditionalFormatting sqref="BR41:CQ41">
    <cfRule type="expression" dxfId="5006" priority="1881">
      <formula>$AV$4=""</formula>
    </cfRule>
  </conditionalFormatting>
  <conditionalFormatting sqref="BR41:CQ41">
    <cfRule type="expression" dxfId="5005" priority="1882">
      <formula>$AU$4=""</formula>
    </cfRule>
  </conditionalFormatting>
  <conditionalFormatting sqref="BR41:CQ41">
    <cfRule type="expression" dxfId="5004" priority="1883">
      <formula>$AT$4=""</formula>
    </cfRule>
  </conditionalFormatting>
  <conditionalFormatting sqref="BR41:CQ41">
    <cfRule type="expression" dxfId="5003" priority="1884">
      <formula>$AS$4=""</formula>
    </cfRule>
  </conditionalFormatting>
  <conditionalFormatting sqref="BR41:CQ41">
    <cfRule type="expression" dxfId="5002" priority="1885">
      <formula>$AR$4=""</formula>
    </cfRule>
  </conditionalFormatting>
  <conditionalFormatting sqref="BR41:CQ41">
    <cfRule type="expression" dxfId="5001" priority="1886">
      <formula>$AQ$4=""</formula>
    </cfRule>
  </conditionalFormatting>
  <conditionalFormatting sqref="BR41:CQ41">
    <cfRule type="expression" dxfId="5000" priority="1887">
      <formula>$AP$4=""</formula>
    </cfRule>
  </conditionalFormatting>
  <conditionalFormatting sqref="BR41:CQ41">
    <cfRule type="expression" dxfId="4999" priority="1888">
      <formula>$AO$4=""</formula>
    </cfRule>
  </conditionalFormatting>
  <conditionalFormatting sqref="BR41:CQ41">
    <cfRule type="expression" dxfId="4998" priority="1889">
      <formula>$AN$4=""</formula>
    </cfRule>
  </conditionalFormatting>
  <conditionalFormatting sqref="BR41:CQ41">
    <cfRule type="expression" dxfId="4997" priority="1890">
      <formula>$AM$4=""</formula>
    </cfRule>
  </conditionalFormatting>
  <conditionalFormatting sqref="BR41:CQ41">
    <cfRule type="expression" dxfId="4996" priority="1891">
      <formula>$AL$4=""</formula>
    </cfRule>
  </conditionalFormatting>
  <conditionalFormatting sqref="BR41:CQ41">
    <cfRule type="expression" dxfId="4995" priority="1892">
      <formula>$AK$4=""</formula>
    </cfRule>
  </conditionalFormatting>
  <conditionalFormatting sqref="BR41:CQ41">
    <cfRule type="expression" dxfId="4994" priority="1893">
      <formula>$AJ$4=""</formula>
    </cfRule>
  </conditionalFormatting>
  <conditionalFormatting sqref="BR41:CQ41">
    <cfRule type="expression" dxfId="4993" priority="1894">
      <formula>$AI$4=""</formula>
    </cfRule>
  </conditionalFormatting>
  <conditionalFormatting sqref="BR41:CQ41">
    <cfRule type="expression" dxfId="4992" priority="1895">
      <formula>$AH$4=""</formula>
    </cfRule>
  </conditionalFormatting>
  <conditionalFormatting sqref="BR41:CQ41">
    <cfRule type="expression" dxfId="4991" priority="1896">
      <formula>$AG$4=""</formula>
    </cfRule>
  </conditionalFormatting>
  <conditionalFormatting sqref="BR41:CQ41">
    <cfRule type="expression" dxfId="4990" priority="1897">
      <formula>$AF$4=""</formula>
    </cfRule>
  </conditionalFormatting>
  <conditionalFormatting sqref="BR41:CQ41">
    <cfRule type="expression" dxfId="4989" priority="1898">
      <formula>$AE$4=""</formula>
    </cfRule>
  </conditionalFormatting>
  <conditionalFormatting sqref="BR41:CQ41">
    <cfRule type="expression" dxfId="4988" priority="1899">
      <formula>$AD$4=""</formula>
    </cfRule>
  </conditionalFormatting>
  <conditionalFormatting sqref="BR41:CQ41">
    <cfRule type="expression" dxfId="4987" priority="1900">
      <formula>$AC$4=""</formula>
    </cfRule>
  </conditionalFormatting>
  <conditionalFormatting sqref="BR41:CQ41">
    <cfRule type="expression" dxfId="4986" priority="1901">
      <formula>$AB$4=""</formula>
    </cfRule>
  </conditionalFormatting>
  <conditionalFormatting sqref="BR41:CQ41">
    <cfRule type="expression" dxfId="4985" priority="1876">
      <formula>$BA$4=""</formula>
    </cfRule>
  </conditionalFormatting>
  <conditionalFormatting sqref="BR41:CQ41">
    <cfRule type="expression" dxfId="4984" priority="1862">
      <formula>$BO$4=""</formula>
    </cfRule>
  </conditionalFormatting>
  <conditionalFormatting sqref="BR41:CQ41">
    <cfRule type="expression" dxfId="4983" priority="1863">
      <formula>$BN$4=""</formula>
    </cfRule>
  </conditionalFormatting>
  <conditionalFormatting sqref="BR41:CQ41">
    <cfRule type="expression" dxfId="4982" priority="1864">
      <formula>$BM$4=""</formula>
    </cfRule>
  </conditionalFormatting>
  <conditionalFormatting sqref="BR41:CQ41">
    <cfRule type="expression" dxfId="4981" priority="1865">
      <formula>$BL$4=""</formula>
    </cfRule>
  </conditionalFormatting>
  <conditionalFormatting sqref="BR41:CQ41">
    <cfRule type="expression" dxfId="4980" priority="1866">
      <formula>$BK$4=""</formula>
    </cfRule>
  </conditionalFormatting>
  <conditionalFormatting sqref="BR41:CQ41">
    <cfRule type="expression" dxfId="4979" priority="1867">
      <formula>$BJ$4=""</formula>
    </cfRule>
  </conditionalFormatting>
  <conditionalFormatting sqref="BR41:CQ41">
    <cfRule type="expression" dxfId="4978" priority="1868">
      <formula>$BI$4=""</formula>
    </cfRule>
  </conditionalFormatting>
  <conditionalFormatting sqref="BR41:CQ41">
    <cfRule type="expression" dxfId="4977" priority="1869">
      <formula>$BH$4=""</formula>
    </cfRule>
  </conditionalFormatting>
  <conditionalFormatting sqref="BR41:CQ41">
    <cfRule type="expression" dxfId="4976" priority="1870">
      <formula>$BG$4=""</formula>
    </cfRule>
  </conditionalFormatting>
  <conditionalFormatting sqref="BR41:CQ41">
    <cfRule type="expression" dxfId="4975" priority="1871">
      <formula>$BF$4=""</formula>
    </cfRule>
  </conditionalFormatting>
  <conditionalFormatting sqref="BR41:CQ41">
    <cfRule type="expression" dxfId="4974" priority="1872">
      <formula>$BE$4=""</formula>
    </cfRule>
  </conditionalFormatting>
  <conditionalFormatting sqref="BR41:CQ41">
    <cfRule type="expression" dxfId="4973" priority="1873">
      <formula>$BD$4=""</formula>
    </cfRule>
  </conditionalFormatting>
  <conditionalFormatting sqref="BR41:CQ41">
    <cfRule type="expression" dxfId="4972" priority="1875">
      <formula>$BB$4=""</formula>
    </cfRule>
  </conditionalFormatting>
  <conditionalFormatting sqref="BR41:CQ41">
    <cfRule type="expression" dxfId="4971" priority="1877">
      <formula>$AZ$4=""</formula>
    </cfRule>
  </conditionalFormatting>
  <conditionalFormatting sqref="CD41:CQ41">
    <cfRule type="expression" dxfId="4970" priority="1847">
      <formula>$CD$4=""</formula>
    </cfRule>
  </conditionalFormatting>
  <conditionalFormatting sqref="BR41:CQ41">
    <cfRule type="expression" dxfId="4969" priority="1861">
      <formula>$BP$4=""</formula>
    </cfRule>
  </conditionalFormatting>
  <conditionalFormatting sqref="BR41:CQ41">
    <cfRule type="expression" dxfId="4968" priority="1860">
      <formula>$BQ$4=""</formula>
    </cfRule>
  </conditionalFormatting>
  <conditionalFormatting sqref="BR41:CQ41">
    <cfRule type="expression" dxfId="4967" priority="1859">
      <formula>$BR$4=""</formula>
    </cfRule>
  </conditionalFormatting>
  <conditionalFormatting sqref="BS41:CQ41">
    <cfRule type="expression" dxfId="4966" priority="1858">
      <formula>$BS$4=""</formula>
    </cfRule>
  </conditionalFormatting>
  <conditionalFormatting sqref="BT41:CQ41">
    <cfRule type="expression" dxfId="4965" priority="1857">
      <formula>$BT$4=""</formula>
    </cfRule>
  </conditionalFormatting>
  <conditionalFormatting sqref="BU41:CQ41">
    <cfRule type="expression" dxfId="4964" priority="1856">
      <formula>$BU$4=""</formula>
    </cfRule>
  </conditionalFormatting>
  <conditionalFormatting sqref="BV41:CQ41">
    <cfRule type="expression" dxfId="4963" priority="1855">
      <formula>$BV$4=""</formula>
    </cfRule>
  </conditionalFormatting>
  <conditionalFormatting sqref="BW41:CQ41">
    <cfRule type="expression" dxfId="4962" priority="1854">
      <formula>$BW$4=""</formula>
    </cfRule>
  </conditionalFormatting>
  <conditionalFormatting sqref="BX41:CQ41">
    <cfRule type="expression" dxfId="4961" priority="1853">
      <formula>$BX$4=""</formula>
    </cfRule>
  </conditionalFormatting>
  <conditionalFormatting sqref="BY41:CQ41">
    <cfRule type="expression" dxfId="4960" priority="1852">
      <formula>$BY$4=""</formula>
    </cfRule>
  </conditionalFormatting>
  <conditionalFormatting sqref="BZ41:CQ41">
    <cfRule type="expression" dxfId="4959" priority="1851">
      <formula>$BZ$4=""</formula>
    </cfRule>
  </conditionalFormatting>
  <conditionalFormatting sqref="CA41:CQ41">
    <cfRule type="expression" dxfId="4958" priority="1850">
      <formula>$CA$4=""</formula>
    </cfRule>
  </conditionalFormatting>
  <conditionalFormatting sqref="CB41:CQ41">
    <cfRule type="expression" dxfId="4957" priority="1849">
      <formula>$CB$4=""</formula>
    </cfRule>
  </conditionalFormatting>
  <conditionalFormatting sqref="CC41:CQ41">
    <cfRule type="expression" dxfId="4956" priority="1848">
      <formula>$CC$4=""</formula>
    </cfRule>
  </conditionalFormatting>
  <conditionalFormatting sqref="BR41:CQ41">
    <cfRule type="expression" dxfId="4955" priority="1874">
      <formula>$BC$4=""</formula>
    </cfRule>
  </conditionalFormatting>
  <conditionalFormatting sqref="BR42:CQ42">
    <cfRule type="expression" dxfId="4954" priority="1846">
      <formula>$D$4=""</formula>
    </cfRule>
  </conditionalFormatting>
  <conditionalFormatting sqref="BR42:CQ42">
    <cfRule type="expression" dxfId="4953" priority="1845">
      <formula>$E$4=""</formula>
    </cfRule>
  </conditionalFormatting>
  <conditionalFormatting sqref="BR42:CQ42">
    <cfRule type="expression" dxfId="4952" priority="1844">
      <formula>$F$4=""</formula>
    </cfRule>
  </conditionalFormatting>
  <conditionalFormatting sqref="BR42:CQ42">
    <cfRule type="expression" dxfId="4951" priority="1843">
      <formula>$G$4=""</formula>
    </cfRule>
  </conditionalFormatting>
  <conditionalFormatting sqref="BR42:CQ42">
    <cfRule type="expression" dxfId="4950" priority="1842">
      <formula>$H$4=""</formula>
    </cfRule>
  </conditionalFormatting>
  <conditionalFormatting sqref="BR42:CQ42">
    <cfRule type="expression" dxfId="4949" priority="1841">
      <formula>$I$4=""</formula>
    </cfRule>
  </conditionalFormatting>
  <conditionalFormatting sqref="BR42:CQ42">
    <cfRule type="expression" dxfId="4948" priority="1840">
      <formula>$J$4=""</formula>
    </cfRule>
  </conditionalFormatting>
  <conditionalFormatting sqref="BR42:CQ42">
    <cfRule type="expression" dxfId="4947" priority="1839">
      <formula>$K$4=""</formula>
    </cfRule>
  </conditionalFormatting>
  <conditionalFormatting sqref="BR42:CQ42">
    <cfRule type="expression" dxfId="4946" priority="1838">
      <formula>$L$4=""</formula>
    </cfRule>
  </conditionalFormatting>
  <conditionalFormatting sqref="BR42:CQ42">
    <cfRule type="expression" dxfId="4945" priority="1837">
      <formula>$M$4=""</formula>
    </cfRule>
  </conditionalFormatting>
  <conditionalFormatting sqref="BR42:CQ42">
    <cfRule type="expression" dxfId="4944" priority="1836">
      <formula>$N$4=""</formula>
    </cfRule>
  </conditionalFormatting>
  <conditionalFormatting sqref="BR42:CQ42">
    <cfRule type="expression" dxfId="4943" priority="1835">
      <formula>$O$4=""</formula>
    </cfRule>
  </conditionalFormatting>
  <conditionalFormatting sqref="BR42:CQ42">
    <cfRule type="expression" dxfId="4942" priority="1834">
      <formula>$P$4=""</formula>
    </cfRule>
  </conditionalFormatting>
  <conditionalFormatting sqref="BR42:CQ42">
    <cfRule type="expression" dxfId="4941" priority="1833">
      <formula>$Q$4=""</formula>
    </cfRule>
  </conditionalFormatting>
  <conditionalFormatting sqref="BR42:CQ42">
    <cfRule type="expression" dxfId="4940" priority="1832">
      <formula>$R$4=""</formula>
    </cfRule>
  </conditionalFormatting>
  <conditionalFormatting sqref="BR42:CQ42">
    <cfRule type="expression" dxfId="4939" priority="1831">
      <formula>$S$4=""</formula>
    </cfRule>
  </conditionalFormatting>
  <conditionalFormatting sqref="BR42:CQ42">
    <cfRule type="expression" dxfId="4938" priority="1830">
      <formula>$T$4=""</formula>
    </cfRule>
  </conditionalFormatting>
  <conditionalFormatting sqref="BR42:CQ42">
    <cfRule type="expression" dxfId="4937" priority="1829">
      <formula>$U$4=""</formula>
    </cfRule>
  </conditionalFormatting>
  <conditionalFormatting sqref="BR42:CQ42">
    <cfRule type="expression" dxfId="4936" priority="1828">
      <formula>$V$4=""</formula>
    </cfRule>
  </conditionalFormatting>
  <conditionalFormatting sqref="BR42:CQ42">
    <cfRule type="expression" dxfId="4935" priority="1827">
      <formula>$W$4=""</formula>
    </cfRule>
  </conditionalFormatting>
  <conditionalFormatting sqref="BR42:CQ42">
    <cfRule type="expression" dxfId="4934" priority="1826">
      <formula>$X$4=""</formula>
    </cfRule>
  </conditionalFormatting>
  <conditionalFormatting sqref="BR42:CQ42">
    <cfRule type="expression" dxfId="4933" priority="1825">
      <formula>$Y$4=""</formula>
    </cfRule>
  </conditionalFormatting>
  <conditionalFormatting sqref="BR42:CQ42">
    <cfRule type="expression" dxfId="4932" priority="1824">
      <formula>$Z$4=""</formula>
    </cfRule>
  </conditionalFormatting>
  <conditionalFormatting sqref="BR42:CQ42">
    <cfRule type="expression" dxfId="4931" priority="1823">
      <formula>$AA$4=""</formula>
    </cfRule>
  </conditionalFormatting>
  <conditionalFormatting sqref="BR42:CQ42">
    <cfRule type="expression" dxfId="4930" priority="1799">
      <formula>$AY$4=""</formula>
    </cfRule>
  </conditionalFormatting>
  <conditionalFormatting sqref="BR42:CQ42">
    <cfRule type="expression" dxfId="4929" priority="1800">
      <formula>$AX$4=""</formula>
    </cfRule>
  </conditionalFormatting>
  <conditionalFormatting sqref="BR42:CQ42">
    <cfRule type="expression" dxfId="4928" priority="1801">
      <formula>$AW$4=""</formula>
    </cfRule>
  </conditionalFormatting>
  <conditionalFormatting sqref="BR42:CQ42">
    <cfRule type="expression" dxfId="4927" priority="1802">
      <formula>$AV$4=""</formula>
    </cfRule>
  </conditionalFormatting>
  <conditionalFormatting sqref="BR42:CQ42">
    <cfRule type="expression" dxfId="4926" priority="1803">
      <formula>$AU$4=""</formula>
    </cfRule>
  </conditionalFormatting>
  <conditionalFormatting sqref="BR42:CQ42">
    <cfRule type="expression" dxfId="4925" priority="1804">
      <formula>$AT$4=""</formula>
    </cfRule>
  </conditionalFormatting>
  <conditionalFormatting sqref="BR42:CQ42">
    <cfRule type="expression" dxfId="4924" priority="1805">
      <formula>$AS$4=""</formula>
    </cfRule>
  </conditionalFormatting>
  <conditionalFormatting sqref="BR42:CQ42">
    <cfRule type="expression" dxfId="4923" priority="1806">
      <formula>$AR$4=""</formula>
    </cfRule>
  </conditionalFormatting>
  <conditionalFormatting sqref="BR42:CQ42">
    <cfRule type="expression" dxfId="4922" priority="1807">
      <formula>$AQ$4=""</formula>
    </cfRule>
  </conditionalFormatting>
  <conditionalFormatting sqref="BR42:CQ42">
    <cfRule type="expression" dxfId="4921" priority="1808">
      <formula>$AP$4=""</formula>
    </cfRule>
  </conditionalFormatting>
  <conditionalFormatting sqref="BR42:CQ42">
    <cfRule type="expression" dxfId="4920" priority="1809">
      <formula>$AO$4=""</formula>
    </cfRule>
  </conditionalFormatting>
  <conditionalFormatting sqref="BR42:CQ42">
    <cfRule type="expression" dxfId="4919" priority="1810">
      <formula>$AN$4=""</formula>
    </cfRule>
  </conditionalFormatting>
  <conditionalFormatting sqref="BR42:CQ42">
    <cfRule type="expression" dxfId="4918" priority="1811">
      <formula>$AM$4=""</formula>
    </cfRule>
  </conditionalFormatting>
  <conditionalFormatting sqref="BR42:CQ42">
    <cfRule type="expression" dxfId="4917" priority="1812">
      <formula>$AL$4=""</formula>
    </cfRule>
  </conditionalFormatting>
  <conditionalFormatting sqref="BR42:CQ42">
    <cfRule type="expression" dxfId="4916" priority="1813">
      <formula>$AK$4=""</formula>
    </cfRule>
  </conditionalFormatting>
  <conditionalFormatting sqref="BR42:CQ42">
    <cfRule type="expression" dxfId="4915" priority="1814">
      <formula>$AJ$4=""</formula>
    </cfRule>
  </conditionalFormatting>
  <conditionalFormatting sqref="BR42:CQ42">
    <cfRule type="expression" dxfId="4914" priority="1815">
      <formula>$AI$4=""</formula>
    </cfRule>
  </conditionalFormatting>
  <conditionalFormatting sqref="BR42:CQ42">
    <cfRule type="expression" dxfId="4913" priority="1816">
      <formula>$AH$4=""</formula>
    </cfRule>
  </conditionalFormatting>
  <conditionalFormatting sqref="BR42:CQ42">
    <cfRule type="expression" dxfId="4912" priority="1817">
      <formula>$AG$4=""</formula>
    </cfRule>
  </conditionalFormatting>
  <conditionalFormatting sqref="BR42:CQ42">
    <cfRule type="expression" dxfId="4911" priority="1818">
      <formula>$AF$4=""</formula>
    </cfRule>
  </conditionalFormatting>
  <conditionalFormatting sqref="BR42:CQ42">
    <cfRule type="expression" dxfId="4910" priority="1819">
      <formula>$AE$4=""</formula>
    </cfRule>
  </conditionalFormatting>
  <conditionalFormatting sqref="BR42:CQ42">
    <cfRule type="expression" dxfId="4909" priority="1820">
      <formula>$AD$4=""</formula>
    </cfRule>
  </conditionalFormatting>
  <conditionalFormatting sqref="BR42:CQ42">
    <cfRule type="expression" dxfId="4908" priority="1821">
      <formula>$AC$4=""</formula>
    </cfRule>
  </conditionalFormatting>
  <conditionalFormatting sqref="BR42:CQ42">
    <cfRule type="expression" dxfId="4907" priority="1822">
      <formula>$AB$4=""</formula>
    </cfRule>
  </conditionalFormatting>
  <conditionalFormatting sqref="BR42:CQ42">
    <cfRule type="expression" dxfId="4906" priority="1797">
      <formula>$BA$4=""</formula>
    </cfRule>
  </conditionalFormatting>
  <conditionalFormatting sqref="BR42:CQ42">
    <cfRule type="expression" dxfId="4905" priority="1783">
      <formula>$BO$4=""</formula>
    </cfRule>
  </conditionalFormatting>
  <conditionalFormatting sqref="BR42:CQ42">
    <cfRule type="expression" dxfId="4904" priority="1784">
      <formula>$BN$4=""</formula>
    </cfRule>
  </conditionalFormatting>
  <conditionalFormatting sqref="BR42:CQ42">
    <cfRule type="expression" dxfId="4903" priority="1785">
      <formula>$BM$4=""</formula>
    </cfRule>
  </conditionalFormatting>
  <conditionalFormatting sqref="BR42:CQ42">
    <cfRule type="expression" dxfId="4902" priority="1786">
      <formula>$BL$4=""</formula>
    </cfRule>
  </conditionalFormatting>
  <conditionalFormatting sqref="BR42:CQ42">
    <cfRule type="expression" dxfId="4901" priority="1787">
      <formula>$BK$4=""</formula>
    </cfRule>
  </conditionalFormatting>
  <conditionalFormatting sqref="BR42:CQ42">
    <cfRule type="expression" dxfId="4900" priority="1788">
      <formula>$BJ$4=""</formula>
    </cfRule>
  </conditionalFormatting>
  <conditionalFormatting sqref="BR42:CQ42">
    <cfRule type="expression" dxfId="4899" priority="1789">
      <formula>$BI$4=""</formula>
    </cfRule>
  </conditionalFormatting>
  <conditionalFormatting sqref="BR42:CQ42">
    <cfRule type="expression" dxfId="4898" priority="1790">
      <formula>$BH$4=""</formula>
    </cfRule>
  </conditionalFormatting>
  <conditionalFormatting sqref="BR42:CQ42">
    <cfRule type="expression" dxfId="4897" priority="1791">
      <formula>$BG$4=""</formula>
    </cfRule>
  </conditionalFormatting>
  <conditionalFormatting sqref="BR42:CQ42">
    <cfRule type="expression" dxfId="4896" priority="1792">
      <formula>$BF$4=""</formula>
    </cfRule>
  </conditionalFormatting>
  <conditionalFormatting sqref="BR42:CQ42">
    <cfRule type="expression" dxfId="4895" priority="1793">
      <formula>$BE$4=""</formula>
    </cfRule>
  </conditionalFormatting>
  <conditionalFormatting sqref="BR42:CQ42">
    <cfRule type="expression" dxfId="4894" priority="1794">
      <formula>$BD$4=""</formula>
    </cfRule>
  </conditionalFormatting>
  <conditionalFormatting sqref="BR42:CQ42">
    <cfRule type="expression" dxfId="4893" priority="1796">
      <formula>$BB$4=""</formula>
    </cfRule>
  </conditionalFormatting>
  <conditionalFormatting sqref="BR42:CQ42">
    <cfRule type="expression" dxfId="4892" priority="1798">
      <formula>$AZ$4=""</formula>
    </cfRule>
  </conditionalFormatting>
  <conditionalFormatting sqref="CD42:CQ42">
    <cfRule type="expression" dxfId="4891" priority="1768">
      <formula>$CD$4=""</formula>
    </cfRule>
  </conditionalFormatting>
  <conditionalFormatting sqref="BR42:CQ42">
    <cfRule type="expression" dxfId="4890" priority="1782">
      <formula>$BP$4=""</formula>
    </cfRule>
  </conditionalFormatting>
  <conditionalFormatting sqref="BR42:CQ42">
    <cfRule type="expression" dxfId="4889" priority="1781">
      <formula>$BQ$4=""</formula>
    </cfRule>
  </conditionalFormatting>
  <conditionalFormatting sqref="BR42:CQ42">
    <cfRule type="expression" dxfId="4888" priority="1780">
      <formula>$BR$4=""</formula>
    </cfRule>
  </conditionalFormatting>
  <conditionalFormatting sqref="BS42:CQ42">
    <cfRule type="expression" dxfId="4887" priority="1779">
      <formula>$BS$4=""</formula>
    </cfRule>
  </conditionalFormatting>
  <conditionalFormatting sqref="BT42:CQ42">
    <cfRule type="expression" dxfId="4886" priority="1778">
      <formula>$BT$4=""</formula>
    </cfRule>
  </conditionalFormatting>
  <conditionalFormatting sqref="BU42:CQ42">
    <cfRule type="expression" dxfId="4885" priority="1777">
      <formula>$BU$4=""</formula>
    </cfRule>
  </conditionalFormatting>
  <conditionalFormatting sqref="BV42:CQ42">
    <cfRule type="expression" dxfId="4884" priority="1776">
      <formula>$BV$4=""</formula>
    </cfRule>
  </conditionalFormatting>
  <conditionalFormatting sqref="BW42:CQ42">
    <cfRule type="expression" dxfId="4883" priority="1775">
      <formula>$BW$4=""</formula>
    </cfRule>
  </conditionalFormatting>
  <conditionalFormatting sqref="BX42:CQ42">
    <cfRule type="expression" dxfId="4882" priority="1774">
      <formula>$BX$4=""</formula>
    </cfRule>
  </conditionalFormatting>
  <conditionalFormatting sqref="BY42:CQ42">
    <cfRule type="expression" dxfId="4881" priority="1773">
      <formula>$BY$4=""</formula>
    </cfRule>
  </conditionalFormatting>
  <conditionalFormatting sqref="BZ42:CQ42">
    <cfRule type="expression" dxfId="4880" priority="1772">
      <formula>$BZ$4=""</formula>
    </cfRule>
  </conditionalFormatting>
  <conditionalFormatting sqref="CA42:CQ42">
    <cfRule type="expression" dxfId="4879" priority="1771">
      <formula>$CA$4=""</formula>
    </cfRule>
  </conditionalFormatting>
  <conditionalFormatting sqref="CB42:CQ42">
    <cfRule type="expression" dxfId="4878" priority="1770">
      <formula>$CB$4=""</formula>
    </cfRule>
  </conditionalFormatting>
  <conditionalFormatting sqref="CC42:CQ42">
    <cfRule type="expression" dxfId="4877" priority="1769">
      <formula>$CC$4=""</formula>
    </cfRule>
  </conditionalFormatting>
  <conditionalFormatting sqref="BR42:CQ42">
    <cfRule type="expression" dxfId="4876" priority="1795">
      <formula>$BC$4=""</formula>
    </cfRule>
  </conditionalFormatting>
  <conditionalFormatting sqref="BR44:CQ45">
    <cfRule type="expression" dxfId="4875" priority="1767">
      <formula>$D$4=""</formula>
    </cfRule>
  </conditionalFormatting>
  <conditionalFormatting sqref="BR44:CQ45">
    <cfRule type="expression" dxfId="4874" priority="1766">
      <formula>$E$4=""</formula>
    </cfRule>
  </conditionalFormatting>
  <conditionalFormatting sqref="BR44:CQ45">
    <cfRule type="expression" dxfId="4873" priority="1765">
      <formula>$F$4=""</formula>
    </cfRule>
  </conditionalFormatting>
  <conditionalFormatting sqref="BR44:CQ45">
    <cfRule type="expression" dxfId="4872" priority="1764">
      <formula>$G$4=""</formula>
    </cfRule>
  </conditionalFormatting>
  <conditionalFormatting sqref="BR44:CQ45">
    <cfRule type="expression" dxfId="4871" priority="1763">
      <formula>$H$4=""</formula>
    </cfRule>
  </conditionalFormatting>
  <conditionalFormatting sqref="BR44:CQ45">
    <cfRule type="expression" dxfId="4870" priority="1762">
      <formula>$I$4=""</formula>
    </cfRule>
  </conditionalFormatting>
  <conditionalFormatting sqref="BR44:CQ45">
    <cfRule type="expression" dxfId="4869" priority="1761">
      <formula>$J$4=""</formula>
    </cfRule>
  </conditionalFormatting>
  <conditionalFormatting sqref="BR44:CQ45">
    <cfRule type="expression" dxfId="4868" priority="1760">
      <formula>$K$4=""</formula>
    </cfRule>
  </conditionalFormatting>
  <conditionalFormatting sqref="BR44:CQ45">
    <cfRule type="expression" dxfId="4867" priority="1759">
      <formula>$L$4=""</formula>
    </cfRule>
  </conditionalFormatting>
  <conditionalFormatting sqref="BR44:CQ45">
    <cfRule type="expression" dxfId="4866" priority="1758">
      <formula>$M$4=""</formula>
    </cfRule>
  </conditionalFormatting>
  <conditionalFormatting sqref="BR44:CQ45">
    <cfRule type="expression" dxfId="4865" priority="1757">
      <formula>$N$4=""</formula>
    </cfRule>
  </conditionalFormatting>
  <conditionalFormatting sqref="BR44:CQ45">
    <cfRule type="expression" dxfId="4864" priority="1756">
      <formula>$O$4=""</formula>
    </cfRule>
  </conditionalFormatting>
  <conditionalFormatting sqref="BR44:CQ45">
    <cfRule type="expression" dxfId="4863" priority="1755">
      <formula>$P$4=""</formula>
    </cfRule>
  </conditionalFormatting>
  <conditionalFormatting sqref="BR44:CQ45">
    <cfRule type="expression" dxfId="4862" priority="1754">
      <formula>$Q$4=""</formula>
    </cfRule>
  </conditionalFormatting>
  <conditionalFormatting sqref="BR44:CQ45">
    <cfRule type="expression" dxfId="4861" priority="1753">
      <formula>$R$4=""</formula>
    </cfRule>
  </conditionalFormatting>
  <conditionalFormatting sqref="BR44:CQ45">
    <cfRule type="expression" dxfId="4860" priority="1752">
      <formula>$S$4=""</formula>
    </cfRule>
  </conditionalFormatting>
  <conditionalFormatting sqref="BR44:CQ45">
    <cfRule type="expression" dxfId="4859" priority="1751">
      <formula>$T$4=""</formula>
    </cfRule>
  </conditionalFormatting>
  <conditionalFormatting sqref="BR44:CQ45">
    <cfRule type="expression" dxfId="4858" priority="1750">
      <formula>$U$4=""</formula>
    </cfRule>
  </conditionalFormatting>
  <conditionalFormatting sqref="BR44:CQ45">
    <cfRule type="expression" dxfId="4857" priority="1749">
      <formula>$V$4=""</formula>
    </cfRule>
  </conditionalFormatting>
  <conditionalFormatting sqref="BR44:CQ45">
    <cfRule type="expression" dxfId="4856" priority="1748">
      <formula>$W$4=""</formula>
    </cfRule>
  </conditionalFormatting>
  <conditionalFormatting sqref="BR44:CQ45">
    <cfRule type="expression" dxfId="4855" priority="1747">
      <formula>$X$4=""</formula>
    </cfRule>
  </conditionalFormatting>
  <conditionalFormatting sqref="BR44:CQ45">
    <cfRule type="expression" dxfId="4854" priority="1746">
      <formula>$Y$4=""</formula>
    </cfRule>
  </conditionalFormatting>
  <conditionalFormatting sqref="BR44:CQ45">
    <cfRule type="expression" dxfId="4853" priority="1745">
      <formula>$Z$4=""</formula>
    </cfRule>
  </conditionalFormatting>
  <conditionalFormatting sqref="BR44:CQ45">
    <cfRule type="expression" dxfId="4852" priority="1744">
      <formula>$AA$4=""</formula>
    </cfRule>
  </conditionalFormatting>
  <conditionalFormatting sqref="BR44:CQ45">
    <cfRule type="expression" dxfId="4851" priority="1720">
      <formula>$AY$4=""</formula>
    </cfRule>
  </conditionalFormatting>
  <conditionalFormatting sqref="BR44:CQ45">
    <cfRule type="expression" dxfId="4850" priority="1721">
      <formula>$AX$4=""</formula>
    </cfRule>
  </conditionalFormatting>
  <conditionalFormatting sqref="BR44:CQ45">
    <cfRule type="expression" dxfId="4849" priority="1722">
      <formula>$AW$4=""</formula>
    </cfRule>
  </conditionalFormatting>
  <conditionalFormatting sqref="BR44:CQ45">
    <cfRule type="expression" dxfId="4848" priority="1723">
      <formula>$AV$4=""</formula>
    </cfRule>
  </conditionalFormatting>
  <conditionalFormatting sqref="BR44:CQ45">
    <cfRule type="expression" dxfId="4847" priority="1724">
      <formula>$AU$4=""</formula>
    </cfRule>
  </conditionalFormatting>
  <conditionalFormatting sqref="BR44:CQ45">
    <cfRule type="expression" dxfId="4846" priority="1725">
      <formula>$AT$4=""</formula>
    </cfRule>
  </conditionalFormatting>
  <conditionalFormatting sqref="BR44:CQ45">
    <cfRule type="expression" dxfId="4845" priority="1726">
      <formula>$AS$4=""</formula>
    </cfRule>
  </conditionalFormatting>
  <conditionalFormatting sqref="BR44:CQ45">
    <cfRule type="expression" dxfId="4844" priority="1727">
      <formula>$AR$4=""</formula>
    </cfRule>
  </conditionalFormatting>
  <conditionalFormatting sqref="BR44:CQ45">
    <cfRule type="expression" dxfId="4843" priority="1728">
      <formula>$AQ$4=""</formula>
    </cfRule>
  </conditionalFormatting>
  <conditionalFormatting sqref="BR44:CQ45">
    <cfRule type="expression" dxfId="4842" priority="1729">
      <formula>$AP$4=""</formula>
    </cfRule>
  </conditionalFormatting>
  <conditionalFormatting sqref="BR44:CQ45">
    <cfRule type="expression" dxfId="4841" priority="1730">
      <formula>$AO$4=""</formula>
    </cfRule>
  </conditionalFormatting>
  <conditionalFormatting sqref="BR44:CQ45">
    <cfRule type="expression" dxfId="4840" priority="1731">
      <formula>$AN$4=""</formula>
    </cfRule>
  </conditionalFormatting>
  <conditionalFormatting sqref="BR44:CQ45">
    <cfRule type="expression" dxfId="4839" priority="1732">
      <formula>$AM$4=""</formula>
    </cfRule>
  </conditionalFormatting>
  <conditionalFormatting sqref="BR44:CQ45">
    <cfRule type="expression" dxfId="4838" priority="1733">
      <formula>$AL$4=""</formula>
    </cfRule>
  </conditionalFormatting>
  <conditionalFormatting sqref="BR44:CQ45">
    <cfRule type="expression" dxfId="4837" priority="1734">
      <formula>$AK$4=""</formula>
    </cfRule>
  </conditionalFormatting>
  <conditionalFormatting sqref="BR44:CQ45">
    <cfRule type="expression" dxfId="4836" priority="1735">
      <formula>$AJ$4=""</formula>
    </cfRule>
  </conditionalFormatting>
  <conditionalFormatting sqref="BR44:CQ45">
    <cfRule type="expression" dxfId="4835" priority="1736">
      <formula>$AI$4=""</formula>
    </cfRule>
  </conditionalFormatting>
  <conditionalFormatting sqref="BR44:CQ45">
    <cfRule type="expression" dxfId="4834" priority="1737">
      <formula>$AH$4=""</formula>
    </cfRule>
  </conditionalFormatting>
  <conditionalFormatting sqref="BR44:CQ45">
    <cfRule type="expression" dxfId="4833" priority="1738">
      <formula>$AG$4=""</formula>
    </cfRule>
  </conditionalFormatting>
  <conditionalFormatting sqref="BR44:CQ45">
    <cfRule type="expression" dxfId="4832" priority="1739">
      <formula>$AF$4=""</formula>
    </cfRule>
  </conditionalFormatting>
  <conditionalFormatting sqref="BR44:CQ45">
    <cfRule type="expression" dxfId="4831" priority="1740">
      <formula>$AE$4=""</formula>
    </cfRule>
  </conditionalFormatting>
  <conditionalFormatting sqref="BR44:CQ45">
    <cfRule type="expression" dxfId="4830" priority="1741">
      <formula>$AD$4=""</formula>
    </cfRule>
  </conditionalFormatting>
  <conditionalFormatting sqref="BR44:CQ45">
    <cfRule type="expression" dxfId="4829" priority="1742">
      <formula>$AC$4=""</formula>
    </cfRule>
  </conditionalFormatting>
  <conditionalFormatting sqref="BR44:CQ45">
    <cfRule type="expression" dxfId="4828" priority="1743">
      <formula>$AB$4=""</formula>
    </cfRule>
  </conditionalFormatting>
  <conditionalFormatting sqref="BR44:CQ45">
    <cfRule type="expression" dxfId="4827" priority="1718">
      <formula>$BA$4=""</formula>
    </cfRule>
  </conditionalFormatting>
  <conditionalFormatting sqref="BR44:CQ45">
    <cfRule type="expression" dxfId="4826" priority="1704">
      <formula>$BO$4=""</formula>
    </cfRule>
  </conditionalFormatting>
  <conditionalFormatting sqref="BR44:CQ45">
    <cfRule type="expression" dxfId="4825" priority="1705">
      <formula>$BN$4=""</formula>
    </cfRule>
  </conditionalFormatting>
  <conditionalFormatting sqref="BR44:CQ45">
    <cfRule type="expression" dxfId="4824" priority="1706">
      <formula>$BM$4=""</formula>
    </cfRule>
  </conditionalFormatting>
  <conditionalFormatting sqref="BR44:CQ45">
    <cfRule type="expression" dxfId="4823" priority="1707">
      <formula>$BL$4=""</formula>
    </cfRule>
  </conditionalFormatting>
  <conditionalFormatting sqref="BR44:CQ45">
    <cfRule type="expression" dxfId="4822" priority="1708">
      <formula>$BK$4=""</formula>
    </cfRule>
  </conditionalFormatting>
  <conditionalFormatting sqref="BR44:CQ45">
    <cfRule type="expression" dxfId="4821" priority="1709">
      <formula>$BJ$4=""</formula>
    </cfRule>
  </conditionalFormatting>
  <conditionalFormatting sqref="BR44:CQ45">
    <cfRule type="expression" dxfId="4820" priority="1710">
      <formula>$BI$4=""</formula>
    </cfRule>
  </conditionalFormatting>
  <conditionalFormatting sqref="BR44:CQ45">
    <cfRule type="expression" dxfId="4819" priority="1711">
      <formula>$BH$4=""</formula>
    </cfRule>
  </conditionalFormatting>
  <conditionalFormatting sqref="BR44:CQ45">
    <cfRule type="expression" dxfId="4818" priority="1712">
      <formula>$BG$4=""</formula>
    </cfRule>
  </conditionalFormatting>
  <conditionalFormatting sqref="BR44:CQ45">
    <cfRule type="expression" dxfId="4817" priority="1713">
      <formula>$BF$4=""</formula>
    </cfRule>
  </conditionalFormatting>
  <conditionalFormatting sqref="BR44:CQ45">
    <cfRule type="expression" dxfId="4816" priority="1714">
      <formula>$BE$4=""</formula>
    </cfRule>
  </conditionalFormatting>
  <conditionalFormatting sqref="BR44:CQ45">
    <cfRule type="expression" dxfId="4815" priority="1715">
      <formula>$BD$4=""</formula>
    </cfRule>
  </conditionalFormatting>
  <conditionalFormatting sqref="BR44:CQ45">
    <cfRule type="expression" dxfId="4814" priority="1717">
      <formula>$BB$4=""</formula>
    </cfRule>
  </conditionalFormatting>
  <conditionalFormatting sqref="BR44:CQ45">
    <cfRule type="expression" dxfId="4813" priority="1719">
      <formula>$AZ$4=""</formula>
    </cfRule>
  </conditionalFormatting>
  <conditionalFormatting sqref="CD44:CQ45">
    <cfRule type="expression" dxfId="4812" priority="1689">
      <formula>$CD$4=""</formula>
    </cfRule>
  </conditionalFormatting>
  <conditionalFormatting sqref="BR44:CQ45">
    <cfRule type="expression" dxfId="4811" priority="1703">
      <formula>$BP$4=""</formula>
    </cfRule>
  </conditionalFormatting>
  <conditionalFormatting sqref="BR44:CQ45">
    <cfRule type="expression" dxfId="4810" priority="1702">
      <formula>$BQ$4=""</formula>
    </cfRule>
  </conditionalFormatting>
  <conditionalFormatting sqref="BR44:CQ45">
    <cfRule type="expression" dxfId="4809" priority="1701">
      <formula>$BR$4=""</formula>
    </cfRule>
  </conditionalFormatting>
  <conditionalFormatting sqref="BS44:CQ45">
    <cfRule type="expression" dxfId="4808" priority="1700">
      <formula>$BS$4=""</formula>
    </cfRule>
  </conditionalFormatting>
  <conditionalFormatting sqref="BT44:CQ45">
    <cfRule type="expression" dxfId="4807" priority="1699">
      <formula>$BT$4=""</formula>
    </cfRule>
  </conditionalFormatting>
  <conditionalFormatting sqref="BU44:CQ45">
    <cfRule type="expression" dxfId="4806" priority="1698">
      <formula>$BU$4=""</formula>
    </cfRule>
  </conditionalFormatting>
  <conditionalFormatting sqref="BV44:CQ45">
    <cfRule type="expression" dxfId="4805" priority="1697">
      <formula>$BV$4=""</formula>
    </cfRule>
  </conditionalFormatting>
  <conditionalFormatting sqref="BW44:CQ45">
    <cfRule type="expression" dxfId="4804" priority="1696">
      <formula>$BW$4=""</formula>
    </cfRule>
  </conditionalFormatting>
  <conditionalFormatting sqref="BX44:CQ45">
    <cfRule type="expression" dxfId="4803" priority="1695">
      <formula>$BX$4=""</formula>
    </cfRule>
  </conditionalFormatting>
  <conditionalFormatting sqref="BY44:CQ45">
    <cfRule type="expression" dxfId="4802" priority="1694">
      <formula>$BY$4=""</formula>
    </cfRule>
  </conditionalFormatting>
  <conditionalFormatting sqref="BZ44:CQ45">
    <cfRule type="expression" dxfId="4801" priority="1693">
      <formula>$BZ$4=""</formula>
    </cfRule>
  </conditionalFormatting>
  <conditionalFormatting sqref="CA44:CQ45">
    <cfRule type="expression" dxfId="4800" priority="1692">
      <formula>$CA$4=""</formula>
    </cfRule>
  </conditionalFormatting>
  <conditionalFormatting sqref="CB44:CQ45">
    <cfRule type="expression" dxfId="4799" priority="1691">
      <formula>$CB$4=""</formula>
    </cfRule>
  </conditionalFormatting>
  <conditionalFormatting sqref="CC44:CQ45">
    <cfRule type="expression" dxfId="4798" priority="1690">
      <formula>$CC$4=""</formula>
    </cfRule>
  </conditionalFormatting>
  <conditionalFormatting sqref="BR44:CQ45">
    <cfRule type="expression" dxfId="4797" priority="1716">
      <formula>$BC$4=""</formula>
    </cfRule>
  </conditionalFormatting>
  <conditionalFormatting sqref="BR46:CQ46">
    <cfRule type="expression" dxfId="4796" priority="1688">
      <formula>$D$4=""</formula>
    </cfRule>
  </conditionalFormatting>
  <conditionalFormatting sqref="BR46:CQ46">
    <cfRule type="expression" dxfId="4795" priority="1687">
      <formula>$E$4=""</formula>
    </cfRule>
  </conditionalFormatting>
  <conditionalFormatting sqref="BR46:CQ46">
    <cfRule type="expression" dxfId="4794" priority="1686">
      <formula>$F$4=""</formula>
    </cfRule>
  </conditionalFormatting>
  <conditionalFormatting sqref="BR46:CQ46">
    <cfRule type="expression" dxfId="4793" priority="1685">
      <formula>$G$4=""</formula>
    </cfRule>
  </conditionalFormatting>
  <conditionalFormatting sqref="BR46:CQ46">
    <cfRule type="expression" dxfId="4792" priority="1684">
      <formula>$H$4=""</formula>
    </cfRule>
  </conditionalFormatting>
  <conditionalFormatting sqref="BR46:CQ46">
    <cfRule type="expression" dxfId="4791" priority="1683">
      <formula>$I$4=""</formula>
    </cfRule>
  </conditionalFormatting>
  <conditionalFormatting sqref="BR46:CQ46">
    <cfRule type="expression" dxfId="4790" priority="1682">
      <formula>$J$4=""</formula>
    </cfRule>
  </conditionalFormatting>
  <conditionalFormatting sqref="BR46:CQ46">
    <cfRule type="expression" dxfId="4789" priority="1681">
      <formula>$K$4=""</formula>
    </cfRule>
  </conditionalFormatting>
  <conditionalFormatting sqref="BR46:CQ46">
    <cfRule type="expression" dxfId="4788" priority="1680">
      <formula>$L$4=""</formula>
    </cfRule>
  </conditionalFormatting>
  <conditionalFormatting sqref="BR46:CQ46">
    <cfRule type="expression" dxfId="4787" priority="1679">
      <formula>$M$4=""</formula>
    </cfRule>
  </conditionalFormatting>
  <conditionalFormatting sqref="BR46:CQ46">
    <cfRule type="expression" dxfId="4786" priority="1678">
      <formula>$N$4=""</formula>
    </cfRule>
  </conditionalFormatting>
  <conditionalFormatting sqref="BR46:CQ46">
    <cfRule type="expression" dxfId="4785" priority="1677">
      <formula>$O$4=""</formula>
    </cfRule>
  </conditionalFormatting>
  <conditionalFormatting sqref="BR46:CQ46">
    <cfRule type="expression" dxfId="4784" priority="1676">
      <formula>$P$4=""</formula>
    </cfRule>
  </conditionalFormatting>
  <conditionalFormatting sqref="BR46:CQ46">
    <cfRule type="expression" dxfId="4783" priority="1675">
      <formula>$Q$4=""</formula>
    </cfRule>
  </conditionalFormatting>
  <conditionalFormatting sqref="BR46:CQ46">
    <cfRule type="expression" dxfId="4782" priority="1674">
      <formula>$R$4=""</formula>
    </cfRule>
  </conditionalFormatting>
  <conditionalFormatting sqref="BR46:CQ46">
    <cfRule type="expression" dxfId="4781" priority="1673">
      <formula>$S$4=""</formula>
    </cfRule>
  </conditionalFormatting>
  <conditionalFormatting sqref="BR46:CQ46">
    <cfRule type="expression" dxfId="4780" priority="1672">
      <formula>$T$4=""</formula>
    </cfRule>
  </conditionalFormatting>
  <conditionalFormatting sqref="BR46:CQ46">
    <cfRule type="expression" dxfId="4779" priority="1671">
      <formula>$U$4=""</formula>
    </cfRule>
  </conditionalFormatting>
  <conditionalFormatting sqref="BR46:CQ46">
    <cfRule type="expression" dxfId="4778" priority="1670">
      <formula>$V$4=""</formula>
    </cfRule>
  </conditionalFormatting>
  <conditionalFormatting sqref="BR46:CQ46">
    <cfRule type="expression" dxfId="4777" priority="1669">
      <formula>$W$4=""</formula>
    </cfRule>
  </conditionalFormatting>
  <conditionalFormatting sqref="BR46:CQ46">
    <cfRule type="expression" dxfId="4776" priority="1668">
      <formula>$X$4=""</formula>
    </cfRule>
  </conditionalFormatting>
  <conditionalFormatting sqref="BR46:CQ46">
    <cfRule type="expression" dxfId="4775" priority="1667">
      <formula>$Y$4=""</formula>
    </cfRule>
  </conditionalFormatting>
  <conditionalFormatting sqref="BR46:CQ46">
    <cfRule type="expression" dxfId="4774" priority="1666">
      <formula>$Z$4=""</formula>
    </cfRule>
  </conditionalFormatting>
  <conditionalFormatting sqref="BR46:CQ46">
    <cfRule type="expression" dxfId="4773" priority="1665">
      <formula>$AA$4=""</formula>
    </cfRule>
  </conditionalFormatting>
  <conditionalFormatting sqref="BR46:CQ46">
    <cfRule type="expression" dxfId="4772" priority="1641">
      <formula>$AY$4=""</formula>
    </cfRule>
  </conditionalFormatting>
  <conditionalFormatting sqref="BR46:CQ46">
    <cfRule type="expression" dxfId="4771" priority="1642">
      <formula>$AX$4=""</formula>
    </cfRule>
  </conditionalFormatting>
  <conditionalFormatting sqref="BR46:CQ46">
    <cfRule type="expression" dxfId="4770" priority="1643">
      <formula>$AW$4=""</formula>
    </cfRule>
  </conditionalFormatting>
  <conditionalFormatting sqref="BR46:CQ46">
    <cfRule type="expression" dxfId="4769" priority="1644">
      <formula>$AV$4=""</formula>
    </cfRule>
  </conditionalFormatting>
  <conditionalFormatting sqref="BR46:CQ46">
    <cfRule type="expression" dxfId="4768" priority="1645">
      <formula>$AU$4=""</formula>
    </cfRule>
  </conditionalFormatting>
  <conditionalFormatting sqref="BR46:CQ46">
    <cfRule type="expression" dxfId="4767" priority="1646">
      <formula>$AT$4=""</formula>
    </cfRule>
  </conditionalFormatting>
  <conditionalFormatting sqref="BR46:CQ46">
    <cfRule type="expression" dxfId="4766" priority="1647">
      <formula>$AS$4=""</formula>
    </cfRule>
  </conditionalFormatting>
  <conditionalFormatting sqref="BR46:CQ46">
    <cfRule type="expression" dxfId="4765" priority="1648">
      <formula>$AR$4=""</formula>
    </cfRule>
  </conditionalFormatting>
  <conditionalFormatting sqref="BR46:CQ46">
    <cfRule type="expression" dxfId="4764" priority="1649">
      <formula>$AQ$4=""</formula>
    </cfRule>
  </conditionalFormatting>
  <conditionalFormatting sqref="BR46:CQ46">
    <cfRule type="expression" dxfId="4763" priority="1650">
      <formula>$AP$4=""</formula>
    </cfRule>
  </conditionalFormatting>
  <conditionalFormatting sqref="BR46:CQ46">
    <cfRule type="expression" dxfId="4762" priority="1651">
      <formula>$AO$4=""</formula>
    </cfRule>
  </conditionalFormatting>
  <conditionalFormatting sqref="BR46:CQ46">
    <cfRule type="expression" dxfId="4761" priority="1652">
      <formula>$AN$4=""</formula>
    </cfRule>
  </conditionalFormatting>
  <conditionalFormatting sqref="BR46:CQ46">
    <cfRule type="expression" dxfId="4760" priority="1653">
      <formula>$AM$4=""</formula>
    </cfRule>
  </conditionalFormatting>
  <conditionalFormatting sqref="BR46:CQ46">
    <cfRule type="expression" dxfId="4759" priority="1654">
      <formula>$AL$4=""</formula>
    </cfRule>
  </conditionalFormatting>
  <conditionalFormatting sqref="BR46:CQ46">
    <cfRule type="expression" dxfId="4758" priority="1655">
      <formula>$AK$4=""</formula>
    </cfRule>
  </conditionalFormatting>
  <conditionalFormatting sqref="BR46:CQ46">
    <cfRule type="expression" dxfId="4757" priority="1656">
      <formula>$AJ$4=""</formula>
    </cfRule>
  </conditionalFormatting>
  <conditionalFormatting sqref="BR46:CQ46">
    <cfRule type="expression" dxfId="4756" priority="1657">
      <formula>$AI$4=""</formula>
    </cfRule>
  </conditionalFormatting>
  <conditionalFormatting sqref="BR46:CQ46">
    <cfRule type="expression" dxfId="4755" priority="1658">
      <formula>$AH$4=""</formula>
    </cfRule>
  </conditionalFormatting>
  <conditionalFormatting sqref="BR46:CQ46">
    <cfRule type="expression" dxfId="4754" priority="1659">
      <formula>$AG$4=""</formula>
    </cfRule>
  </conditionalFormatting>
  <conditionalFormatting sqref="BR46:CQ46">
    <cfRule type="expression" dxfId="4753" priority="1660">
      <formula>$AF$4=""</formula>
    </cfRule>
  </conditionalFormatting>
  <conditionalFormatting sqref="BR46:CQ46">
    <cfRule type="expression" dxfId="4752" priority="1661">
      <formula>$AE$4=""</formula>
    </cfRule>
  </conditionalFormatting>
  <conditionalFormatting sqref="BR46:CQ46">
    <cfRule type="expression" dxfId="4751" priority="1662">
      <formula>$AD$4=""</formula>
    </cfRule>
  </conditionalFormatting>
  <conditionalFormatting sqref="BR46:CQ46">
    <cfRule type="expression" dxfId="4750" priority="1663">
      <formula>$AC$4=""</formula>
    </cfRule>
  </conditionalFormatting>
  <conditionalFormatting sqref="BR46:CQ46">
    <cfRule type="expression" dxfId="4749" priority="1664">
      <formula>$AB$4=""</formula>
    </cfRule>
  </conditionalFormatting>
  <conditionalFormatting sqref="BR46:CQ46">
    <cfRule type="expression" dxfId="4748" priority="1639">
      <formula>$BA$4=""</formula>
    </cfRule>
  </conditionalFormatting>
  <conditionalFormatting sqref="BR46:CQ46">
    <cfRule type="expression" dxfId="4747" priority="1625">
      <formula>$BO$4=""</formula>
    </cfRule>
  </conditionalFormatting>
  <conditionalFormatting sqref="BR46:CQ46">
    <cfRule type="expression" dxfId="4746" priority="1626">
      <formula>$BN$4=""</formula>
    </cfRule>
  </conditionalFormatting>
  <conditionalFormatting sqref="BR46:CQ46">
    <cfRule type="expression" dxfId="4745" priority="1627">
      <formula>$BM$4=""</formula>
    </cfRule>
  </conditionalFormatting>
  <conditionalFormatting sqref="BR46:CQ46">
    <cfRule type="expression" dxfId="4744" priority="1628">
      <formula>$BL$4=""</formula>
    </cfRule>
  </conditionalFormatting>
  <conditionalFormatting sqref="BR46:CQ46">
    <cfRule type="expression" dxfId="4743" priority="1629">
      <formula>$BK$4=""</formula>
    </cfRule>
  </conditionalFormatting>
  <conditionalFormatting sqref="BR46:CQ46">
    <cfRule type="expression" dxfId="4742" priority="1630">
      <formula>$BJ$4=""</formula>
    </cfRule>
  </conditionalFormatting>
  <conditionalFormatting sqref="BR46:CQ46">
    <cfRule type="expression" dxfId="4741" priority="1631">
      <formula>$BI$4=""</formula>
    </cfRule>
  </conditionalFormatting>
  <conditionalFormatting sqref="BR46:CQ46">
    <cfRule type="expression" dxfId="4740" priority="1632">
      <formula>$BH$4=""</formula>
    </cfRule>
  </conditionalFormatting>
  <conditionalFormatting sqref="BR46:CQ46">
    <cfRule type="expression" dxfId="4739" priority="1633">
      <formula>$BG$4=""</formula>
    </cfRule>
  </conditionalFormatting>
  <conditionalFormatting sqref="BR46:CQ46">
    <cfRule type="expression" dxfId="4738" priority="1634">
      <formula>$BF$4=""</formula>
    </cfRule>
  </conditionalFormatting>
  <conditionalFormatting sqref="BR46:CQ46">
    <cfRule type="expression" dxfId="4737" priority="1635">
      <formula>$BE$4=""</formula>
    </cfRule>
  </conditionalFormatting>
  <conditionalFormatting sqref="BR46:CQ46">
    <cfRule type="expression" dxfId="4736" priority="1636">
      <formula>$BD$4=""</formula>
    </cfRule>
  </conditionalFormatting>
  <conditionalFormatting sqref="BR46:CQ46">
    <cfRule type="expression" dxfId="4735" priority="1638">
      <formula>$BB$4=""</formula>
    </cfRule>
  </conditionalFormatting>
  <conditionalFormatting sqref="BR46:CQ46">
    <cfRule type="expression" dxfId="4734" priority="1640">
      <formula>$AZ$4=""</formula>
    </cfRule>
  </conditionalFormatting>
  <conditionalFormatting sqref="CD46:CQ46">
    <cfRule type="expression" dxfId="4733" priority="1610">
      <formula>$CD$4=""</formula>
    </cfRule>
  </conditionalFormatting>
  <conditionalFormatting sqref="BR46:CQ46">
    <cfRule type="expression" dxfId="4732" priority="1624">
      <formula>$BP$4=""</formula>
    </cfRule>
  </conditionalFormatting>
  <conditionalFormatting sqref="BR46:CQ46">
    <cfRule type="expression" dxfId="4731" priority="1623">
      <formula>$BQ$4=""</formula>
    </cfRule>
  </conditionalFormatting>
  <conditionalFormatting sqref="BR46:CQ46">
    <cfRule type="expression" dxfId="4730" priority="1622">
      <formula>$BR$4=""</formula>
    </cfRule>
  </conditionalFormatting>
  <conditionalFormatting sqref="BS46:CQ46">
    <cfRule type="expression" dxfId="4729" priority="1621">
      <formula>$BS$4=""</formula>
    </cfRule>
  </conditionalFormatting>
  <conditionalFormatting sqref="BT46:CQ46">
    <cfRule type="expression" dxfId="4728" priority="1620">
      <formula>$BT$4=""</formula>
    </cfRule>
  </conditionalFormatting>
  <conditionalFormatting sqref="BU46:CQ46">
    <cfRule type="expression" dxfId="4727" priority="1619">
      <formula>$BU$4=""</formula>
    </cfRule>
  </conditionalFormatting>
  <conditionalFormatting sqref="BV46:CQ46">
    <cfRule type="expression" dxfId="4726" priority="1618">
      <formula>$BV$4=""</formula>
    </cfRule>
  </conditionalFormatting>
  <conditionalFormatting sqref="BW46:CQ46">
    <cfRule type="expression" dxfId="4725" priority="1617">
      <formula>$BW$4=""</formula>
    </cfRule>
  </conditionalFormatting>
  <conditionalFormatting sqref="BX46:CQ46">
    <cfRule type="expression" dxfId="4724" priority="1616">
      <formula>$BX$4=""</formula>
    </cfRule>
  </conditionalFormatting>
  <conditionalFormatting sqref="BY46:CQ46">
    <cfRule type="expression" dxfId="4723" priority="1615">
      <formula>$BY$4=""</formula>
    </cfRule>
  </conditionalFormatting>
  <conditionalFormatting sqref="BZ46:CQ46">
    <cfRule type="expression" dxfId="4722" priority="1614">
      <formula>$BZ$4=""</formula>
    </cfRule>
  </conditionalFormatting>
  <conditionalFormatting sqref="CA46:CQ46">
    <cfRule type="expression" dxfId="4721" priority="1613">
      <formula>$CA$4=""</formula>
    </cfRule>
  </conditionalFormatting>
  <conditionalFormatting sqref="CB46:CQ46">
    <cfRule type="expression" dxfId="4720" priority="1612">
      <formula>$CB$4=""</formula>
    </cfRule>
  </conditionalFormatting>
  <conditionalFormatting sqref="CC46:CQ46">
    <cfRule type="expression" dxfId="4719" priority="1611">
      <formula>$CC$4=""</formula>
    </cfRule>
  </conditionalFormatting>
  <conditionalFormatting sqref="BR46:CQ46">
    <cfRule type="expression" dxfId="4718" priority="1637">
      <formula>$BC$4=""</formula>
    </cfRule>
  </conditionalFormatting>
  <conditionalFormatting sqref="BR19:CQ19">
    <cfRule type="expression" dxfId="4717" priority="1530">
      <formula>$D$4=""</formula>
    </cfRule>
  </conditionalFormatting>
  <conditionalFormatting sqref="BR19:CQ19">
    <cfRule type="expression" dxfId="4716" priority="1529">
      <formula>$E$4=""</formula>
    </cfRule>
  </conditionalFormatting>
  <conditionalFormatting sqref="BR19:CQ19">
    <cfRule type="expression" dxfId="4715" priority="1528">
      <formula>$F$4=""</formula>
    </cfRule>
  </conditionalFormatting>
  <conditionalFormatting sqref="BR19:CQ19">
    <cfRule type="expression" dxfId="4714" priority="1527">
      <formula>$G$4=""</formula>
    </cfRule>
  </conditionalFormatting>
  <conditionalFormatting sqref="BR19:CQ19">
    <cfRule type="expression" dxfId="4713" priority="1526">
      <formula>$H$4=""</formula>
    </cfRule>
  </conditionalFormatting>
  <conditionalFormatting sqref="BR19:CQ19">
    <cfRule type="expression" dxfId="4712" priority="1525">
      <formula>$I$4=""</formula>
    </cfRule>
  </conditionalFormatting>
  <conditionalFormatting sqref="BR19:CQ19">
    <cfRule type="expression" dxfId="4711" priority="1524">
      <formula>$J$4=""</formula>
    </cfRule>
  </conditionalFormatting>
  <conditionalFormatting sqref="BR19:CQ19">
    <cfRule type="expression" dxfId="4710" priority="1523">
      <formula>$K$4=""</formula>
    </cfRule>
  </conditionalFormatting>
  <conditionalFormatting sqref="BR19:CQ19">
    <cfRule type="expression" dxfId="4709" priority="1522">
      <formula>$L$4=""</formula>
    </cfRule>
  </conditionalFormatting>
  <conditionalFormatting sqref="BR19:CQ19">
    <cfRule type="expression" dxfId="4708" priority="1521">
      <formula>$M$4=""</formula>
    </cfRule>
  </conditionalFormatting>
  <conditionalFormatting sqref="BR19:CQ19">
    <cfRule type="expression" dxfId="4707" priority="1520">
      <formula>$N$4=""</formula>
    </cfRule>
  </conditionalFormatting>
  <conditionalFormatting sqref="BR19:CQ19">
    <cfRule type="expression" dxfId="4706" priority="1519">
      <formula>$O$4=""</formula>
    </cfRule>
  </conditionalFormatting>
  <conditionalFormatting sqref="BR19:CQ19">
    <cfRule type="expression" dxfId="4705" priority="1518">
      <formula>$P$4=""</formula>
    </cfRule>
  </conditionalFormatting>
  <conditionalFormatting sqref="BR19:CQ19">
    <cfRule type="expression" dxfId="4704" priority="1517">
      <formula>$Q$4=""</formula>
    </cfRule>
  </conditionalFormatting>
  <conditionalFormatting sqref="BR19:CQ19">
    <cfRule type="expression" dxfId="4703" priority="1516">
      <formula>$R$4=""</formula>
    </cfRule>
  </conditionalFormatting>
  <conditionalFormatting sqref="BR19:CQ19">
    <cfRule type="expression" dxfId="4702" priority="1515">
      <formula>$S$4=""</formula>
    </cfRule>
  </conditionalFormatting>
  <conditionalFormatting sqref="BR19:CQ19">
    <cfRule type="expression" dxfId="4701" priority="1514">
      <formula>$T$4=""</formula>
    </cfRule>
  </conditionalFormatting>
  <conditionalFormatting sqref="BR19:CQ19">
    <cfRule type="expression" dxfId="4700" priority="1513">
      <formula>$U$4=""</formula>
    </cfRule>
  </conditionalFormatting>
  <conditionalFormatting sqref="BR19:CQ19">
    <cfRule type="expression" dxfId="4699" priority="1512">
      <formula>$V$4=""</formula>
    </cfRule>
  </conditionalFormatting>
  <conditionalFormatting sqref="BR19:CQ19">
    <cfRule type="expression" dxfId="4698" priority="1511">
      <formula>$W$4=""</formula>
    </cfRule>
  </conditionalFormatting>
  <conditionalFormatting sqref="BR19:CQ19">
    <cfRule type="expression" dxfId="4697" priority="1510">
      <formula>$X$4=""</formula>
    </cfRule>
  </conditionalFormatting>
  <conditionalFormatting sqref="BR19:CQ19">
    <cfRule type="expression" dxfId="4696" priority="1509">
      <formula>$Y$4=""</formula>
    </cfRule>
  </conditionalFormatting>
  <conditionalFormatting sqref="BR19:CQ19">
    <cfRule type="expression" dxfId="4695" priority="1508">
      <formula>$Z$4=""</formula>
    </cfRule>
  </conditionalFormatting>
  <conditionalFormatting sqref="BR19:CQ19">
    <cfRule type="expression" dxfId="4694" priority="1507">
      <formula>$AA$4=""</formula>
    </cfRule>
  </conditionalFormatting>
  <conditionalFormatting sqref="BR19:CQ19">
    <cfRule type="expression" dxfId="4693" priority="1483">
      <formula>$AY$4=""</formula>
    </cfRule>
  </conditionalFormatting>
  <conditionalFormatting sqref="BR19:CQ19">
    <cfRule type="expression" dxfId="4692" priority="1484">
      <formula>$AX$4=""</formula>
    </cfRule>
  </conditionalFormatting>
  <conditionalFormatting sqref="BR19:CQ19">
    <cfRule type="expression" dxfId="4691" priority="1485">
      <formula>$AW$4=""</formula>
    </cfRule>
  </conditionalFormatting>
  <conditionalFormatting sqref="BR19:CQ19">
    <cfRule type="expression" dxfId="4690" priority="1486">
      <formula>$AV$4=""</formula>
    </cfRule>
  </conditionalFormatting>
  <conditionalFormatting sqref="BR19:CQ19">
    <cfRule type="expression" dxfId="4689" priority="1487">
      <formula>$AU$4=""</formula>
    </cfRule>
  </conditionalFormatting>
  <conditionalFormatting sqref="BR19:CQ19">
    <cfRule type="expression" dxfId="4688" priority="1488">
      <formula>$AT$4=""</formula>
    </cfRule>
  </conditionalFormatting>
  <conditionalFormatting sqref="BR19:CQ19">
    <cfRule type="expression" dxfId="4687" priority="1489">
      <formula>$AS$4=""</formula>
    </cfRule>
  </conditionalFormatting>
  <conditionalFormatting sqref="BR19:CQ19">
    <cfRule type="expression" dxfId="4686" priority="1490">
      <formula>$AR$4=""</formula>
    </cfRule>
  </conditionalFormatting>
  <conditionalFormatting sqref="BR19:CQ19">
    <cfRule type="expression" dxfId="4685" priority="1491">
      <formula>$AQ$4=""</formula>
    </cfRule>
  </conditionalFormatting>
  <conditionalFormatting sqref="BR19:CQ19">
    <cfRule type="expression" dxfId="4684" priority="1492">
      <formula>$AP$4=""</formula>
    </cfRule>
  </conditionalFormatting>
  <conditionalFormatting sqref="BR19:CQ19">
    <cfRule type="expression" dxfId="4683" priority="1493">
      <formula>$AO$4=""</formula>
    </cfRule>
  </conditionalFormatting>
  <conditionalFormatting sqref="BR19:CQ19">
    <cfRule type="expression" dxfId="4682" priority="1494">
      <formula>$AN$4=""</formula>
    </cfRule>
  </conditionalFormatting>
  <conditionalFormatting sqref="BR19:CQ19">
    <cfRule type="expression" dxfId="4681" priority="1495">
      <formula>$AM$4=""</formula>
    </cfRule>
  </conditionalFormatting>
  <conditionalFormatting sqref="BR19:CQ19">
    <cfRule type="expression" dxfId="4680" priority="1496">
      <formula>$AL$4=""</formula>
    </cfRule>
  </conditionalFormatting>
  <conditionalFormatting sqref="BR19:CQ19">
    <cfRule type="expression" dxfId="4679" priority="1497">
      <formula>$AK$4=""</formula>
    </cfRule>
  </conditionalFormatting>
  <conditionalFormatting sqref="BR19:CQ19">
    <cfRule type="expression" dxfId="4678" priority="1498">
      <formula>$AJ$4=""</formula>
    </cfRule>
  </conditionalFormatting>
  <conditionalFormatting sqref="BR19:CQ19">
    <cfRule type="expression" dxfId="4677" priority="1499">
      <formula>$AI$4=""</formula>
    </cfRule>
  </conditionalFormatting>
  <conditionalFormatting sqref="BR19:CQ19">
    <cfRule type="expression" dxfId="4676" priority="1500">
      <formula>$AH$4=""</formula>
    </cfRule>
  </conditionalFormatting>
  <conditionalFormatting sqref="BR19:CQ19">
    <cfRule type="expression" dxfId="4675" priority="1501">
      <formula>$AG$4=""</formula>
    </cfRule>
  </conditionalFormatting>
  <conditionalFormatting sqref="BR19:CQ19">
    <cfRule type="expression" dxfId="4674" priority="1502">
      <formula>$AF$4=""</formula>
    </cfRule>
  </conditionalFormatting>
  <conditionalFormatting sqref="BR19:CQ19">
    <cfRule type="expression" dxfId="4673" priority="1503">
      <formula>$AE$4=""</formula>
    </cfRule>
  </conditionalFormatting>
  <conditionalFormatting sqref="BR19:CQ19">
    <cfRule type="expression" dxfId="4672" priority="1504">
      <formula>$AD$4=""</formula>
    </cfRule>
  </conditionalFormatting>
  <conditionalFormatting sqref="BR19:CQ19">
    <cfRule type="expression" dxfId="4671" priority="1505">
      <formula>$AC$4=""</formula>
    </cfRule>
  </conditionalFormatting>
  <conditionalFormatting sqref="BR19:CQ19">
    <cfRule type="expression" dxfId="4670" priority="1506">
      <formula>$AB$4=""</formula>
    </cfRule>
  </conditionalFormatting>
  <conditionalFormatting sqref="BR19:CQ19">
    <cfRule type="expression" dxfId="4669" priority="1481">
      <formula>$BA$4=""</formula>
    </cfRule>
  </conditionalFormatting>
  <conditionalFormatting sqref="BR19:CQ19">
    <cfRule type="expression" dxfId="4668" priority="1467">
      <formula>$BO$4=""</formula>
    </cfRule>
  </conditionalFormatting>
  <conditionalFormatting sqref="BR19:CQ19">
    <cfRule type="expression" dxfId="4667" priority="1468">
      <formula>$BN$4=""</formula>
    </cfRule>
  </conditionalFormatting>
  <conditionalFormatting sqref="BR19:CQ19">
    <cfRule type="expression" dxfId="4666" priority="1469">
      <formula>$BM$4=""</formula>
    </cfRule>
  </conditionalFormatting>
  <conditionalFormatting sqref="BR19:CQ19">
    <cfRule type="expression" dxfId="4665" priority="1470">
      <formula>$BL$4=""</formula>
    </cfRule>
  </conditionalFormatting>
  <conditionalFormatting sqref="BR19:CQ19">
    <cfRule type="expression" dxfId="4664" priority="1471">
      <formula>$BK$4=""</formula>
    </cfRule>
  </conditionalFormatting>
  <conditionalFormatting sqref="BR19:CQ19">
    <cfRule type="expression" dxfId="4663" priority="1472">
      <formula>$BJ$4=""</formula>
    </cfRule>
  </conditionalFormatting>
  <conditionalFormatting sqref="BR19:CQ19">
    <cfRule type="expression" dxfId="4662" priority="1473">
      <formula>$BI$4=""</formula>
    </cfRule>
  </conditionalFormatting>
  <conditionalFormatting sqref="BR19:CQ19">
    <cfRule type="expression" dxfId="4661" priority="1474">
      <formula>$BH$4=""</formula>
    </cfRule>
  </conditionalFormatting>
  <conditionalFormatting sqref="BR19:CQ19">
    <cfRule type="expression" dxfId="4660" priority="1475">
      <formula>$BG$4=""</formula>
    </cfRule>
  </conditionalFormatting>
  <conditionalFormatting sqref="BR19:CQ19">
    <cfRule type="expression" dxfId="4659" priority="1476">
      <formula>$BF$4=""</formula>
    </cfRule>
  </conditionalFormatting>
  <conditionalFormatting sqref="BR19:CQ19">
    <cfRule type="expression" dxfId="4658" priority="1477">
      <formula>$BE$4=""</formula>
    </cfRule>
  </conditionalFormatting>
  <conditionalFormatting sqref="BR19:CQ19">
    <cfRule type="expression" dxfId="4657" priority="1478">
      <formula>$BD$4=""</formula>
    </cfRule>
  </conditionalFormatting>
  <conditionalFormatting sqref="BR19:CQ19">
    <cfRule type="expression" dxfId="4656" priority="1480">
      <formula>$BB$4=""</formula>
    </cfRule>
  </conditionalFormatting>
  <conditionalFormatting sqref="BR19:CQ19">
    <cfRule type="expression" dxfId="4655" priority="1482">
      <formula>$AZ$4=""</formula>
    </cfRule>
  </conditionalFormatting>
  <conditionalFormatting sqref="CD19:CQ19">
    <cfRule type="expression" dxfId="4654" priority="1452">
      <formula>$CD$4=""</formula>
    </cfRule>
  </conditionalFormatting>
  <conditionalFormatting sqref="BR19:CQ19">
    <cfRule type="expression" dxfId="4653" priority="1466">
      <formula>$BP$4=""</formula>
    </cfRule>
  </conditionalFormatting>
  <conditionalFormatting sqref="BR19:CQ19">
    <cfRule type="expression" dxfId="4652" priority="1465">
      <formula>$BQ$4=""</formula>
    </cfRule>
  </conditionalFormatting>
  <conditionalFormatting sqref="BR19:CQ19">
    <cfRule type="expression" dxfId="4651" priority="1464">
      <formula>$BR$4=""</formula>
    </cfRule>
  </conditionalFormatting>
  <conditionalFormatting sqref="BS19:CQ19">
    <cfRule type="expression" dxfId="4650" priority="1463">
      <formula>$BS$4=""</formula>
    </cfRule>
  </conditionalFormatting>
  <conditionalFormatting sqref="BT19:CQ19">
    <cfRule type="expression" dxfId="4649" priority="1462">
      <formula>$BT$4=""</formula>
    </cfRule>
  </conditionalFormatting>
  <conditionalFormatting sqref="BU19:CQ19">
    <cfRule type="expression" dxfId="4648" priority="1461">
      <formula>$BU$4=""</formula>
    </cfRule>
  </conditionalFormatting>
  <conditionalFormatting sqref="BV19:CQ19">
    <cfRule type="expression" dxfId="4647" priority="1460">
      <formula>$BV$4=""</formula>
    </cfRule>
  </conditionalFormatting>
  <conditionalFormatting sqref="BW19:CQ19">
    <cfRule type="expression" dxfId="4646" priority="1459">
      <formula>$BW$4=""</formula>
    </cfRule>
  </conditionalFormatting>
  <conditionalFormatting sqref="BX19:CQ19">
    <cfRule type="expression" dxfId="4645" priority="1458">
      <formula>$BX$4=""</formula>
    </cfRule>
  </conditionalFormatting>
  <conditionalFormatting sqref="BY19:CQ19">
    <cfRule type="expression" dxfId="4644" priority="1457">
      <formula>$BY$4=""</formula>
    </cfRule>
  </conditionalFormatting>
  <conditionalFormatting sqref="BZ19:CQ19">
    <cfRule type="expression" dxfId="4643" priority="1456">
      <formula>$BZ$4=""</formula>
    </cfRule>
  </conditionalFormatting>
  <conditionalFormatting sqref="CA19:CQ19">
    <cfRule type="expression" dxfId="4642" priority="1455">
      <formula>$CA$4=""</formula>
    </cfRule>
  </conditionalFormatting>
  <conditionalFormatting sqref="CB19:CQ19">
    <cfRule type="expression" dxfId="4641" priority="1454">
      <formula>$CB$4=""</formula>
    </cfRule>
  </conditionalFormatting>
  <conditionalFormatting sqref="CC19:CQ19">
    <cfRule type="expression" dxfId="4640" priority="1453">
      <formula>$CC$4=""</formula>
    </cfRule>
  </conditionalFormatting>
  <conditionalFormatting sqref="BR19:CQ19">
    <cfRule type="expression" dxfId="4639" priority="1479">
      <formula>$BC$4=""</formula>
    </cfRule>
  </conditionalFormatting>
  <conditionalFormatting sqref="D11:BQ11">
    <cfRule type="expression" dxfId="4638" priority="1451">
      <formula>$D$4=""</formula>
    </cfRule>
  </conditionalFormatting>
  <conditionalFormatting sqref="E11:BQ11">
    <cfRule type="expression" dxfId="4637" priority="1450">
      <formula>$E$4=""</formula>
    </cfRule>
  </conditionalFormatting>
  <conditionalFormatting sqref="F11:BQ11">
    <cfRule type="expression" dxfId="4636" priority="1449">
      <formula>$F$4=""</formula>
    </cfRule>
  </conditionalFormatting>
  <conditionalFormatting sqref="G11:BQ11">
    <cfRule type="expression" dxfId="4635" priority="1448">
      <formula>$G$4=""</formula>
    </cfRule>
  </conditionalFormatting>
  <conditionalFormatting sqref="H11:BQ11">
    <cfRule type="expression" dxfId="4634" priority="1447">
      <formula>$H$4=""</formula>
    </cfRule>
  </conditionalFormatting>
  <conditionalFormatting sqref="I11:BQ11">
    <cfRule type="expression" dxfId="4633" priority="1446">
      <formula>$I$4=""</formula>
    </cfRule>
  </conditionalFormatting>
  <conditionalFormatting sqref="J11:BQ11">
    <cfRule type="expression" dxfId="4632" priority="1445">
      <formula>$J$4=""</formula>
    </cfRule>
  </conditionalFormatting>
  <conditionalFormatting sqref="K11:BQ11">
    <cfRule type="expression" dxfId="4631" priority="1444">
      <formula>$K$4=""</formula>
    </cfRule>
  </conditionalFormatting>
  <conditionalFormatting sqref="L11:BQ11">
    <cfRule type="expression" dxfId="4630" priority="1443">
      <formula>$L$4=""</formula>
    </cfRule>
  </conditionalFormatting>
  <conditionalFormatting sqref="M11:BQ11">
    <cfRule type="expression" dxfId="4629" priority="1442">
      <formula>$M$4=""</formula>
    </cfRule>
  </conditionalFormatting>
  <conditionalFormatting sqref="N11:BQ11">
    <cfRule type="expression" dxfId="4628" priority="1441">
      <formula>$N$4=""</formula>
    </cfRule>
  </conditionalFormatting>
  <conditionalFormatting sqref="O11:BQ11">
    <cfRule type="expression" dxfId="4627" priority="1440">
      <formula>$O$4=""</formula>
    </cfRule>
  </conditionalFormatting>
  <conditionalFormatting sqref="P11:BQ11">
    <cfRule type="expression" dxfId="4626" priority="1439">
      <formula>$P$4=""</formula>
    </cfRule>
  </conditionalFormatting>
  <conditionalFormatting sqref="Q11:BQ11">
    <cfRule type="expression" dxfId="4625" priority="1438">
      <formula>$Q$4=""</formula>
    </cfRule>
  </conditionalFormatting>
  <conditionalFormatting sqref="R11:BQ11">
    <cfRule type="expression" dxfId="4624" priority="1437">
      <formula>$R$4=""</formula>
    </cfRule>
  </conditionalFormatting>
  <conditionalFormatting sqref="S11:BQ11">
    <cfRule type="expression" dxfId="4623" priority="1436">
      <formula>$S$4=""</formula>
    </cfRule>
  </conditionalFormatting>
  <conditionalFormatting sqref="T11:BQ11">
    <cfRule type="expression" dxfId="4622" priority="1435">
      <formula>$T$4=""</formula>
    </cfRule>
  </conditionalFormatting>
  <conditionalFormatting sqref="U11:BQ11">
    <cfRule type="expression" dxfId="4621" priority="1434">
      <formula>$U$4=""</formula>
    </cfRule>
  </conditionalFormatting>
  <conditionalFormatting sqref="V11:BQ11">
    <cfRule type="expression" dxfId="4620" priority="1433">
      <formula>$V$4=""</formula>
    </cfRule>
  </conditionalFormatting>
  <conditionalFormatting sqref="W11:BQ11">
    <cfRule type="expression" dxfId="4619" priority="1432">
      <formula>$W$4=""</formula>
    </cfRule>
  </conditionalFormatting>
  <conditionalFormatting sqref="X11:BQ11">
    <cfRule type="expression" dxfId="4618" priority="1431">
      <formula>$X$4=""</formula>
    </cfRule>
  </conditionalFormatting>
  <conditionalFormatting sqref="Y11:BQ11">
    <cfRule type="expression" dxfId="4617" priority="1430">
      <formula>$Y$4=""</formula>
    </cfRule>
  </conditionalFormatting>
  <conditionalFormatting sqref="Z11:BQ11">
    <cfRule type="expression" dxfId="4616" priority="1429">
      <formula>$Z$4=""</formula>
    </cfRule>
  </conditionalFormatting>
  <conditionalFormatting sqref="AA11:BQ11">
    <cfRule type="expression" dxfId="4615" priority="1428">
      <formula>$AA$4=""</formula>
    </cfRule>
  </conditionalFormatting>
  <conditionalFormatting sqref="AY11:BQ11">
    <cfRule type="expression" dxfId="4614" priority="1404">
      <formula>$AY$4=""</formula>
    </cfRule>
  </conditionalFormatting>
  <conditionalFormatting sqref="AX11:BQ11">
    <cfRule type="expression" dxfId="4613" priority="1405">
      <formula>$AX$4=""</formula>
    </cfRule>
  </conditionalFormatting>
  <conditionalFormatting sqref="AW11:BQ11">
    <cfRule type="expression" dxfId="4612" priority="1406">
      <formula>$AW$4=""</formula>
    </cfRule>
  </conditionalFormatting>
  <conditionalFormatting sqref="AV11:BQ11">
    <cfRule type="expression" dxfId="4611" priority="1407">
      <formula>$AV$4=""</formula>
    </cfRule>
  </conditionalFormatting>
  <conditionalFormatting sqref="AU11:BQ11">
    <cfRule type="expression" dxfId="4610" priority="1408">
      <formula>$AU$4=""</formula>
    </cfRule>
  </conditionalFormatting>
  <conditionalFormatting sqref="AT11:BQ11">
    <cfRule type="expression" dxfId="4609" priority="1409">
      <formula>$AT$4=""</formula>
    </cfRule>
  </conditionalFormatting>
  <conditionalFormatting sqref="AS11:BQ11">
    <cfRule type="expression" dxfId="4608" priority="1410">
      <formula>$AS$4=""</formula>
    </cfRule>
  </conditionalFormatting>
  <conditionalFormatting sqref="AR11:BQ11">
    <cfRule type="expression" dxfId="4607" priority="1411">
      <formula>$AR$4=""</formula>
    </cfRule>
  </conditionalFormatting>
  <conditionalFormatting sqref="AQ11:BQ11">
    <cfRule type="expression" dxfId="4606" priority="1412">
      <formula>$AQ$4=""</formula>
    </cfRule>
  </conditionalFormatting>
  <conditionalFormatting sqref="AP11:BQ11">
    <cfRule type="expression" dxfId="4605" priority="1413">
      <formula>$AP$4=""</formula>
    </cfRule>
  </conditionalFormatting>
  <conditionalFormatting sqref="AO11:BQ11">
    <cfRule type="expression" dxfId="4604" priority="1414">
      <formula>$AO$4=""</formula>
    </cfRule>
  </conditionalFormatting>
  <conditionalFormatting sqref="AN11:BQ11">
    <cfRule type="expression" dxfId="4603" priority="1415">
      <formula>$AN$4=""</formula>
    </cfRule>
  </conditionalFormatting>
  <conditionalFormatting sqref="AM11:BQ11">
    <cfRule type="expression" dxfId="4602" priority="1416">
      <formula>$AM$4=""</formula>
    </cfRule>
  </conditionalFormatting>
  <conditionalFormatting sqref="AL11:BQ11">
    <cfRule type="expression" dxfId="4601" priority="1417">
      <formula>$AL$4=""</formula>
    </cfRule>
  </conditionalFormatting>
  <conditionalFormatting sqref="AK11:BQ11">
    <cfRule type="expression" dxfId="4600" priority="1418">
      <formula>$AK$4=""</formula>
    </cfRule>
  </conditionalFormatting>
  <conditionalFormatting sqref="AJ11:BQ11">
    <cfRule type="expression" dxfId="4599" priority="1419">
      <formula>$AJ$4=""</formula>
    </cfRule>
  </conditionalFormatting>
  <conditionalFormatting sqref="AI11:BQ11">
    <cfRule type="expression" dxfId="4598" priority="1420">
      <formula>$AI$4=""</formula>
    </cfRule>
  </conditionalFormatting>
  <conditionalFormatting sqref="AH11:BQ11">
    <cfRule type="expression" dxfId="4597" priority="1421">
      <formula>$AH$4=""</formula>
    </cfRule>
  </conditionalFormatting>
  <conditionalFormatting sqref="AG11:BQ11">
    <cfRule type="expression" dxfId="4596" priority="1422">
      <formula>$AG$4=""</formula>
    </cfRule>
  </conditionalFormatting>
  <conditionalFormatting sqref="AF11:BQ11">
    <cfRule type="expression" dxfId="4595" priority="1423">
      <formula>$AF$4=""</formula>
    </cfRule>
  </conditionalFormatting>
  <conditionalFormatting sqref="AE11:BQ11">
    <cfRule type="expression" dxfId="4594" priority="1424">
      <formula>$AE$4=""</formula>
    </cfRule>
  </conditionalFormatting>
  <conditionalFormatting sqref="AD11:BQ11">
    <cfRule type="expression" dxfId="4593" priority="1425">
      <formula>$AD$4=""</formula>
    </cfRule>
  </conditionalFormatting>
  <conditionalFormatting sqref="AC11:BQ11">
    <cfRule type="expression" dxfId="4592" priority="1426">
      <formula>$AC$4=""</formula>
    </cfRule>
  </conditionalFormatting>
  <conditionalFormatting sqref="AB11:BQ11">
    <cfRule type="expression" dxfId="4591" priority="1427">
      <formula>$AB$4=""</formula>
    </cfRule>
  </conditionalFormatting>
  <conditionalFormatting sqref="BA11:BQ11">
    <cfRule type="expression" dxfId="4590" priority="1402">
      <formula>$BA$4=""</formula>
    </cfRule>
  </conditionalFormatting>
  <conditionalFormatting sqref="BO11:BQ11">
    <cfRule type="expression" dxfId="4589" priority="1388">
      <formula>$BO$4=""</formula>
    </cfRule>
  </conditionalFormatting>
  <conditionalFormatting sqref="BN11:BQ11">
    <cfRule type="expression" dxfId="4588" priority="1389">
      <formula>$BN$4=""</formula>
    </cfRule>
  </conditionalFormatting>
  <conditionalFormatting sqref="BM11:BQ11">
    <cfRule type="expression" dxfId="4587" priority="1390">
      <formula>$BM$4=""</formula>
    </cfRule>
  </conditionalFormatting>
  <conditionalFormatting sqref="BL11:BQ11">
    <cfRule type="expression" dxfId="4586" priority="1391">
      <formula>$BL$4=""</formula>
    </cfRule>
  </conditionalFormatting>
  <conditionalFormatting sqref="BK11:BQ11">
    <cfRule type="expression" dxfId="4585" priority="1392">
      <formula>$BK$4=""</formula>
    </cfRule>
  </conditionalFormatting>
  <conditionalFormatting sqref="BJ11:BQ11">
    <cfRule type="expression" dxfId="4584" priority="1393">
      <formula>$BJ$4=""</formula>
    </cfRule>
  </conditionalFormatting>
  <conditionalFormatting sqref="BI11:BQ11">
    <cfRule type="expression" dxfId="4583" priority="1394">
      <formula>$BI$4=""</formula>
    </cfRule>
  </conditionalFormatting>
  <conditionalFormatting sqref="BH11:BQ11">
    <cfRule type="expression" dxfId="4582" priority="1395">
      <formula>$BH$4=""</formula>
    </cfRule>
  </conditionalFormatting>
  <conditionalFormatting sqref="BG11:BQ11">
    <cfRule type="expression" dxfId="4581" priority="1396">
      <formula>$BG$4=""</formula>
    </cfRule>
  </conditionalFormatting>
  <conditionalFormatting sqref="BF11:BQ11">
    <cfRule type="expression" dxfId="4580" priority="1397">
      <formula>$BF$4=""</formula>
    </cfRule>
  </conditionalFormatting>
  <conditionalFormatting sqref="BE11:BQ11">
    <cfRule type="expression" dxfId="4579" priority="1398">
      <formula>$BE$4=""</formula>
    </cfRule>
  </conditionalFormatting>
  <conditionalFormatting sqref="BD11:BQ11">
    <cfRule type="expression" dxfId="4578" priority="1399">
      <formula>$BD$4=""</formula>
    </cfRule>
  </conditionalFormatting>
  <conditionalFormatting sqref="BB11:BQ11">
    <cfRule type="expression" dxfId="4577" priority="1401">
      <formula>$BB$4=""</formula>
    </cfRule>
  </conditionalFormatting>
  <conditionalFormatting sqref="AZ11:BQ11">
    <cfRule type="expression" dxfId="4576" priority="1403">
      <formula>$AZ$4=""</formula>
    </cfRule>
  </conditionalFormatting>
  <conditionalFormatting sqref="BP11:BQ11">
    <cfRule type="expression" dxfId="4575" priority="1387">
      <formula>$BP$4=""</formula>
    </cfRule>
  </conditionalFormatting>
  <conditionalFormatting sqref="BQ11">
    <cfRule type="expression" dxfId="4574" priority="1386">
      <formula>$BQ$4=""</formula>
    </cfRule>
  </conditionalFormatting>
  <conditionalFormatting sqref="BC11:BQ11">
    <cfRule type="expression" dxfId="4573" priority="1400">
      <formula>$BC$4=""</formula>
    </cfRule>
  </conditionalFormatting>
  <conditionalFormatting sqref="BR11:CQ11">
    <cfRule type="expression" dxfId="4572" priority="1385">
      <formula>$D$4=""</formula>
    </cfRule>
  </conditionalFormatting>
  <conditionalFormatting sqref="BR11:CQ11">
    <cfRule type="expression" dxfId="4571" priority="1384">
      <formula>$E$4=""</formula>
    </cfRule>
  </conditionalFormatting>
  <conditionalFormatting sqref="BR11:CQ11">
    <cfRule type="expression" dxfId="4570" priority="1383">
      <formula>$F$4=""</formula>
    </cfRule>
  </conditionalFormatting>
  <conditionalFormatting sqref="BR11:CQ11">
    <cfRule type="expression" dxfId="4569" priority="1382">
      <formula>$G$4=""</formula>
    </cfRule>
  </conditionalFormatting>
  <conditionalFormatting sqref="BR11:CQ11">
    <cfRule type="expression" dxfId="4568" priority="1381">
      <formula>$H$4=""</formula>
    </cfRule>
  </conditionalFormatting>
  <conditionalFormatting sqref="BR11:CQ11">
    <cfRule type="expression" dxfId="4567" priority="1380">
      <formula>$I$4=""</formula>
    </cfRule>
  </conditionalFormatting>
  <conditionalFormatting sqref="BR11:CQ11">
    <cfRule type="expression" dxfId="4566" priority="1379">
      <formula>$J$4=""</formula>
    </cfRule>
  </conditionalFormatting>
  <conditionalFormatting sqref="BR11:CQ11">
    <cfRule type="expression" dxfId="4565" priority="1378">
      <formula>$K$4=""</formula>
    </cfRule>
  </conditionalFormatting>
  <conditionalFormatting sqref="BR11:CQ11">
    <cfRule type="expression" dxfId="4564" priority="1377">
      <formula>$L$4=""</formula>
    </cfRule>
  </conditionalFormatting>
  <conditionalFormatting sqref="BR11:CQ11">
    <cfRule type="expression" dxfId="4563" priority="1376">
      <formula>$M$4=""</formula>
    </cfRule>
  </conditionalFormatting>
  <conditionalFormatting sqref="BR11:CQ11">
    <cfRule type="expression" dxfId="4562" priority="1375">
      <formula>$N$4=""</formula>
    </cfRule>
  </conditionalFormatting>
  <conditionalFormatting sqref="BR11:CQ11">
    <cfRule type="expression" dxfId="4561" priority="1374">
      <formula>$O$4=""</formula>
    </cfRule>
  </conditionalFormatting>
  <conditionalFormatting sqref="BR11:CQ11">
    <cfRule type="expression" dxfId="4560" priority="1373">
      <formula>$P$4=""</formula>
    </cfRule>
  </conditionalFormatting>
  <conditionalFormatting sqref="BR11:CQ11">
    <cfRule type="expression" dxfId="4559" priority="1372">
      <formula>$Q$4=""</formula>
    </cfRule>
  </conditionalFormatting>
  <conditionalFormatting sqref="BR11:CQ11">
    <cfRule type="expression" dxfId="4558" priority="1371">
      <formula>$R$4=""</formula>
    </cfRule>
  </conditionalFormatting>
  <conditionalFormatting sqref="BR11:CQ11">
    <cfRule type="expression" dxfId="4557" priority="1370">
      <formula>$S$4=""</formula>
    </cfRule>
  </conditionalFormatting>
  <conditionalFormatting sqref="BR11:CQ11">
    <cfRule type="expression" dxfId="4556" priority="1369">
      <formula>$T$4=""</formula>
    </cfRule>
  </conditionalFormatting>
  <conditionalFormatting sqref="BR11:CQ11">
    <cfRule type="expression" dxfId="4555" priority="1368">
      <formula>$U$4=""</formula>
    </cfRule>
  </conditionalFormatting>
  <conditionalFormatting sqref="BR11:CQ11">
    <cfRule type="expression" dxfId="4554" priority="1367">
      <formula>$V$4=""</formula>
    </cfRule>
  </conditionalFormatting>
  <conditionalFormatting sqref="BR11:CQ11">
    <cfRule type="expression" dxfId="4553" priority="1366">
      <formula>$W$4=""</formula>
    </cfRule>
  </conditionalFormatting>
  <conditionalFormatting sqref="BR11:CQ11">
    <cfRule type="expression" dxfId="4552" priority="1365">
      <formula>$X$4=""</formula>
    </cfRule>
  </conditionalFormatting>
  <conditionalFormatting sqref="BR11:CQ11">
    <cfRule type="expression" dxfId="4551" priority="1364">
      <formula>$Y$4=""</formula>
    </cfRule>
  </conditionalFormatting>
  <conditionalFormatting sqref="BR11:CQ11">
    <cfRule type="expression" dxfId="4550" priority="1363">
      <formula>$Z$4=""</formula>
    </cfRule>
  </conditionalFormatting>
  <conditionalFormatting sqref="BR11:CQ11">
    <cfRule type="expression" dxfId="4549" priority="1362">
      <formula>$AA$4=""</formula>
    </cfRule>
  </conditionalFormatting>
  <conditionalFormatting sqref="BR11:CQ11">
    <cfRule type="expression" dxfId="4548" priority="1338">
      <formula>$AY$4=""</formula>
    </cfRule>
  </conditionalFormatting>
  <conditionalFormatting sqref="BR11:CQ11">
    <cfRule type="expression" dxfId="4547" priority="1339">
      <formula>$AX$4=""</formula>
    </cfRule>
  </conditionalFormatting>
  <conditionalFormatting sqref="BR11:CQ11">
    <cfRule type="expression" dxfId="4546" priority="1340">
      <formula>$AW$4=""</formula>
    </cfRule>
  </conditionalFormatting>
  <conditionalFormatting sqref="BR11:CQ11">
    <cfRule type="expression" dxfId="4545" priority="1341">
      <formula>$AV$4=""</formula>
    </cfRule>
  </conditionalFormatting>
  <conditionalFormatting sqref="BR11:CQ11">
    <cfRule type="expression" dxfId="4544" priority="1342">
      <formula>$AU$4=""</formula>
    </cfRule>
  </conditionalFormatting>
  <conditionalFormatting sqref="BR11:CQ11">
    <cfRule type="expression" dxfId="4543" priority="1343">
      <formula>$AT$4=""</formula>
    </cfRule>
  </conditionalFormatting>
  <conditionalFormatting sqref="BR11:CQ11">
    <cfRule type="expression" dxfId="4542" priority="1344">
      <formula>$AS$4=""</formula>
    </cfRule>
  </conditionalFormatting>
  <conditionalFormatting sqref="BR11:CQ11">
    <cfRule type="expression" dxfId="4541" priority="1345">
      <formula>$AR$4=""</formula>
    </cfRule>
  </conditionalFormatting>
  <conditionalFormatting sqref="BR11:CQ11">
    <cfRule type="expression" dxfId="4540" priority="1346">
      <formula>$AQ$4=""</formula>
    </cfRule>
  </conditionalFormatting>
  <conditionalFormatting sqref="BR11:CQ11">
    <cfRule type="expression" dxfId="4539" priority="1347">
      <formula>$AP$4=""</formula>
    </cfRule>
  </conditionalFormatting>
  <conditionalFormatting sqref="BR11:CQ11">
    <cfRule type="expression" dxfId="4538" priority="1348">
      <formula>$AO$4=""</formula>
    </cfRule>
  </conditionalFormatting>
  <conditionalFormatting sqref="BR11:CQ11">
    <cfRule type="expression" dxfId="4537" priority="1349">
      <formula>$AN$4=""</formula>
    </cfRule>
  </conditionalFormatting>
  <conditionalFormatting sqref="BR11:CQ11">
    <cfRule type="expression" dxfId="4536" priority="1350">
      <formula>$AM$4=""</formula>
    </cfRule>
  </conditionalFormatting>
  <conditionalFormatting sqref="BR11:CQ11">
    <cfRule type="expression" dxfId="4535" priority="1351">
      <formula>$AL$4=""</formula>
    </cfRule>
  </conditionalFormatting>
  <conditionalFormatting sqref="BR11:CQ11">
    <cfRule type="expression" dxfId="4534" priority="1352">
      <formula>$AK$4=""</formula>
    </cfRule>
  </conditionalFormatting>
  <conditionalFormatting sqref="BR11:CQ11">
    <cfRule type="expression" dxfId="4533" priority="1353">
      <formula>$AJ$4=""</formula>
    </cfRule>
  </conditionalFormatting>
  <conditionalFormatting sqref="BR11:CQ11">
    <cfRule type="expression" dxfId="4532" priority="1354">
      <formula>$AI$4=""</formula>
    </cfRule>
  </conditionalFormatting>
  <conditionalFormatting sqref="BR11:CQ11">
    <cfRule type="expression" dxfId="4531" priority="1355">
      <formula>$AH$4=""</formula>
    </cfRule>
  </conditionalFormatting>
  <conditionalFormatting sqref="BR11:CQ11">
    <cfRule type="expression" dxfId="4530" priority="1356">
      <formula>$AG$4=""</formula>
    </cfRule>
  </conditionalFormatting>
  <conditionalFormatting sqref="BR11:CQ11">
    <cfRule type="expression" dxfId="4529" priority="1357">
      <formula>$AF$4=""</formula>
    </cfRule>
  </conditionalFormatting>
  <conditionalFormatting sqref="BR11:CQ11">
    <cfRule type="expression" dxfId="4528" priority="1358">
      <formula>$AE$4=""</formula>
    </cfRule>
  </conditionalFormatting>
  <conditionalFormatting sqref="BR11:CQ11">
    <cfRule type="expression" dxfId="4527" priority="1359">
      <formula>$AD$4=""</formula>
    </cfRule>
  </conditionalFormatting>
  <conditionalFormatting sqref="BR11:CQ11">
    <cfRule type="expression" dxfId="4526" priority="1360">
      <formula>$AC$4=""</formula>
    </cfRule>
  </conditionalFormatting>
  <conditionalFormatting sqref="BR11:CQ11">
    <cfRule type="expression" dxfId="4525" priority="1361">
      <formula>$AB$4=""</formula>
    </cfRule>
  </conditionalFormatting>
  <conditionalFormatting sqref="BR11:CQ11">
    <cfRule type="expression" dxfId="4524" priority="1336">
      <formula>$BA$4=""</formula>
    </cfRule>
  </conditionalFormatting>
  <conditionalFormatting sqref="BR11:CQ11">
    <cfRule type="expression" dxfId="4523" priority="1322">
      <formula>$BO$4=""</formula>
    </cfRule>
  </conditionalFormatting>
  <conditionalFormatting sqref="BR11:CQ11">
    <cfRule type="expression" dxfId="4522" priority="1323">
      <formula>$BN$4=""</formula>
    </cfRule>
  </conditionalFormatting>
  <conditionalFormatting sqref="BR11:CQ11">
    <cfRule type="expression" dxfId="4521" priority="1324">
      <formula>$BM$4=""</formula>
    </cfRule>
  </conditionalFormatting>
  <conditionalFormatting sqref="BR11:CQ11">
    <cfRule type="expression" dxfId="4520" priority="1325">
      <formula>$BL$4=""</formula>
    </cfRule>
  </conditionalFormatting>
  <conditionalFormatting sqref="BR11:CQ11">
    <cfRule type="expression" dxfId="4519" priority="1326">
      <formula>$BK$4=""</formula>
    </cfRule>
  </conditionalFormatting>
  <conditionalFormatting sqref="BR11:CQ11">
    <cfRule type="expression" dxfId="4518" priority="1327">
      <formula>$BJ$4=""</formula>
    </cfRule>
  </conditionalFormatting>
  <conditionalFormatting sqref="BR11:CQ11">
    <cfRule type="expression" dxfId="4517" priority="1328">
      <formula>$BI$4=""</formula>
    </cfRule>
  </conditionalFormatting>
  <conditionalFormatting sqref="BR11:CQ11">
    <cfRule type="expression" dxfId="4516" priority="1329">
      <formula>$BH$4=""</formula>
    </cfRule>
  </conditionalFormatting>
  <conditionalFormatting sqref="BR11:CQ11">
    <cfRule type="expression" dxfId="4515" priority="1330">
      <formula>$BG$4=""</formula>
    </cfRule>
  </conditionalFormatting>
  <conditionalFormatting sqref="BR11:CQ11">
    <cfRule type="expression" dxfId="4514" priority="1331">
      <formula>$BF$4=""</formula>
    </cfRule>
  </conditionalFormatting>
  <conditionalFormatting sqref="BR11:CQ11">
    <cfRule type="expression" dxfId="4513" priority="1332">
      <formula>$BE$4=""</formula>
    </cfRule>
  </conditionalFormatting>
  <conditionalFormatting sqref="BR11:CQ11">
    <cfRule type="expression" dxfId="4512" priority="1333">
      <formula>$BD$4=""</formula>
    </cfRule>
  </conditionalFormatting>
  <conditionalFormatting sqref="BR11:CQ11">
    <cfRule type="expression" dxfId="4511" priority="1335">
      <formula>$BB$4=""</formula>
    </cfRule>
  </conditionalFormatting>
  <conditionalFormatting sqref="BR11:CQ11">
    <cfRule type="expression" dxfId="4510" priority="1337">
      <formula>$AZ$4=""</formula>
    </cfRule>
  </conditionalFormatting>
  <conditionalFormatting sqref="CD11:CQ11">
    <cfRule type="expression" dxfId="4509" priority="1307">
      <formula>$CD$4=""</formula>
    </cfRule>
  </conditionalFormatting>
  <conditionalFormatting sqref="BR11:CQ11">
    <cfRule type="expression" dxfId="4508" priority="1321">
      <formula>$BP$4=""</formula>
    </cfRule>
  </conditionalFormatting>
  <conditionalFormatting sqref="BR11:CQ11">
    <cfRule type="expression" dxfId="4507" priority="1320">
      <formula>$BQ$4=""</formula>
    </cfRule>
  </conditionalFormatting>
  <conditionalFormatting sqref="BR11:CQ11">
    <cfRule type="expression" dxfId="4506" priority="1319">
      <formula>$BR$4=""</formula>
    </cfRule>
  </conditionalFormatting>
  <conditionalFormatting sqref="BS11:CQ11">
    <cfRule type="expression" dxfId="4505" priority="1318">
      <formula>$BS$4=""</formula>
    </cfRule>
  </conditionalFormatting>
  <conditionalFormatting sqref="BT11:CQ11">
    <cfRule type="expression" dxfId="4504" priority="1317">
      <formula>$BT$4=""</formula>
    </cfRule>
  </conditionalFormatting>
  <conditionalFormatting sqref="BU11:CQ11">
    <cfRule type="expression" dxfId="4503" priority="1316">
      <formula>$BU$4=""</formula>
    </cfRule>
  </conditionalFormatting>
  <conditionalFormatting sqref="BV11:CQ11">
    <cfRule type="expression" dxfId="4502" priority="1315">
      <formula>$BV$4=""</formula>
    </cfRule>
  </conditionalFormatting>
  <conditionalFormatting sqref="BW11:CQ11">
    <cfRule type="expression" dxfId="4501" priority="1314">
      <formula>$BW$4=""</formula>
    </cfRule>
  </conditionalFormatting>
  <conditionalFormatting sqref="BX11:CQ11">
    <cfRule type="expression" dxfId="4500" priority="1313">
      <formula>$BX$4=""</formula>
    </cfRule>
  </conditionalFormatting>
  <conditionalFormatting sqref="BY11:CQ11">
    <cfRule type="expression" dxfId="4499" priority="1312">
      <formula>$BY$4=""</formula>
    </cfRule>
  </conditionalFormatting>
  <conditionalFormatting sqref="BZ11:CQ11">
    <cfRule type="expression" dxfId="4498" priority="1311">
      <formula>$BZ$4=""</formula>
    </cfRule>
  </conditionalFormatting>
  <conditionalFormatting sqref="CA11:CQ11">
    <cfRule type="expression" dxfId="4497" priority="1310">
      <formula>$CA$4=""</formula>
    </cfRule>
  </conditionalFormatting>
  <conditionalFormatting sqref="CB11:CQ11">
    <cfRule type="expression" dxfId="4496" priority="1309">
      <formula>$CB$4=""</formula>
    </cfRule>
  </conditionalFormatting>
  <conditionalFormatting sqref="CC11:CQ11">
    <cfRule type="expression" dxfId="4495" priority="1308">
      <formula>$CC$4=""</formula>
    </cfRule>
  </conditionalFormatting>
  <conditionalFormatting sqref="BR11:CQ11">
    <cfRule type="expression" dxfId="4494" priority="1334">
      <formula>$BC$4=""</formula>
    </cfRule>
  </conditionalFormatting>
  <conditionalFormatting sqref="D26:BQ26">
    <cfRule type="expression" dxfId="4493" priority="1306">
      <formula>$D$4=""</formula>
    </cfRule>
  </conditionalFormatting>
  <conditionalFormatting sqref="E26:BQ26">
    <cfRule type="expression" dxfId="4492" priority="1305">
      <formula>$E$4=""</formula>
    </cfRule>
  </conditionalFormatting>
  <conditionalFormatting sqref="F26:BQ26">
    <cfRule type="expression" dxfId="4491" priority="1304">
      <formula>$F$4=""</formula>
    </cfRule>
  </conditionalFormatting>
  <conditionalFormatting sqref="G26:BQ26">
    <cfRule type="expression" dxfId="4490" priority="1303">
      <formula>$G$4=""</formula>
    </cfRule>
  </conditionalFormatting>
  <conditionalFormatting sqref="H26:BQ26">
    <cfRule type="expression" dxfId="4489" priority="1302">
      <formula>$H$4=""</formula>
    </cfRule>
  </conditionalFormatting>
  <conditionalFormatting sqref="I26:BQ26">
    <cfRule type="expression" dxfId="4488" priority="1301">
      <formula>$I$4=""</formula>
    </cfRule>
  </conditionalFormatting>
  <conditionalFormatting sqref="J26:BQ26">
    <cfRule type="expression" dxfId="4487" priority="1300">
      <formula>$J$4=""</formula>
    </cfRule>
  </conditionalFormatting>
  <conditionalFormatting sqref="K26:BQ26">
    <cfRule type="expression" dxfId="4486" priority="1299">
      <formula>$K$4=""</formula>
    </cfRule>
  </conditionalFormatting>
  <conditionalFormatting sqref="L26:BQ26">
    <cfRule type="expression" dxfId="4485" priority="1298">
      <formula>$L$4=""</formula>
    </cfRule>
  </conditionalFormatting>
  <conditionalFormatting sqref="M26:BQ26">
    <cfRule type="expression" dxfId="4484" priority="1297">
      <formula>$M$4=""</formula>
    </cfRule>
  </conditionalFormatting>
  <conditionalFormatting sqref="N26:BQ26">
    <cfRule type="expression" dxfId="4483" priority="1296">
      <formula>$N$4=""</formula>
    </cfRule>
  </conditionalFormatting>
  <conditionalFormatting sqref="O26:BQ26">
    <cfRule type="expression" dxfId="4482" priority="1295">
      <formula>$O$4=""</formula>
    </cfRule>
  </conditionalFormatting>
  <conditionalFormatting sqref="P26:BQ26">
    <cfRule type="expression" dxfId="4481" priority="1294">
      <formula>$P$4=""</formula>
    </cfRule>
  </conditionalFormatting>
  <conditionalFormatting sqref="Q26:BQ26">
    <cfRule type="expression" dxfId="4480" priority="1293">
      <formula>$Q$4=""</formula>
    </cfRule>
  </conditionalFormatting>
  <conditionalFormatting sqref="R26:BQ26">
    <cfRule type="expression" dxfId="4479" priority="1292">
      <formula>$R$4=""</formula>
    </cfRule>
  </conditionalFormatting>
  <conditionalFormatting sqref="S26:BQ26">
    <cfRule type="expression" dxfId="4478" priority="1291">
      <formula>$S$4=""</formula>
    </cfRule>
  </conditionalFormatting>
  <conditionalFormatting sqref="T26:BQ26">
    <cfRule type="expression" dxfId="4477" priority="1290">
      <formula>$T$4=""</formula>
    </cfRule>
  </conditionalFormatting>
  <conditionalFormatting sqref="U26:BQ26">
    <cfRule type="expression" dxfId="4476" priority="1289">
      <formula>$U$4=""</formula>
    </cfRule>
  </conditionalFormatting>
  <conditionalFormatting sqref="V26:BQ26">
    <cfRule type="expression" dxfId="4475" priority="1288">
      <formula>$V$4=""</formula>
    </cfRule>
  </conditionalFormatting>
  <conditionalFormatting sqref="W26:BQ26">
    <cfRule type="expression" dxfId="4474" priority="1287">
      <formula>$W$4=""</formula>
    </cfRule>
  </conditionalFormatting>
  <conditionalFormatting sqref="X26:BQ26">
    <cfRule type="expression" dxfId="4473" priority="1286">
      <formula>$X$4=""</formula>
    </cfRule>
  </conditionalFormatting>
  <conditionalFormatting sqref="Y26:BQ26">
    <cfRule type="expression" dxfId="4472" priority="1285">
      <formula>$Y$4=""</formula>
    </cfRule>
  </conditionalFormatting>
  <conditionalFormatting sqref="Z26:BQ26">
    <cfRule type="expression" dxfId="4471" priority="1284">
      <formula>$Z$4=""</formula>
    </cfRule>
  </conditionalFormatting>
  <conditionalFormatting sqref="AA26:BQ26">
    <cfRule type="expression" dxfId="4470" priority="1283">
      <formula>$AA$4=""</formula>
    </cfRule>
  </conditionalFormatting>
  <conditionalFormatting sqref="AY26:BQ26">
    <cfRule type="expression" dxfId="4469" priority="1259">
      <formula>$AY$4=""</formula>
    </cfRule>
  </conditionalFormatting>
  <conditionalFormatting sqref="AX26:BQ26">
    <cfRule type="expression" dxfId="4468" priority="1260">
      <formula>$AX$4=""</formula>
    </cfRule>
  </conditionalFormatting>
  <conditionalFormatting sqref="AW26:BQ26">
    <cfRule type="expression" dxfId="4467" priority="1261">
      <formula>$AW$4=""</formula>
    </cfRule>
  </conditionalFormatting>
  <conditionalFormatting sqref="AV26:BQ26">
    <cfRule type="expression" dxfId="4466" priority="1262">
      <formula>$AV$4=""</formula>
    </cfRule>
  </conditionalFormatting>
  <conditionalFormatting sqref="AU26:BQ26">
    <cfRule type="expression" dxfId="4465" priority="1263">
      <formula>$AU$4=""</formula>
    </cfRule>
  </conditionalFormatting>
  <conditionalFormatting sqref="AT26:BQ26">
    <cfRule type="expression" dxfId="4464" priority="1264">
      <formula>$AT$4=""</formula>
    </cfRule>
  </conditionalFormatting>
  <conditionalFormatting sqref="AS26:BQ26">
    <cfRule type="expression" dxfId="4463" priority="1265">
      <formula>$AS$4=""</formula>
    </cfRule>
  </conditionalFormatting>
  <conditionalFormatting sqref="AR26:BQ26">
    <cfRule type="expression" dxfId="4462" priority="1266">
      <formula>$AR$4=""</formula>
    </cfRule>
  </conditionalFormatting>
  <conditionalFormatting sqref="AQ26:BQ26">
    <cfRule type="expression" dxfId="4461" priority="1267">
      <formula>$AQ$4=""</formula>
    </cfRule>
  </conditionalFormatting>
  <conditionalFormatting sqref="AP26:BQ26">
    <cfRule type="expression" dxfId="4460" priority="1268">
      <formula>$AP$4=""</formula>
    </cfRule>
  </conditionalFormatting>
  <conditionalFormatting sqref="AO26:BQ26">
    <cfRule type="expression" dxfId="4459" priority="1269">
      <formula>$AO$4=""</formula>
    </cfRule>
  </conditionalFormatting>
  <conditionalFormatting sqref="AN26:BQ26">
    <cfRule type="expression" dxfId="4458" priority="1270">
      <formula>$AN$4=""</formula>
    </cfRule>
  </conditionalFormatting>
  <conditionalFormatting sqref="AM26:BQ26">
    <cfRule type="expression" dxfId="4457" priority="1271">
      <formula>$AM$4=""</formula>
    </cfRule>
  </conditionalFormatting>
  <conditionalFormatting sqref="AL26:BQ26">
    <cfRule type="expression" dxfId="4456" priority="1272">
      <formula>$AL$4=""</formula>
    </cfRule>
  </conditionalFormatting>
  <conditionalFormatting sqref="AK26:BQ26">
    <cfRule type="expression" dxfId="4455" priority="1273">
      <formula>$AK$4=""</formula>
    </cfRule>
  </conditionalFormatting>
  <conditionalFormatting sqref="AJ26:BQ26">
    <cfRule type="expression" dxfId="4454" priority="1274">
      <formula>$AJ$4=""</formula>
    </cfRule>
  </conditionalFormatting>
  <conditionalFormatting sqref="AI26:BQ26">
    <cfRule type="expression" dxfId="4453" priority="1275">
      <formula>$AI$4=""</formula>
    </cfRule>
  </conditionalFormatting>
  <conditionalFormatting sqref="AH26:BQ26">
    <cfRule type="expression" dxfId="4452" priority="1276">
      <formula>$AH$4=""</formula>
    </cfRule>
  </conditionalFormatting>
  <conditionalFormatting sqref="AG26:BQ26">
    <cfRule type="expression" dxfId="4451" priority="1277">
      <formula>$AG$4=""</formula>
    </cfRule>
  </conditionalFormatting>
  <conditionalFormatting sqref="AF26:BQ26">
    <cfRule type="expression" dxfId="4450" priority="1278">
      <formula>$AF$4=""</formula>
    </cfRule>
  </conditionalFormatting>
  <conditionalFormatting sqref="AE26:BQ26">
    <cfRule type="expression" dxfId="4449" priority="1279">
      <formula>$AE$4=""</formula>
    </cfRule>
  </conditionalFormatting>
  <conditionalFormatting sqref="AD26:BQ26">
    <cfRule type="expression" dxfId="4448" priority="1280">
      <formula>$AD$4=""</formula>
    </cfRule>
  </conditionalFormatting>
  <conditionalFormatting sqref="AC26:BQ26">
    <cfRule type="expression" dxfId="4447" priority="1281">
      <formula>$AC$4=""</formula>
    </cfRule>
  </conditionalFormatting>
  <conditionalFormatting sqref="AB26:BQ26">
    <cfRule type="expression" dxfId="4446" priority="1282">
      <formula>$AB$4=""</formula>
    </cfRule>
  </conditionalFormatting>
  <conditionalFormatting sqref="BA26:BQ26">
    <cfRule type="expression" dxfId="4445" priority="1257">
      <formula>$BA$4=""</formula>
    </cfRule>
  </conditionalFormatting>
  <conditionalFormatting sqref="BO26:BQ26">
    <cfRule type="expression" dxfId="4444" priority="1243">
      <formula>$BO$4=""</formula>
    </cfRule>
  </conditionalFormatting>
  <conditionalFormatting sqref="BN26:BQ26">
    <cfRule type="expression" dxfId="4443" priority="1244">
      <formula>$BN$4=""</formula>
    </cfRule>
  </conditionalFormatting>
  <conditionalFormatting sqref="BM26:BQ26">
    <cfRule type="expression" dxfId="4442" priority="1245">
      <formula>$BM$4=""</formula>
    </cfRule>
  </conditionalFormatting>
  <conditionalFormatting sqref="BL26:BQ26">
    <cfRule type="expression" dxfId="4441" priority="1246">
      <formula>$BL$4=""</formula>
    </cfRule>
  </conditionalFormatting>
  <conditionalFormatting sqref="BK26:BQ26">
    <cfRule type="expression" dxfId="4440" priority="1247">
      <formula>$BK$4=""</formula>
    </cfRule>
  </conditionalFormatting>
  <conditionalFormatting sqref="BJ26:BQ26">
    <cfRule type="expression" dxfId="4439" priority="1248">
      <formula>$BJ$4=""</formula>
    </cfRule>
  </conditionalFormatting>
  <conditionalFormatting sqref="BI26:BQ26">
    <cfRule type="expression" dxfId="4438" priority="1249">
      <formula>$BI$4=""</formula>
    </cfRule>
  </conditionalFormatting>
  <conditionalFormatting sqref="BH26:BQ26">
    <cfRule type="expression" dxfId="4437" priority="1250">
      <formula>$BH$4=""</formula>
    </cfRule>
  </conditionalFormatting>
  <conditionalFormatting sqref="BG26:BQ26">
    <cfRule type="expression" dxfId="4436" priority="1251">
      <formula>$BG$4=""</formula>
    </cfRule>
  </conditionalFormatting>
  <conditionalFormatting sqref="BF26:BQ26">
    <cfRule type="expression" dxfId="4435" priority="1252">
      <formula>$BF$4=""</formula>
    </cfRule>
  </conditionalFormatting>
  <conditionalFormatting sqref="BE26:BQ26">
    <cfRule type="expression" dxfId="4434" priority="1253">
      <formula>$BE$4=""</formula>
    </cfRule>
  </conditionalFormatting>
  <conditionalFormatting sqref="BD26:BQ26">
    <cfRule type="expression" dxfId="4433" priority="1254">
      <formula>$BD$4=""</formula>
    </cfRule>
  </conditionalFormatting>
  <conditionalFormatting sqref="BB26:BQ26">
    <cfRule type="expression" dxfId="4432" priority="1256">
      <formula>$BB$4=""</formula>
    </cfRule>
  </conditionalFormatting>
  <conditionalFormatting sqref="AZ26:BQ26">
    <cfRule type="expression" dxfId="4431" priority="1258">
      <formula>$AZ$4=""</formula>
    </cfRule>
  </conditionalFormatting>
  <conditionalFormatting sqref="BP26:BQ26">
    <cfRule type="expression" dxfId="4430" priority="1242">
      <formula>$BP$4=""</formula>
    </cfRule>
  </conditionalFormatting>
  <conditionalFormatting sqref="BQ26">
    <cfRule type="expression" dxfId="4429" priority="1241">
      <formula>$BQ$4=""</formula>
    </cfRule>
  </conditionalFormatting>
  <conditionalFormatting sqref="BC26:BQ26">
    <cfRule type="expression" dxfId="4428" priority="1255">
      <formula>$BC$4=""</formula>
    </cfRule>
  </conditionalFormatting>
  <conditionalFormatting sqref="BR26:CQ26">
    <cfRule type="expression" dxfId="4427" priority="1240">
      <formula>$D$4=""</formula>
    </cfRule>
  </conditionalFormatting>
  <conditionalFormatting sqref="BR26:CQ26">
    <cfRule type="expression" dxfId="4426" priority="1239">
      <formula>$E$4=""</formula>
    </cfRule>
  </conditionalFormatting>
  <conditionalFormatting sqref="BR26:CQ26">
    <cfRule type="expression" dxfId="4425" priority="1238">
      <formula>$F$4=""</formula>
    </cfRule>
  </conditionalFormatting>
  <conditionalFormatting sqref="BR26:CQ26">
    <cfRule type="expression" dxfId="4424" priority="1237">
      <formula>$G$4=""</formula>
    </cfRule>
  </conditionalFormatting>
  <conditionalFormatting sqref="BR26:CQ26">
    <cfRule type="expression" dxfId="4423" priority="1236">
      <formula>$H$4=""</formula>
    </cfRule>
  </conditionalFormatting>
  <conditionalFormatting sqref="BR26:CQ26">
    <cfRule type="expression" dxfId="4422" priority="1235">
      <formula>$I$4=""</formula>
    </cfRule>
  </conditionalFormatting>
  <conditionalFormatting sqref="BR26:CQ26">
    <cfRule type="expression" dxfId="4421" priority="1234">
      <formula>$J$4=""</formula>
    </cfRule>
  </conditionalFormatting>
  <conditionalFormatting sqref="BR26:CQ26">
    <cfRule type="expression" dxfId="4420" priority="1233">
      <formula>$K$4=""</formula>
    </cfRule>
  </conditionalFormatting>
  <conditionalFormatting sqref="BR26:CQ26">
    <cfRule type="expression" dxfId="4419" priority="1232">
      <formula>$L$4=""</formula>
    </cfRule>
  </conditionalFormatting>
  <conditionalFormatting sqref="BR26:CQ26">
    <cfRule type="expression" dxfId="4418" priority="1231">
      <formula>$M$4=""</formula>
    </cfRule>
  </conditionalFormatting>
  <conditionalFormatting sqref="BR26:CQ26">
    <cfRule type="expression" dxfId="4417" priority="1230">
      <formula>$N$4=""</formula>
    </cfRule>
  </conditionalFormatting>
  <conditionalFormatting sqref="BR26:CQ26">
    <cfRule type="expression" dxfId="4416" priority="1229">
      <formula>$O$4=""</formula>
    </cfRule>
  </conditionalFormatting>
  <conditionalFormatting sqref="BR26:CQ26">
    <cfRule type="expression" dxfId="4415" priority="1228">
      <formula>$P$4=""</formula>
    </cfRule>
  </conditionalFormatting>
  <conditionalFormatting sqref="BR26:CQ26">
    <cfRule type="expression" dxfId="4414" priority="1227">
      <formula>$Q$4=""</formula>
    </cfRule>
  </conditionalFormatting>
  <conditionalFormatting sqref="BR26:CQ26">
    <cfRule type="expression" dxfId="4413" priority="1226">
      <formula>$R$4=""</formula>
    </cfRule>
  </conditionalFormatting>
  <conditionalFormatting sqref="BR26:CQ26">
    <cfRule type="expression" dxfId="4412" priority="1225">
      <formula>$S$4=""</formula>
    </cfRule>
  </conditionalFormatting>
  <conditionalFormatting sqref="BR26:CQ26">
    <cfRule type="expression" dxfId="4411" priority="1224">
      <formula>$T$4=""</formula>
    </cfRule>
  </conditionalFormatting>
  <conditionalFormatting sqref="BR26:CQ26">
    <cfRule type="expression" dxfId="4410" priority="1223">
      <formula>$U$4=""</formula>
    </cfRule>
  </conditionalFormatting>
  <conditionalFormatting sqref="BR26:CQ26">
    <cfRule type="expression" dxfId="4409" priority="1222">
      <formula>$V$4=""</formula>
    </cfRule>
  </conditionalFormatting>
  <conditionalFormatting sqref="BR26:CQ26">
    <cfRule type="expression" dxfId="4408" priority="1221">
      <formula>$W$4=""</formula>
    </cfRule>
  </conditionalFormatting>
  <conditionalFormatting sqref="BR26:CQ26">
    <cfRule type="expression" dxfId="4407" priority="1220">
      <formula>$X$4=""</formula>
    </cfRule>
  </conditionalFormatting>
  <conditionalFormatting sqref="BR26:CQ26">
    <cfRule type="expression" dxfId="4406" priority="1219">
      <formula>$Y$4=""</formula>
    </cfRule>
  </conditionalFormatting>
  <conditionalFormatting sqref="BR26:CQ26">
    <cfRule type="expression" dxfId="4405" priority="1218">
      <formula>$Z$4=""</formula>
    </cfRule>
  </conditionalFormatting>
  <conditionalFormatting sqref="BR26:CQ26">
    <cfRule type="expression" dxfId="4404" priority="1217">
      <formula>$AA$4=""</formula>
    </cfRule>
  </conditionalFormatting>
  <conditionalFormatting sqref="BR26:CQ26">
    <cfRule type="expression" dxfId="4403" priority="1193">
      <formula>$AY$4=""</formula>
    </cfRule>
  </conditionalFormatting>
  <conditionalFormatting sqref="BR26:CQ26">
    <cfRule type="expression" dxfId="4402" priority="1194">
      <formula>$AX$4=""</formula>
    </cfRule>
  </conditionalFormatting>
  <conditionalFormatting sqref="BR26:CQ26">
    <cfRule type="expression" dxfId="4401" priority="1195">
      <formula>$AW$4=""</formula>
    </cfRule>
  </conditionalFormatting>
  <conditionalFormatting sqref="BR26:CQ26">
    <cfRule type="expression" dxfId="4400" priority="1196">
      <formula>$AV$4=""</formula>
    </cfRule>
  </conditionalFormatting>
  <conditionalFormatting sqref="BR26:CQ26">
    <cfRule type="expression" dxfId="4399" priority="1197">
      <formula>$AU$4=""</formula>
    </cfRule>
  </conditionalFormatting>
  <conditionalFormatting sqref="BR26:CQ26">
    <cfRule type="expression" dxfId="4398" priority="1198">
      <formula>$AT$4=""</formula>
    </cfRule>
  </conditionalFormatting>
  <conditionalFormatting sqref="BR26:CQ26">
    <cfRule type="expression" dxfId="4397" priority="1199">
      <formula>$AS$4=""</formula>
    </cfRule>
  </conditionalFormatting>
  <conditionalFormatting sqref="BR26:CQ26">
    <cfRule type="expression" dxfId="4396" priority="1200">
      <formula>$AR$4=""</formula>
    </cfRule>
  </conditionalFormatting>
  <conditionalFormatting sqref="BR26:CQ26">
    <cfRule type="expression" dxfId="4395" priority="1201">
      <formula>$AQ$4=""</formula>
    </cfRule>
  </conditionalFormatting>
  <conditionalFormatting sqref="BR26:CQ26">
    <cfRule type="expression" dxfId="4394" priority="1202">
      <formula>$AP$4=""</formula>
    </cfRule>
  </conditionalFormatting>
  <conditionalFormatting sqref="BR26:CQ26">
    <cfRule type="expression" dxfId="4393" priority="1203">
      <formula>$AO$4=""</formula>
    </cfRule>
  </conditionalFormatting>
  <conditionalFormatting sqref="BR26:CQ26">
    <cfRule type="expression" dxfId="4392" priority="1204">
      <formula>$AN$4=""</formula>
    </cfRule>
  </conditionalFormatting>
  <conditionalFormatting sqref="BR26:CQ26">
    <cfRule type="expression" dxfId="4391" priority="1205">
      <formula>$AM$4=""</formula>
    </cfRule>
  </conditionalFormatting>
  <conditionalFormatting sqref="BR26:CQ26">
    <cfRule type="expression" dxfId="4390" priority="1206">
      <formula>$AL$4=""</formula>
    </cfRule>
  </conditionalFormatting>
  <conditionalFormatting sqref="BR26:CQ26">
    <cfRule type="expression" dxfId="4389" priority="1207">
      <formula>$AK$4=""</formula>
    </cfRule>
  </conditionalFormatting>
  <conditionalFormatting sqref="BR26:CQ26">
    <cfRule type="expression" dxfId="4388" priority="1208">
      <formula>$AJ$4=""</formula>
    </cfRule>
  </conditionalFormatting>
  <conditionalFormatting sqref="BR26:CQ26">
    <cfRule type="expression" dxfId="4387" priority="1209">
      <formula>$AI$4=""</formula>
    </cfRule>
  </conditionalFormatting>
  <conditionalFormatting sqref="BR26:CQ26">
    <cfRule type="expression" dxfId="4386" priority="1210">
      <formula>$AH$4=""</formula>
    </cfRule>
  </conditionalFormatting>
  <conditionalFormatting sqref="BR26:CQ26">
    <cfRule type="expression" dxfId="4385" priority="1211">
      <formula>$AG$4=""</formula>
    </cfRule>
  </conditionalFormatting>
  <conditionalFormatting sqref="BR26:CQ26">
    <cfRule type="expression" dxfId="4384" priority="1212">
      <formula>$AF$4=""</formula>
    </cfRule>
  </conditionalFormatting>
  <conditionalFormatting sqref="BR26:CQ26">
    <cfRule type="expression" dxfId="4383" priority="1213">
      <formula>$AE$4=""</formula>
    </cfRule>
  </conditionalFormatting>
  <conditionalFormatting sqref="BR26:CQ26">
    <cfRule type="expression" dxfId="4382" priority="1214">
      <formula>$AD$4=""</formula>
    </cfRule>
  </conditionalFormatting>
  <conditionalFormatting sqref="BR26:CQ26">
    <cfRule type="expression" dxfId="4381" priority="1215">
      <formula>$AC$4=""</formula>
    </cfRule>
  </conditionalFormatting>
  <conditionalFormatting sqref="BR26:CQ26">
    <cfRule type="expression" dxfId="4380" priority="1216">
      <formula>$AB$4=""</formula>
    </cfRule>
  </conditionalFormatting>
  <conditionalFormatting sqref="BR26:CQ26">
    <cfRule type="expression" dxfId="4379" priority="1191">
      <formula>$BA$4=""</formula>
    </cfRule>
  </conditionalFormatting>
  <conditionalFormatting sqref="BR26:CQ26">
    <cfRule type="expression" dxfId="4378" priority="1177">
      <formula>$BO$4=""</formula>
    </cfRule>
  </conditionalFormatting>
  <conditionalFormatting sqref="BR26:CQ26">
    <cfRule type="expression" dxfId="4377" priority="1178">
      <formula>$BN$4=""</formula>
    </cfRule>
  </conditionalFormatting>
  <conditionalFormatting sqref="BR26:CQ26">
    <cfRule type="expression" dxfId="4376" priority="1179">
      <formula>$BM$4=""</formula>
    </cfRule>
  </conditionalFormatting>
  <conditionalFormatting sqref="BR26:CQ26">
    <cfRule type="expression" dxfId="4375" priority="1180">
      <formula>$BL$4=""</formula>
    </cfRule>
  </conditionalFormatting>
  <conditionalFormatting sqref="BR26:CQ26">
    <cfRule type="expression" dxfId="4374" priority="1181">
      <formula>$BK$4=""</formula>
    </cfRule>
  </conditionalFormatting>
  <conditionalFormatting sqref="BR26:CQ26">
    <cfRule type="expression" dxfId="4373" priority="1182">
      <formula>$BJ$4=""</formula>
    </cfRule>
  </conditionalFormatting>
  <conditionalFormatting sqref="BR26:CQ26">
    <cfRule type="expression" dxfId="4372" priority="1183">
      <formula>$BI$4=""</formula>
    </cfRule>
  </conditionalFormatting>
  <conditionalFormatting sqref="BR26:CQ26">
    <cfRule type="expression" dxfId="4371" priority="1184">
      <formula>$BH$4=""</formula>
    </cfRule>
  </conditionalFormatting>
  <conditionalFormatting sqref="BR26:CQ26">
    <cfRule type="expression" dxfId="4370" priority="1185">
      <formula>$BG$4=""</formula>
    </cfRule>
  </conditionalFormatting>
  <conditionalFormatting sqref="BR26:CQ26">
    <cfRule type="expression" dxfId="4369" priority="1186">
      <formula>$BF$4=""</formula>
    </cfRule>
  </conditionalFormatting>
  <conditionalFormatting sqref="BR26:CQ26">
    <cfRule type="expression" dxfId="4368" priority="1187">
      <formula>$BE$4=""</formula>
    </cfRule>
  </conditionalFormatting>
  <conditionalFormatting sqref="BR26:CQ26">
    <cfRule type="expression" dxfId="4367" priority="1188">
      <formula>$BD$4=""</formula>
    </cfRule>
  </conditionalFormatting>
  <conditionalFormatting sqref="BR26:CQ26">
    <cfRule type="expression" dxfId="4366" priority="1190">
      <formula>$BB$4=""</formula>
    </cfRule>
  </conditionalFormatting>
  <conditionalFormatting sqref="BR26:CQ26">
    <cfRule type="expression" dxfId="4365" priority="1192">
      <formula>$AZ$4=""</formula>
    </cfRule>
  </conditionalFormatting>
  <conditionalFormatting sqref="CD26:CQ26">
    <cfRule type="expression" dxfId="4364" priority="1162">
      <formula>$CD$4=""</formula>
    </cfRule>
  </conditionalFormatting>
  <conditionalFormatting sqref="BR26:CQ26">
    <cfRule type="expression" dxfId="4363" priority="1176">
      <formula>$BP$4=""</formula>
    </cfRule>
  </conditionalFormatting>
  <conditionalFormatting sqref="BR26:CQ26">
    <cfRule type="expression" dxfId="4362" priority="1175">
      <formula>$BQ$4=""</formula>
    </cfRule>
  </conditionalFormatting>
  <conditionalFormatting sqref="BR26:CQ26">
    <cfRule type="expression" dxfId="4361" priority="1174">
      <formula>$BR$4=""</formula>
    </cfRule>
  </conditionalFormatting>
  <conditionalFormatting sqref="BS26:CQ26">
    <cfRule type="expression" dxfId="4360" priority="1173">
      <formula>$BS$4=""</formula>
    </cfRule>
  </conditionalFormatting>
  <conditionalFormatting sqref="BT26:CQ26">
    <cfRule type="expression" dxfId="4359" priority="1172">
      <formula>$BT$4=""</formula>
    </cfRule>
  </conditionalFormatting>
  <conditionalFormatting sqref="BU26:CQ26">
    <cfRule type="expression" dxfId="4358" priority="1171">
      <formula>$BU$4=""</formula>
    </cfRule>
  </conditionalFormatting>
  <conditionalFormatting sqref="BV26:CQ26">
    <cfRule type="expression" dxfId="4357" priority="1170">
      <formula>$BV$4=""</formula>
    </cfRule>
  </conditionalFormatting>
  <conditionalFormatting sqref="BW26:CQ26">
    <cfRule type="expression" dxfId="4356" priority="1169">
      <formula>$BW$4=""</formula>
    </cfRule>
  </conditionalFormatting>
  <conditionalFormatting sqref="BX26:CQ26">
    <cfRule type="expression" dxfId="4355" priority="1168">
      <formula>$BX$4=""</formula>
    </cfRule>
  </conditionalFormatting>
  <conditionalFormatting sqref="BY26:CQ26">
    <cfRule type="expression" dxfId="4354" priority="1167">
      <formula>$BY$4=""</formula>
    </cfRule>
  </conditionalFormatting>
  <conditionalFormatting sqref="BZ26:CQ26">
    <cfRule type="expression" dxfId="4353" priority="1166">
      <formula>$BZ$4=""</formula>
    </cfRule>
  </conditionalFormatting>
  <conditionalFormatting sqref="CA26:CQ26">
    <cfRule type="expression" dxfId="4352" priority="1165">
      <formula>$CA$4=""</formula>
    </cfRule>
  </conditionalFormatting>
  <conditionalFormatting sqref="CB26:CQ26">
    <cfRule type="expression" dxfId="4351" priority="1164">
      <formula>$CB$4=""</formula>
    </cfRule>
  </conditionalFormatting>
  <conditionalFormatting sqref="CC26:CQ26">
    <cfRule type="expression" dxfId="4350" priority="1163">
      <formula>$CC$4=""</formula>
    </cfRule>
  </conditionalFormatting>
  <conditionalFormatting sqref="BR26:CQ26">
    <cfRule type="expression" dxfId="4349" priority="1189">
      <formula>$BC$4=""</formula>
    </cfRule>
  </conditionalFormatting>
  <conditionalFormatting sqref="D32:BQ32">
    <cfRule type="expression" dxfId="4348" priority="1161">
      <formula>$D$4=""</formula>
    </cfRule>
  </conditionalFormatting>
  <conditionalFormatting sqref="E32:BQ32">
    <cfRule type="expression" dxfId="4347" priority="1160">
      <formula>$E$4=""</formula>
    </cfRule>
  </conditionalFormatting>
  <conditionalFormatting sqref="F32:BQ32">
    <cfRule type="expression" dxfId="4346" priority="1159">
      <formula>$F$4=""</formula>
    </cfRule>
  </conditionalFormatting>
  <conditionalFormatting sqref="G32:BQ32">
    <cfRule type="expression" dxfId="4345" priority="1158">
      <formula>$G$4=""</formula>
    </cfRule>
  </conditionalFormatting>
  <conditionalFormatting sqref="H32:BQ32">
    <cfRule type="expression" dxfId="4344" priority="1157">
      <formula>$H$4=""</formula>
    </cfRule>
  </conditionalFormatting>
  <conditionalFormatting sqref="I32:BQ32">
    <cfRule type="expression" dxfId="4343" priority="1156">
      <formula>$I$4=""</formula>
    </cfRule>
  </conditionalFormatting>
  <conditionalFormatting sqref="J32:BQ32">
    <cfRule type="expression" dxfId="4342" priority="1155">
      <formula>$J$4=""</formula>
    </cfRule>
  </conditionalFormatting>
  <conditionalFormatting sqref="K32:BQ32">
    <cfRule type="expression" dxfId="4341" priority="1154">
      <formula>$K$4=""</formula>
    </cfRule>
  </conditionalFormatting>
  <conditionalFormatting sqref="L32:BQ32">
    <cfRule type="expression" dxfId="4340" priority="1153">
      <formula>$L$4=""</formula>
    </cfRule>
  </conditionalFormatting>
  <conditionalFormatting sqref="M32:BQ32">
    <cfRule type="expression" dxfId="4339" priority="1152">
      <formula>$M$4=""</formula>
    </cfRule>
  </conditionalFormatting>
  <conditionalFormatting sqref="N32:BQ32">
    <cfRule type="expression" dxfId="4338" priority="1151">
      <formula>$N$4=""</formula>
    </cfRule>
  </conditionalFormatting>
  <conditionalFormatting sqref="O32:BQ32">
    <cfRule type="expression" dxfId="4337" priority="1150">
      <formula>$O$4=""</formula>
    </cfRule>
  </conditionalFormatting>
  <conditionalFormatting sqref="P32:BQ32">
    <cfRule type="expression" dxfId="4336" priority="1149">
      <formula>$P$4=""</formula>
    </cfRule>
  </conditionalFormatting>
  <conditionalFormatting sqref="Q32:BQ32">
    <cfRule type="expression" dxfId="4335" priority="1148">
      <formula>$Q$4=""</formula>
    </cfRule>
  </conditionalFormatting>
  <conditionalFormatting sqref="R32:BQ32">
    <cfRule type="expression" dxfId="4334" priority="1147">
      <formula>$R$4=""</formula>
    </cfRule>
  </conditionalFormatting>
  <conditionalFormatting sqref="S32:BQ32">
    <cfRule type="expression" dxfId="4333" priority="1146">
      <formula>$S$4=""</formula>
    </cfRule>
  </conditionalFormatting>
  <conditionalFormatting sqref="T32:BQ32">
    <cfRule type="expression" dxfId="4332" priority="1145">
      <formula>$T$4=""</formula>
    </cfRule>
  </conditionalFormatting>
  <conditionalFormatting sqref="U32:BQ32">
    <cfRule type="expression" dxfId="4331" priority="1144">
      <formula>$U$4=""</formula>
    </cfRule>
  </conditionalFormatting>
  <conditionalFormatting sqref="V32:BQ32">
    <cfRule type="expression" dxfId="4330" priority="1143">
      <formula>$V$4=""</formula>
    </cfRule>
  </conditionalFormatting>
  <conditionalFormatting sqref="W32:BQ32">
    <cfRule type="expression" dxfId="4329" priority="1142">
      <formula>$W$4=""</formula>
    </cfRule>
  </conditionalFormatting>
  <conditionalFormatting sqref="X32:BQ32">
    <cfRule type="expression" dxfId="4328" priority="1141">
      <formula>$X$4=""</formula>
    </cfRule>
  </conditionalFormatting>
  <conditionalFormatting sqref="Y32:BQ32">
    <cfRule type="expression" dxfId="4327" priority="1140">
      <formula>$Y$4=""</formula>
    </cfRule>
  </conditionalFormatting>
  <conditionalFormatting sqref="Z32:BQ32">
    <cfRule type="expression" dxfId="4326" priority="1139">
      <formula>$Z$4=""</formula>
    </cfRule>
  </conditionalFormatting>
  <conditionalFormatting sqref="AA32:BQ32">
    <cfRule type="expression" dxfId="4325" priority="1138">
      <formula>$AA$4=""</formula>
    </cfRule>
  </conditionalFormatting>
  <conditionalFormatting sqref="AY32:BQ32">
    <cfRule type="expression" dxfId="4324" priority="1114">
      <formula>$AY$4=""</formula>
    </cfRule>
  </conditionalFormatting>
  <conditionalFormatting sqref="AX32:BQ32">
    <cfRule type="expression" dxfId="4323" priority="1115">
      <formula>$AX$4=""</formula>
    </cfRule>
  </conditionalFormatting>
  <conditionalFormatting sqref="AW32:BQ32">
    <cfRule type="expression" dxfId="4322" priority="1116">
      <formula>$AW$4=""</formula>
    </cfRule>
  </conditionalFormatting>
  <conditionalFormatting sqref="AV32:BQ32">
    <cfRule type="expression" dxfId="4321" priority="1117">
      <formula>$AV$4=""</formula>
    </cfRule>
  </conditionalFormatting>
  <conditionalFormatting sqref="AU32:BQ32">
    <cfRule type="expression" dxfId="4320" priority="1118">
      <formula>$AU$4=""</formula>
    </cfRule>
  </conditionalFormatting>
  <conditionalFormatting sqref="AT32:BQ32">
    <cfRule type="expression" dxfId="4319" priority="1119">
      <formula>$AT$4=""</formula>
    </cfRule>
  </conditionalFormatting>
  <conditionalFormatting sqref="AS32:BQ32">
    <cfRule type="expression" dxfId="4318" priority="1120">
      <formula>$AS$4=""</formula>
    </cfRule>
  </conditionalFormatting>
  <conditionalFormatting sqref="AR32:BQ32">
    <cfRule type="expression" dxfId="4317" priority="1121">
      <formula>$AR$4=""</formula>
    </cfRule>
  </conditionalFormatting>
  <conditionalFormatting sqref="AQ32:BQ32">
    <cfRule type="expression" dxfId="4316" priority="1122">
      <formula>$AQ$4=""</formula>
    </cfRule>
  </conditionalFormatting>
  <conditionalFormatting sqref="AP32:BQ32">
    <cfRule type="expression" dxfId="4315" priority="1123">
      <formula>$AP$4=""</formula>
    </cfRule>
  </conditionalFormatting>
  <conditionalFormatting sqref="AO32:BQ32">
    <cfRule type="expression" dxfId="4314" priority="1124">
      <formula>$AO$4=""</formula>
    </cfRule>
  </conditionalFormatting>
  <conditionalFormatting sqref="AN32:BQ32">
    <cfRule type="expression" dxfId="4313" priority="1125">
      <formula>$AN$4=""</formula>
    </cfRule>
  </conditionalFormatting>
  <conditionalFormatting sqref="AM32:BQ32">
    <cfRule type="expression" dxfId="4312" priority="1126">
      <formula>$AM$4=""</formula>
    </cfRule>
  </conditionalFormatting>
  <conditionalFormatting sqref="AL32:BQ32">
    <cfRule type="expression" dxfId="4311" priority="1127">
      <formula>$AL$4=""</formula>
    </cfRule>
  </conditionalFormatting>
  <conditionalFormatting sqref="AK32:BQ32">
    <cfRule type="expression" dxfId="4310" priority="1128">
      <formula>$AK$4=""</formula>
    </cfRule>
  </conditionalFormatting>
  <conditionalFormatting sqref="AJ32:BQ32">
    <cfRule type="expression" dxfId="4309" priority="1129">
      <formula>$AJ$4=""</formula>
    </cfRule>
  </conditionalFormatting>
  <conditionalFormatting sqref="AI32:BQ32">
    <cfRule type="expression" dxfId="4308" priority="1130">
      <formula>$AI$4=""</formula>
    </cfRule>
  </conditionalFormatting>
  <conditionalFormatting sqref="AH32:BQ32">
    <cfRule type="expression" dxfId="4307" priority="1131">
      <formula>$AH$4=""</formula>
    </cfRule>
  </conditionalFormatting>
  <conditionalFormatting sqref="AG32:BQ32">
    <cfRule type="expression" dxfId="4306" priority="1132">
      <formula>$AG$4=""</formula>
    </cfRule>
  </conditionalFormatting>
  <conditionalFormatting sqref="AF32:BQ32">
    <cfRule type="expression" dxfId="4305" priority="1133">
      <formula>$AF$4=""</formula>
    </cfRule>
  </conditionalFormatting>
  <conditionalFormatting sqref="AE32:BQ32">
    <cfRule type="expression" dxfId="4304" priority="1134">
      <formula>$AE$4=""</formula>
    </cfRule>
  </conditionalFormatting>
  <conditionalFormatting sqref="AD32:BQ32">
    <cfRule type="expression" dxfId="4303" priority="1135">
      <formula>$AD$4=""</formula>
    </cfRule>
  </conditionalFormatting>
  <conditionalFormatting sqref="AC32:BQ32">
    <cfRule type="expression" dxfId="4302" priority="1136">
      <formula>$AC$4=""</formula>
    </cfRule>
  </conditionalFormatting>
  <conditionalFormatting sqref="AB32:BQ32">
    <cfRule type="expression" dxfId="4301" priority="1137">
      <formula>$AB$4=""</formula>
    </cfRule>
  </conditionalFormatting>
  <conditionalFormatting sqref="BA32:BQ32">
    <cfRule type="expression" dxfId="4300" priority="1112">
      <formula>$BA$4=""</formula>
    </cfRule>
  </conditionalFormatting>
  <conditionalFormatting sqref="BO32:BQ32">
    <cfRule type="expression" dxfId="4299" priority="1098">
      <formula>$BO$4=""</formula>
    </cfRule>
  </conditionalFormatting>
  <conditionalFormatting sqref="BN32:BQ32">
    <cfRule type="expression" dxfId="4298" priority="1099">
      <formula>$BN$4=""</formula>
    </cfRule>
  </conditionalFormatting>
  <conditionalFormatting sqref="BM32:BQ32">
    <cfRule type="expression" dxfId="4297" priority="1100">
      <formula>$BM$4=""</formula>
    </cfRule>
  </conditionalFormatting>
  <conditionalFormatting sqref="BL32:BQ32">
    <cfRule type="expression" dxfId="4296" priority="1101">
      <formula>$BL$4=""</formula>
    </cfRule>
  </conditionalFormatting>
  <conditionalFormatting sqref="BK32:BQ32">
    <cfRule type="expression" dxfId="4295" priority="1102">
      <formula>$BK$4=""</formula>
    </cfRule>
  </conditionalFormatting>
  <conditionalFormatting sqref="BJ32:BQ32">
    <cfRule type="expression" dxfId="4294" priority="1103">
      <formula>$BJ$4=""</formula>
    </cfRule>
  </conditionalFormatting>
  <conditionalFormatting sqref="BI32:BQ32">
    <cfRule type="expression" dxfId="4293" priority="1104">
      <formula>$BI$4=""</formula>
    </cfRule>
  </conditionalFormatting>
  <conditionalFormatting sqref="BH32:BQ32">
    <cfRule type="expression" dxfId="4292" priority="1105">
      <formula>$BH$4=""</formula>
    </cfRule>
  </conditionalFormatting>
  <conditionalFormatting sqref="BG32:BQ32">
    <cfRule type="expression" dxfId="4291" priority="1106">
      <formula>$BG$4=""</formula>
    </cfRule>
  </conditionalFormatting>
  <conditionalFormatting sqref="BF32:BQ32">
    <cfRule type="expression" dxfId="4290" priority="1107">
      <formula>$BF$4=""</formula>
    </cfRule>
  </conditionalFormatting>
  <conditionalFormatting sqref="BE32:BQ32">
    <cfRule type="expression" dxfId="4289" priority="1108">
      <formula>$BE$4=""</formula>
    </cfRule>
  </conditionalFormatting>
  <conditionalFormatting sqref="BD32:BQ32">
    <cfRule type="expression" dxfId="4288" priority="1109">
      <formula>$BD$4=""</formula>
    </cfRule>
  </conditionalFormatting>
  <conditionalFormatting sqref="BB32:BQ32">
    <cfRule type="expression" dxfId="4287" priority="1111">
      <formula>$BB$4=""</formula>
    </cfRule>
  </conditionalFormatting>
  <conditionalFormatting sqref="AZ32:BQ32">
    <cfRule type="expression" dxfId="4286" priority="1113">
      <formula>$AZ$4=""</formula>
    </cfRule>
  </conditionalFormatting>
  <conditionalFormatting sqref="BP32:BQ32">
    <cfRule type="expression" dxfId="4285" priority="1097">
      <formula>$BP$4=""</formula>
    </cfRule>
  </conditionalFormatting>
  <conditionalFormatting sqref="BQ32">
    <cfRule type="expression" dxfId="4284" priority="1096">
      <formula>$BQ$4=""</formula>
    </cfRule>
  </conditionalFormatting>
  <conditionalFormatting sqref="BC32:BQ32">
    <cfRule type="expression" dxfId="4283" priority="1110">
      <formula>$BC$4=""</formula>
    </cfRule>
  </conditionalFormatting>
  <conditionalFormatting sqref="BR32:CQ32">
    <cfRule type="expression" dxfId="4282" priority="1095">
      <formula>$D$4=""</formula>
    </cfRule>
  </conditionalFormatting>
  <conditionalFormatting sqref="BR32:CQ32">
    <cfRule type="expression" dxfId="4281" priority="1094">
      <formula>$E$4=""</formula>
    </cfRule>
  </conditionalFormatting>
  <conditionalFormatting sqref="BR32:CQ32">
    <cfRule type="expression" dxfId="4280" priority="1093">
      <formula>$F$4=""</formula>
    </cfRule>
  </conditionalFormatting>
  <conditionalFormatting sqref="BR32:CQ32">
    <cfRule type="expression" dxfId="4279" priority="1092">
      <formula>$G$4=""</formula>
    </cfRule>
  </conditionalFormatting>
  <conditionalFormatting sqref="BR32:CQ32">
    <cfRule type="expression" dxfId="4278" priority="1091">
      <formula>$H$4=""</formula>
    </cfRule>
  </conditionalFormatting>
  <conditionalFormatting sqref="BR32:CQ32">
    <cfRule type="expression" dxfId="4277" priority="1090">
      <formula>$I$4=""</formula>
    </cfRule>
  </conditionalFormatting>
  <conditionalFormatting sqref="BR32:CQ32">
    <cfRule type="expression" dxfId="4276" priority="1089">
      <formula>$J$4=""</formula>
    </cfRule>
  </conditionalFormatting>
  <conditionalFormatting sqref="BR32:CQ32">
    <cfRule type="expression" dxfId="4275" priority="1088">
      <formula>$K$4=""</formula>
    </cfRule>
  </conditionalFormatting>
  <conditionalFormatting sqref="BR32:CQ32">
    <cfRule type="expression" dxfId="4274" priority="1087">
      <formula>$L$4=""</formula>
    </cfRule>
  </conditionalFormatting>
  <conditionalFormatting sqref="BR32:CQ32">
    <cfRule type="expression" dxfId="4273" priority="1086">
      <formula>$M$4=""</formula>
    </cfRule>
  </conditionalFormatting>
  <conditionalFormatting sqref="BR32:CQ32">
    <cfRule type="expression" dxfId="4272" priority="1085">
      <formula>$N$4=""</formula>
    </cfRule>
  </conditionalFormatting>
  <conditionalFormatting sqref="BR32:CQ32">
    <cfRule type="expression" dxfId="4271" priority="1084">
      <formula>$O$4=""</formula>
    </cfRule>
  </conditionalFormatting>
  <conditionalFormatting sqref="BR32:CQ32">
    <cfRule type="expression" dxfId="4270" priority="1083">
      <formula>$P$4=""</formula>
    </cfRule>
  </conditionalFormatting>
  <conditionalFormatting sqref="BR32:CQ32">
    <cfRule type="expression" dxfId="4269" priority="1082">
      <formula>$Q$4=""</formula>
    </cfRule>
  </conditionalFormatting>
  <conditionalFormatting sqref="BR32:CQ32">
    <cfRule type="expression" dxfId="4268" priority="1081">
      <formula>$R$4=""</formula>
    </cfRule>
  </conditionalFormatting>
  <conditionalFormatting sqref="BR32:CQ32">
    <cfRule type="expression" dxfId="4267" priority="1080">
      <formula>$S$4=""</formula>
    </cfRule>
  </conditionalFormatting>
  <conditionalFormatting sqref="BR32:CQ32">
    <cfRule type="expression" dxfId="4266" priority="1079">
      <formula>$T$4=""</formula>
    </cfRule>
  </conditionalFormatting>
  <conditionalFormatting sqref="BR32:CQ32">
    <cfRule type="expression" dxfId="4265" priority="1078">
      <formula>$U$4=""</formula>
    </cfRule>
  </conditionalFormatting>
  <conditionalFormatting sqref="BR32:CQ32">
    <cfRule type="expression" dxfId="4264" priority="1077">
      <formula>$V$4=""</formula>
    </cfRule>
  </conditionalFormatting>
  <conditionalFormatting sqref="BR32:CQ32">
    <cfRule type="expression" dxfId="4263" priority="1076">
      <formula>$W$4=""</formula>
    </cfRule>
  </conditionalFormatting>
  <conditionalFormatting sqref="BR32:CQ32">
    <cfRule type="expression" dxfId="4262" priority="1075">
      <formula>$X$4=""</formula>
    </cfRule>
  </conditionalFormatting>
  <conditionalFormatting sqref="BR32:CQ32">
    <cfRule type="expression" dxfId="4261" priority="1074">
      <formula>$Y$4=""</formula>
    </cfRule>
  </conditionalFormatting>
  <conditionalFormatting sqref="BR32:CQ32">
    <cfRule type="expression" dxfId="4260" priority="1073">
      <formula>$Z$4=""</formula>
    </cfRule>
  </conditionalFormatting>
  <conditionalFormatting sqref="BR32:CQ32">
    <cfRule type="expression" dxfId="4259" priority="1072">
      <formula>$AA$4=""</formula>
    </cfRule>
  </conditionalFormatting>
  <conditionalFormatting sqref="BR32:CQ32">
    <cfRule type="expression" dxfId="4258" priority="1048">
      <formula>$AY$4=""</formula>
    </cfRule>
  </conditionalFormatting>
  <conditionalFormatting sqref="BR32:CQ32">
    <cfRule type="expression" dxfId="4257" priority="1049">
      <formula>$AX$4=""</formula>
    </cfRule>
  </conditionalFormatting>
  <conditionalFormatting sqref="BR32:CQ32">
    <cfRule type="expression" dxfId="4256" priority="1050">
      <formula>$AW$4=""</formula>
    </cfRule>
  </conditionalFormatting>
  <conditionalFormatting sqref="BR32:CQ32">
    <cfRule type="expression" dxfId="4255" priority="1051">
      <formula>$AV$4=""</formula>
    </cfRule>
  </conditionalFormatting>
  <conditionalFormatting sqref="BR32:CQ32">
    <cfRule type="expression" dxfId="4254" priority="1052">
      <formula>$AU$4=""</formula>
    </cfRule>
  </conditionalFormatting>
  <conditionalFormatting sqref="BR32:CQ32">
    <cfRule type="expression" dxfId="4253" priority="1053">
      <formula>$AT$4=""</formula>
    </cfRule>
  </conditionalFormatting>
  <conditionalFormatting sqref="BR32:CQ32">
    <cfRule type="expression" dxfId="4252" priority="1054">
      <formula>$AS$4=""</formula>
    </cfRule>
  </conditionalFormatting>
  <conditionalFormatting sqref="BR32:CQ32">
    <cfRule type="expression" dxfId="4251" priority="1055">
      <formula>$AR$4=""</formula>
    </cfRule>
  </conditionalFormatting>
  <conditionalFormatting sqref="BR32:CQ32">
    <cfRule type="expression" dxfId="4250" priority="1056">
      <formula>$AQ$4=""</formula>
    </cfRule>
  </conditionalFormatting>
  <conditionalFormatting sqref="BR32:CQ32">
    <cfRule type="expression" dxfId="4249" priority="1057">
      <formula>$AP$4=""</formula>
    </cfRule>
  </conditionalFormatting>
  <conditionalFormatting sqref="BR32:CQ32">
    <cfRule type="expression" dxfId="4248" priority="1058">
      <formula>$AO$4=""</formula>
    </cfRule>
  </conditionalFormatting>
  <conditionalFormatting sqref="BR32:CQ32">
    <cfRule type="expression" dxfId="4247" priority="1059">
      <formula>$AN$4=""</formula>
    </cfRule>
  </conditionalFormatting>
  <conditionalFormatting sqref="BR32:CQ32">
    <cfRule type="expression" dxfId="4246" priority="1060">
      <formula>$AM$4=""</formula>
    </cfRule>
  </conditionalFormatting>
  <conditionalFormatting sqref="BR32:CQ32">
    <cfRule type="expression" dxfId="4245" priority="1061">
      <formula>$AL$4=""</formula>
    </cfRule>
  </conditionalFormatting>
  <conditionalFormatting sqref="BR32:CQ32">
    <cfRule type="expression" dxfId="4244" priority="1062">
      <formula>$AK$4=""</formula>
    </cfRule>
  </conditionalFormatting>
  <conditionalFormatting sqref="BR32:CQ32">
    <cfRule type="expression" dxfId="4243" priority="1063">
      <formula>$AJ$4=""</formula>
    </cfRule>
  </conditionalFormatting>
  <conditionalFormatting sqref="BR32:CQ32">
    <cfRule type="expression" dxfId="4242" priority="1064">
      <formula>$AI$4=""</formula>
    </cfRule>
  </conditionalFormatting>
  <conditionalFormatting sqref="BR32:CQ32">
    <cfRule type="expression" dxfId="4241" priority="1065">
      <formula>$AH$4=""</formula>
    </cfRule>
  </conditionalFormatting>
  <conditionalFormatting sqref="BR32:CQ32">
    <cfRule type="expression" dxfId="4240" priority="1066">
      <formula>$AG$4=""</formula>
    </cfRule>
  </conditionalFormatting>
  <conditionalFormatting sqref="BR32:CQ32">
    <cfRule type="expression" dxfId="4239" priority="1067">
      <formula>$AF$4=""</formula>
    </cfRule>
  </conditionalFormatting>
  <conditionalFormatting sqref="BR32:CQ32">
    <cfRule type="expression" dxfId="4238" priority="1068">
      <formula>$AE$4=""</formula>
    </cfRule>
  </conditionalFormatting>
  <conditionalFormatting sqref="BR32:CQ32">
    <cfRule type="expression" dxfId="4237" priority="1069">
      <formula>$AD$4=""</formula>
    </cfRule>
  </conditionalFormatting>
  <conditionalFormatting sqref="BR32:CQ32">
    <cfRule type="expression" dxfId="4236" priority="1070">
      <formula>$AC$4=""</formula>
    </cfRule>
  </conditionalFormatting>
  <conditionalFormatting sqref="BR32:CQ32">
    <cfRule type="expression" dxfId="4235" priority="1071">
      <formula>$AB$4=""</formula>
    </cfRule>
  </conditionalFormatting>
  <conditionalFormatting sqref="BR32:CQ32">
    <cfRule type="expression" dxfId="4234" priority="1046">
      <formula>$BA$4=""</formula>
    </cfRule>
  </conditionalFormatting>
  <conditionalFormatting sqref="BR32:CQ32">
    <cfRule type="expression" dxfId="4233" priority="1032">
      <formula>$BO$4=""</formula>
    </cfRule>
  </conditionalFormatting>
  <conditionalFormatting sqref="BR32:CQ32">
    <cfRule type="expression" dxfId="4232" priority="1033">
      <formula>$BN$4=""</formula>
    </cfRule>
  </conditionalFormatting>
  <conditionalFormatting sqref="BR32:CQ32">
    <cfRule type="expression" dxfId="4231" priority="1034">
      <formula>$BM$4=""</formula>
    </cfRule>
  </conditionalFormatting>
  <conditionalFormatting sqref="BR32:CQ32">
    <cfRule type="expression" dxfId="4230" priority="1035">
      <formula>$BL$4=""</formula>
    </cfRule>
  </conditionalFormatting>
  <conditionalFormatting sqref="BR32:CQ32">
    <cfRule type="expression" dxfId="4229" priority="1036">
      <formula>$BK$4=""</formula>
    </cfRule>
  </conditionalFormatting>
  <conditionalFormatting sqref="BR32:CQ32">
    <cfRule type="expression" dxfId="4228" priority="1037">
      <formula>$BJ$4=""</formula>
    </cfRule>
  </conditionalFormatting>
  <conditionalFormatting sqref="BR32:CQ32">
    <cfRule type="expression" dxfId="4227" priority="1038">
      <formula>$BI$4=""</formula>
    </cfRule>
  </conditionalFormatting>
  <conditionalFormatting sqref="BR32:CQ32">
    <cfRule type="expression" dxfId="4226" priority="1039">
      <formula>$BH$4=""</formula>
    </cfRule>
  </conditionalFormatting>
  <conditionalFormatting sqref="BR32:CQ32">
    <cfRule type="expression" dxfId="4225" priority="1040">
      <formula>$BG$4=""</formula>
    </cfRule>
  </conditionalFormatting>
  <conditionalFormatting sqref="BR32:CQ32">
    <cfRule type="expression" dxfId="4224" priority="1041">
      <formula>$BF$4=""</formula>
    </cfRule>
  </conditionalFormatting>
  <conditionalFormatting sqref="BR32:CQ32">
    <cfRule type="expression" dxfId="4223" priority="1042">
      <formula>$BE$4=""</formula>
    </cfRule>
  </conditionalFormatting>
  <conditionalFormatting sqref="BR32:CQ32">
    <cfRule type="expression" dxfId="4222" priority="1043">
      <formula>$BD$4=""</formula>
    </cfRule>
  </conditionalFormatting>
  <conditionalFormatting sqref="BR32:CQ32">
    <cfRule type="expression" dxfId="4221" priority="1045">
      <formula>$BB$4=""</formula>
    </cfRule>
  </conditionalFormatting>
  <conditionalFormatting sqref="BR32:CQ32">
    <cfRule type="expression" dxfId="4220" priority="1047">
      <formula>$AZ$4=""</formula>
    </cfRule>
  </conditionalFormatting>
  <conditionalFormatting sqref="CD32:CQ32">
    <cfRule type="expression" dxfId="4219" priority="1017">
      <formula>$CD$4=""</formula>
    </cfRule>
  </conditionalFormatting>
  <conditionalFormatting sqref="BR32:CQ32">
    <cfRule type="expression" dxfId="4218" priority="1031">
      <formula>$BP$4=""</formula>
    </cfRule>
  </conditionalFormatting>
  <conditionalFormatting sqref="BR32:CQ32">
    <cfRule type="expression" dxfId="4217" priority="1030">
      <formula>$BQ$4=""</formula>
    </cfRule>
  </conditionalFormatting>
  <conditionalFormatting sqref="BR32:CQ32">
    <cfRule type="expression" dxfId="4216" priority="1029">
      <formula>$BR$4=""</formula>
    </cfRule>
  </conditionalFormatting>
  <conditionalFormatting sqref="BS32:CQ32">
    <cfRule type="expression" dxfId="4215" priority="1028">
      <formula>$BS$4=""</formula>
    </cfRule>
  </conditionalFormatting>
  <conditionalFormatting sqref="BT32:CQ32">
    <cfRule type="expression" dxfId="4214" priority="1027">
      <formula>$BT$4=""</formula>
    </cfRule>
  </conditionalFormatting>
  <conditionalFormatting sqref="BU32:CQ32">
    <cfRule type="expression" dxfId="4213" priority="1026">
      <formula>$BU$4=""</formula>
    </cfRule>
  </conditionalFormatting>
  <conditionalFormatting sqref="BV32:CQ32">
    <cfRule type="expression" dxfId="4212" priority="1025">
      <formula>$BV$4=""</formula>
    </cfRule>
  </conditionalFormatting>
  <conditionalFormatting sqref="BW32:CQ32">
    <cfRule type="expression" dxfId="4211" priority="1024">
      <formula>$BW$4=""</formula>
    </cfRule>
  </conditionalFormatting>
  <conditionalFormatting sqref="BX32:CQ32">
    <cfRule type="expression" dxfId="4210" priority="1023">
      <formula>$BX$4=""</formula>
    </cfRule>
  </conditionalFormatting>
  <conditionalFormatting sqref="BY32:CQ32">
    <cfRule type="expression" dxfId="4209" priority="1022">
      <formula>$BY$4=""</formula>
    </cfRule>
  </conditionalFormatting>
  <conditionalFormatting sqref="BZ32:CQ32">
    <cfRule type="expression" dxfId="4208" priority="1021">
      <formula>$BZ$4=""</formula>
    </cfRule>
  </conditionalFormatting>
  <conditionalFormatting sqref="CA32:CQ32">
    <cfRule type="expression" dxfId="4207" priority="1020">
      <formula>$CA$4=""</formula>
    </cfRule>
  </conditionalFormatting>
  <conditionalFormatting sqref="CB32:CQ32">
    <cfRule type="expression" dxfId="4206" priority="1019">
      <formula>$CB$4=""</formula>
    </cfRule>
  </conditionalFormatting>
  <conditionalFormatting sqref="CC32:CQ32">
    <cfRule type="expression" dxfId="4205" priority="1018">
      <formula>$CC$4=""</formula>
    </cfRule>
  </conditionalFormatting>
  <conditionalFormatting sqref="BR32:CQ32">
    <cfRule type="expression" dxfId="4204" priority="1044">
      <formula>$BC$4=""</formula>
    </cfRule>
  </conditionalFormatting>
  <conditionalFormatting sqref="D43:BQ43">
    <cfRule type="expression" dxfId="4203" priority="1016">
      <formula>$D$4=""</formula>
    </cfRule>
  </conditionalFormatting>
  <conditionalFormatting sqref="E43:BQ43">
    <cfRule type="expression" dxfId="4202" priority="1015">
      <formula>$E$4=""</formula>
    </cfRule>
  </conditionalFormatting>
  <conditionalFormatting sqref="F43:BQ43">
    <cfRule type="expression" dxfId="4201" priority="1014">
      <formula>$F$4=""</formula>
    </cfRule>
  </conditionalFormatting>
  <conditionalFormatting sqref="G43:BQ43">
    <cfRule type="expression" dxfId="4200" priority="1013">
      <formula>$G$4=""</formula>
    </cfRule>
  </conditionalFormatting>
  <conditionalFormatting sqref="H43:BQ43">
    <cfRule type="expression" dxfId="4199" priority="1012">
      <formula>$H$4=""</formula>
    </cfRule>
  </conditionalFormatting>
  <conditionalFormatting sqref="I43:BQ43">
    <cfRule type="expression" dxfId="4198" priority="1011">
      <formula>$I$4=""</formula>
    </cfRule>
  </conditionalFormatting>
  <conditionalFormatting sqref="J43:BQ43">
    <cfRule type="expression" dxfId="4197" priority="1010">
      <formula>$J$4=""</formula>
    </cfRule>
  </conditionalFormatting>
  <conditionalFormatting sqref="K43:BQ43">
    <cfRule type="expression" dxfId="4196" priority="1009">
      <formula>$K$4=""</formula>
    </cfRule>
  </conditionalFormatting>
  <conditionalFormatting sqref="L43:BQ43">
    <cfRule type="expression" dxfId="4195" priority="1008">
      <formula>$L$4=""</formula>
    </cfRule>
  </conditionalFormatting>
  <conditionalFormatting sqref="M43:BQ43">
    <cfRule type="expression" dxfId="4194" priority="1007">
      <formula>$M$4=""</formula>
    </cfRule>
  </conditionalFormatting>
  <conditionalFormatting sqref="N43:BQ43">
    <cfRule type="expression" dxfId="4193" priority="1006">
      <formula>$N$4=""</formula>
    </cfRule>
  </conditionalFormatting>
  <conditionalFormatting sqref="O43:BQ43">
    <cfRule type="expression" dxfId="4192" priority="1005">
      <formula>$O$4=""</formula>
    </cfRule>
  </conditionalFormatting>
  <conditionalFormatting sqref="P43:BQ43">
    <cfRule type="expression" dxfId="4191" priority="1004">
      <formula>$P$4=""</formula>
    </cfRule>
  </conditionalFormatting>
  <conditionalFormatting sqref="Q43:BQ43">
    <cfRule type="expression" dxfId="4190" priority="1003">
      <formula>$Q$4=""</formula>
    </cfRule>
  </conditionalFormatting>
  <conditionalFormatting sqref="R43:BQ43">
    <cfRule type="expression" dxfId="4189" priority="1002">
      <formula>$R$4=""</formula>
    </cfRule>
  </conditionalFormatting>
  <conditionalFormatting sqref="S43:BQ43">
    <cfRule type="expression" dxfId="4188" priority="1001">
      <formula>$S$4=""</formula>
    </cfRule>
  </conditionalFormatting>
  <conditionalFormatting sqref="T43:BQ43">
    <cfRule type="expression" dxfId="4187" priority="1000">
      <formula>$T$4=""</formula>
    </cfRule>
  </conditionalFormatting>
  <conditionalFormatting sqref="U43:BQ43">
    <cfRule type="expression" dxfId="4186" priority="999">
      <formula>$U$4=""</formula>
    </cfRule>
  </conditionalFormatting>
  <conditionalFormatting sqref="V43:BQ43">
    <cfRule type="expression" dxfId="4185" priority="998">
      <formula>$V$4=""</formula>
    </cfRule>
  </conditionalFormatting>
  <conditionalFormatting sqref="W43:BQ43">
    <cfRule type="expression" dxfId="4184" priority="997">
      <formula>$W$4=""</formula>
    </cfRule>
  </conditionalFormatting>
  <conditionalFormatting sqref="X43:BQ43">
    <cfRule type="expression" dxfId="4183" priority="996">
      <formula>$X$4=""</formula>
    </cfRule>
  </conditionalFormatting>
  <conditionalFormatting sqref="Y43:BQ43">
    <cfRule type="expression" dxfId="4182" priority="995">
      <formula>$Y$4=""</formula>
    </cfRule>
  </conditionalFormatting>
  <conditionalFormatting sqref="Z43:BQ43">
    <cfRule type="expression" dxfId="4181" priority="994">
      <formula>$Z$4=""</formula>
    </cfRule>
  </conditionalFormatting>
  <conditionalFormatting sqref="AA43:BQ43">
    <cfRule type="expression" dxfId="4180" priority="993">
      <formula>$AA$4=""</formula>
    </cfRule>
  </conditionalFormatting>
  <conditionalFormatting sqref="AY43:BQ43">
    <cfRule type="expression" dxfId="4179" priority="969">
      <formula>$AY$4=""</formula>
    </cfRule>
  </conditionalFormatting>
  <conditionalFormatting sqref="AX43:BQ43">
    <cfRule type="expression" dxfId="4178" priority="970">
      <formula>$AX$4=""</formula>
    </cfRule>
  </conditionalFormatting>
  <conditionalFormatting sqref="AW43:BQ43">
    <cfRule type="expression" dxfId="4177" priority="971">
      <formula>$AW$4=""</formula>
    </cfRule>
  </conditionalFormatting>
  <conditionalFormatting sqref="AV43:BQ43">
    <cfRule type="expression" dxfId="4176" priority="972">
      <formula>$AV$4=""</formula>
    </cfRule>
  </conditionalFormatting>
  <conditionalFormatting sqref="AU43:BQ43">
    <cfRule type="expression" dxfId="4175" priority="973">
      <formula>$AU$4=""</formula>
    </cfRule>
  </conditionalFormatting>
  <conditionalFormatting sqref="AT43:BQ43">
    <cfRule type="expression" dxfId="4174" priority="974">
      <formula>$AT$4=""</formula>
    </cfRule>
  </conditionalFormatting>
  <conditionalFormatting sqref="AS43:BQ43">
    <cfRule type="expression" dxfId="4173" priority="975">
      <formula>$AS$4=""</formula>
    </cfRule>
  </conditionalFormatting>
  <conditionalFormatting sqref="AR43:BQ43">
    <cfRule type="expression" dxfId="4172" priority="976">
      <formula>$AR$4=""</formula>
    </cfRule>
  </conditionalFormatting>
  <conditionalFormatting sqref="AQ43:BQ43">
    <cfRule type="expression" dxfId="4171" priority="977">
      <formula>$AQ$4=""</formula>
    </cfRule>
  </conditionalFormatting>
  <conditionalFormatting sqref="AP43:BQ43">
    <cfRule type="expression" dxfId="4170" priority="978">
      <formula>$AP$4=""</formula>
    </cfRule>
  </conditionalFormatting>
  <conditionalFormatting sqref="AO43:BQ43">
    <cfRule type="expression" dxfId="4169" priority="979">
      <formula>$AO$4=""</formula>
    </cfRule>
  </conditionalFormatting>
  <conditionalFormatting sqref="AN43:BQ43">
    <cfRule type="expression" dxfId="4168" priority="980">
      <formula>$AN$4=""</formula>
    </cfRule>
  </conditionalFormatting>
  <conditionalFormatting sqref="AM43:BQ43">
    <cfRule type="expression" dxfId="4167" priority="981">
      <formula>$AM$4=""</formula>
    </cfRule>
  </conditionalFormatting>
  <conditionalFormatting sqref="AL43:BQ43">
    <cfRule type="expression" dxfId="4166" priority="982">
      <formula>$AL$4=""</formula>
    </cfRule>
  </conditionalFormatting>
  <conditionalFormatting sqref="AK43:BQ43">
    <cfRule type="expression" dxfId="4165" priority="983">
      <formula>$AK$4=""</formula>
    </cfRule>
  </conditionalFormatting>
  <conditionalFormatting sqref="AJ43:BQ43">
    <cfRule type="expression" dxfId="4164" priority="984">
      <formula>$AJ$4=""</formula>
    </cfRule>
  </conditionalFormatting>
  <conditionalFormatting sqref="AI43:BQ43">
    <cfRule type="expression" dxfId="4163" priority="985">
      <formula>$AI$4=""</formula>
    </cfRule>
  </conditionalFormatting>
  <conditionalFormatting sqref="AH43:BQ43">
    <cfRule type="expression" dxfId="4162" priority="986">
      <formula>$AH$4=""</formula>
    </cfRule>
  </conditionalFormatting>
  <conditionalFormatting sqref="AG43:BQ43">
    <cfRule type="expression" dxfId="4161" priority="987">
      <formula>$AG$4=""</formula>
    </cfRule>
  </conditionalFormatting>
  <conditionalFormatting sqref="AF43:BQ43">
    <cfRule type="expression" dxfId="4160" priority="988">
      <formula>$AF$4=""</formula>
    </cfRule>
  </conditionalFormatting>
  <conditionalFormatting sqref="AE43:BQ43">
    <cfRule type="expression" dxfId="4159" priority="989">
      <formula>$AE$4=""</formula>
    </cfRule>
  </conditionalFormatting>
  <conditionalFormatting sqref="AD43:BQ43">
    <cfRule type="expression" dxfId="4158" priority="990">
      <formula>$AD$4=""</formula>
    </cfRule>
  </conditionalFormatting>
  <conditionalFormatting sqref="AC43:BQ43">
    <cfRule type="expression" dxfId="4157" priority="991">
      <formula>$AC$4=""</formula>
    </cfRule>
  </conditionalFormatting>
  <conditionalFormatting sqref="AB43:BQ43">
    <cfRule type="expression" dxfId="4156" priority="992">
      <formula>$AB$4=""</formula>
    </cfRule>
  </conditionalFormatting>
  <conditionalFormatting sqref="BA43:BQ43">
    <cfRule type="expression" dxfId="4155" priority="967">
      <formula>$BA$4=""</formula>
    </cfRule>
  </conditionalFormatting>
  <conditionalFormatting sqref="BO43:BQ43">
    <cfRule type="expression" dxfId="4154" priority="953">
      <formula>$BO$4=""</formula>
    </cfRule>
  </conditionalFormatting>
  <conditionalFormatting sqref="BN43:BQ43">
    <cfRule type="expression" dxfId="4153" priority="954">
      <formula>$BN$4=""</formula>
    </cfRule>
  </conditionalFormatting>
  <conditionalFormatting sqref="BM43:BQ43">
    <cfRule type="expression" dxfId="4152" priority="955">
      <formula>$BM$4=""</formula>
    </cfRule>
  </conditionalFormatting>
  <conditionalFormatting sqref="BL43:BQ43">
    <cfRule type="expression" dxfId="4151" priority="956">
      <formula>$BL$4=""</formula>
    </cfRule>
  </conditionalFormatting>
  <conditionalFormatting sqref="BK43:BQ43">
    <cfRule type="expression" dxfId="4150" priority="957">
      <formula>$BK$4=""</formula>
    </cfRule>
  </conditionalFormatting>
  <conditionalFormatting sqref="BJ43:BQ43">
    <cfRule type="expression" dxfId="4149" priority="958">
      <formula>$BJ$4=""</formula>
    </cfRule>
  </conditionalFormatting>
  <conditionalFormatting sqref="BI43:BQ43">
    <cfRule type="expression" dxfId="4148" priority="959">
      <formula>$BI$4=""</formula>
    </cfRule>
  </conditionalFormatting>
  <conditionalFormatting sqref="BH43:BQ43">
    <cfRule type="expression" dxfId="4147" priority="960">
      <formula>$BH$4=""</formula>
    </cfRule>
  </conditionalFormatting>
  <conditionalFormatting sqref="BG43:BQ43">
    <cfRule type="expression" dxfId="4146" priority="961">
      <formula>$BG$4=""</formula>
    </cfRule>
  </conditionalFormatting>
  <conditionalFormatting sqref="BF43:BQ43">
    <cfRule type="expression" dxfId="4145" priority="962">
      <formula>$BF$4=""</formula>
    </cfRule>
  </conditionalFormatting>
  <conditionalFormatting sqref="BE43:BQ43">
    <cfRule type="expression" dxfId="4144" priority="963">
      <formula>$BE$4=""</formula>
    </cfRule>
  </conditionalFormatting>
  <conditionalFormatting sqref="BD43:BQ43">
    <cfRule type="expression" dxfId="4143" priority="964">
      <formula>$BD$4=""</formula>
    </cfRule>
  </conditionalFormatting>
  <conditionalFormatting sqref="BB43:BQ43">
    <cfRule type="expression" dxfId="4142" priority="966">
      <formula>$BB$4=""</formula>
    </cfRule>
  </conditionalFormatting>
  <conditionalFormatting sqref="AZ43:BQ43">
    <cfRule type="expression" dxfId="4141" priority="968">
      <formula>$AZ$4=""</formula>
    </cfRule>
  </conditionalFormatting>
  <conditionalFormatting sqref="BP43:BQ43">
    <cfRule type="expression" dxfId="4140" priority="952">
      <formula>$BP$4=""</formula>
    </cfRule>
  </conditionalFormatting>
  <conditionalFormatting sqref="BQ43">
    <cfRule type="expression" dxfId="4139" priority="951">
      <formula>$BQ$4=""</formula>
    </cfRule>
  </conditionalFormatting>
  <conditionalFormatting sqref="BC43:BQ43">
    <cfRule type="expression" dxfId="4138" priority="965">
      <formula>$BC$4=""</formula>
    </cfRule>
  </conditionalFormatting>
  <conditionalFormatting sqref="BR43:CQ43">
    <cfRule type="expression" dxfId="4137" priority="950">
      <formula>$D$4=""</formula>
    </cfRule>
  </conditionalFormatting>
  <conditionalFormatting sqref="BR43:CQ43">
    <cfRule type="expression" dxfId="4136" priority="949">
      <formula>$E$4=""</formula>
    </cfRule>
  </conditionalFormatting>
  <conditionalFormatting sqref="BR43:CQ43">
    <cfRule type="expression" dxfId="4135" priority="948">
      <formula>$F$4=""</formula>
    </cfRule>
  </conditionalFormatting>
  <conditionalFormatting sqref="BR43:CQ43">
    <cfRule type="expression" dxfId="4134" priority="947">
      <formula>$G$4=""</formula>
    </cfRule>
  </conditionalFormatting>
  <conditionalFormatting sqref="BR43:CQ43">
    <cfRule type="expression" dxfId="4133" priority="946">
      <formula>$H$4=""</formula>
    </cfRule>
  </conditionalFormatting>
  <conditionalFormatting sqref="BR43:CQ43">
    <cfRule type="expression" dxfId="4132" priority="945">
      <formula>$I$4=""</formula>
    </cfRule>
  </conditionalFormatting>
  <conditionalFormatting sqref="BR43:CQ43">
    <cfRule type="expression" dxfId="4131" priority="944">
      <formula>$J$4=""</formula>
    </cfRule>
  </conditionalFormatting>
  <conditionalFormatting sqref="BR43:CQ43">
    <cfRule type="expression" dxfId="4130" priority="943">
      <formula>$K$4=""</formula>
    </cfRule>
  </conditionalFormatting>
  <conditionalFormatting sqref="BR43:CQ43">
    <cfRule type="expression" dxfId="4129" priority="942">
      <formula>$L$4=""</formula>
    </cfRule>
  </conditionalFormatting>
  <conditionalFormatting sqref="BR43:CQ43">
    <cfRule type="expression" dxfId="4128" priority="941">
      <formula>$M$4=""</formula>
    </cfRule>
  </conditionalFormatting>
  <conditionalFormatting sqref="BR43:CQ43">
    <cfRule type="expression" dxfId="4127" priority="940">
      <formula>$N$4=""</formula>
    </cfRule>
  </conditionalFormatting>
  <conditionalFormatting sqref="BR43:CQ43">
    <cfRule type="expression" dxfId="4126" priority="939">
      <formula>$O$4=""</formula>
    </cfRule>
  </conditionalFormatting>
  <conditionalFormatting sqref="BR43:CQ43">
    <cfRule type="expression" dxfId="4125" priority="938">
      <formula>$P$4=""</formula>
    </cfRule>
  </conditionalFormatting>
  <conditionalFormatting sqref="BR43:CQ43">
    <cfRule type="expression" dxfId="4124" priority="937">
      <formula>$Q$4=""</formula>
    </cfRule>
  </conditionalFormatting>
  <conditionalFormatting sqref="BR43:CQ43">
    <cfRule type="expression" dxfId="4123" priority="936">
      <formula>$R$4=""</formula>
    </cfRule>
  </conditionalFormatting>
  <conditionalFormatting sqref="BR43:CQ43">
    <cfRule type="expression" dxfId="4122" priority="935">
      <formula>$S$4=""</formula>
    </cfRule>
  </conditionalFormatting>
  <conditionalFormatting sqref="BR43:CQ43">
    <cfRule type="expression" dxfId="4121" priority="934">
      <formula>$T$4=""</formula>
    </cfRule>
  </conditionalFormatting>
  <conditionalFormatting sqref="BR43:CQ43">
    <cfRule type="expression" dxfId="4120" priority="933">
      <formula>$U$4=""</formula>
    </cfRule>
  </conditionalFormatting>
  <conditionalFormatting sqref="BR43:CQ43">
    <cfRule type="expression" dxfId="4119" priority="932">
      <formula>$V$4=""</formula>
    </cfRule>
  </conditionalFormatting>
  <conditionalFormatting sqref="BR43:CQ43">
    <cfRule type="expression" dxfId="4118" priority="931">
      <formula>$W$4=""</formula>
    </cfRule>
  </conditionalFormatting>
  <conditionalFormatting sqref="BR43:CQ43">
    <cfRule type="expression" dxfId="4117" priority="930">
      <formula>$X$4=""</formula>
    </cfRule>
  </conditionalFormatting>
  <conditionalFormatting sqref="BR43:CQ43">
    <cfRule type="expression" dxfId="4116" priority="929">
      <formula>$Y$4=""</formula>
    </cfRule>
  </conditionalFormatting>
  <conditionalFormatting sqref="BR43:CQ43">
    <cfRule type="expression" dxfId="4115" priority="928">
      <formula>$Z$4=""</formula>
    </cfRule>
  </conditionalFormatting>
  <conditionalFormatting sqref="BR43:CQ43">
    <cfRule type="expression" dxfId="4114" priority="927">
      <formula>$AA$4=""</formula>
    </cfRule>
  </conditionalFormatting>
  <conditionalFormatting sqref="BR43:CQ43">
    <cfRule type="expression" dxfId="4113" priority="903">
      <formula>$AY$4=""</formula>
    </cfRule>
  </conditionalFormatting>
  <conditionalFormatting sqref="BR43:CQ43">
    <cfRule type="expression" dxfId="4112" priority="904">
      <formula>$AX$4=""</formula>
    </cfRule>
  </conditionalFormatting>
  <conditionalFormatting sqref="BR43:CQ43">
    <cfRule type="expression" dxfId="4111" priority="905">
      <formula>$AW$4=""</formula>
    </cfRule>
  </conditionalFormatting>
  <conditionalFormatting sqref="BR43:CQ43">
    <cfRule type="expression" dxfId="4110" priority="906">
      <formula>$AV$4=""</formula>
    </cfRule>
  </conditionalFormatting>
  <conditionalFormatting sqref="BR43:CQ43">
    <cfRule type="expression" dxfId="4109" priority="907">
      <formula>$AU$4=""</formula>
    </cfRule>
  </conditionalFormatting>
  <conditionalFormatting sqref="BR43:CQ43">
    <cfRule type="expression" dxfId="4108" priority="908">
      <formula>$AT$4=""</formula>
    </cfRule>
  </conditionalFormatting>
  <conditionalFormatting sqref="BR43:CQ43">
    <cfRule type="expression" dxfId="4107" priority="909">
      <formula>$AS$4=""</formula>
    </cfRule>
  </conditionalFormatting>
  <conditionalFormatting sqref="BR43:CQ43">
    <cfRule type="expression" dxfId="4106" priority="910">
      <formula>$AR$4=""</formula>
    </cfRule>
  </conditionalFormatting>
  <conditionalFormatting sqref="BR43:CQ43">
    <cfRule type="expression" dxfId="4105" priority="911">
      <formula>$AQ$4=""</formula>
    </cfRule>
  </conditionalFormatting>
  <conditionalFormatting sqref="BR43:CQ43">
    <cfRule type="expression" dxfId="4104" priority="912">
      <formula>$AP$4=""</formula>
    </cfRule>
  </conditionalFormatting>
  <conditionalFormatting sqref="BR43:CQ43">
    <cfRule type="expression" dxfId="4103" priority="913">
      <formula>$AO$4=""</formula>
    </cfRule>
  </conditionalFormatting>
  <conditionalFormatting sqref="BR43:CQ43">
    <cfRule type="expression" dxfId="4102" priority="914">
      <formula>$AN$4=""</formula>
    </cfRule>
  </conditionalFormatting>
  <conditionalFormatting sqref="BR43:CQ43">
    <cfRule type="expression" dxfId="4101" priority="915">
      <formula>$AM$4=""</formula>
    </cfRule>
  </conditionalFormatting>
  <conditionalFormatting sqref="BR43:CQ43">
    <cfRule type="expression" dxfId="4100" priority="916">
      <formula>$AL$4=""</formula>
    </cfRule>
  </conditionalFormatting>
  <conditionalFormatting sqref="BR43:CQ43">
    <cfRule type="expression" dxfId="4099" priority="917">
      <formula>$AK$4=""</formula>
    </cfRule>
  </conditionalFormatting>
  <conditionalFormatting sqref="BR43:CQ43">
    <cfRule type="expression" dxfId="4098" priority="918">
      <formula>$AJ$4=""</formula>
    </cfRule>
  </conditionalFormatting>
  <conditionalFormatting sqref="BR43:CQ43">
    <cfRule type="expression" dxfId="4097" priority="919">
      <formula>$AI$4=""</formula>
    </cfRule>
  </conditionalFormatting>
  <conditionalFormatting sqref="BR43:CQ43">
    <cfRule type="expression" dxfId="4096" priority="920">
      <formula>$AH$4=""</formula>
    </cfRule>
  </conditionalFormatting>
  <conditionalFormatting sqref="BR43:CQ43">
    <cfRule type="expression" dxfId="4095" priority="921">
      <formula>$AG$4=""</formula>
    </cfRule>
  </conditionalFormatting>
  <conditionalFormatting sqref="BR43:CQ43">
    <cfRule type="expression" dxfId="4094" priority="922">
      <formula>$AF$4=""</formula>
    </cfRule>
  </conditionalFormatting>
  <conditionalFormatting sqref="BR43:CQ43">
    <cfRule type="expression" dxfId="4093" priority="923">
      <formula>$AE$4=""</formula>
    </cfRule>
  </conditionalFormatting>
  <conditionalFormatting sqref="BR43:CQ43">
    <cfRule type="expression" dxfId="4092" priority="924">
      <formula>$AD$4=""</formula>
    </cfRule>
  </conditionalFormatting>
  <conditionalFormatting sqref="BR43:CQ43">
    <cfRule type="expression" dxfId="4091" priority="925">
      <formula>$AC$4=""</formula>
    </cfRule>
  </conditionalFormatting>
  <conditionalFormatting sqref="BR43:CQ43">
    <cfRule type="expression" dxfId="4090" priority="926">
      <formula>$AB$4=""</formula>
    </cfRule>
  </conditionalFormatting>
  <conditionalFormatting sqref="BR43:CQ43">
    <cfRule type="expression" dxfId="4089" priority="901">
      <formula>$BA$4=""</formula>
    </cfRule>
  </conditionalFormatting>
  <conditionalFormatting sqref="BR43:CQ43">
    <cfRule type="expression" dxfId="4088" priority="887">
      <formula>$BO$4=""</formula>
    </cfRule>
  </conditionalFormatting>
  <conditionalFormatting sqref="BR43:CQ43">
    <cfRule type="expression" dxfId="4087" priority="888">
      <formula>$BN$4=""</formula>
    </cfRule>
  </conditionalFormatting>
  <conditionalFormatting sqref="BR43:CQ43">
    <cfRule type="expression" dxfId="4086" priority="889">
      <formula>$BM$4=""</formula>
    </cfRule>
  </conditionalFormatting>
  <conditionalFormatting sqref="BR43:CQ43">
    <cfRule type="expression" dxfId="4085" priority="890">
      <formula>$BL$4=""</formula>
    </cfRule>
  </conditionalFormatting>
  <conditionalFormatting sqref="BR43:CQ43">
    <cfRule type="expression" dxfId="4084" priority="891">
      <formula>$BK$4=""</formula>
    </cfRule>
  </conditionalFormatting>
  <conditionalFormatting sqref="BR43:CQ43">
    <cfRule type="expression" dxfId="4083" priority="892">
      <formula>$BJ$4=""</formula>
    </cfRule>
  </conditionalFormatting>
  <conditionalFormatting sqref="BR43:CQ43">
    <cfRule type="expression" dxfId="4082" priority="893">
      <formula>$BI$4=""</formula>
    </cfRule>
  </conditionalFormatting>
  <conditionalFormatting sqref="BR43:CQ43">
    <cfRule type="expression" dxfId="4081" priority="894">
      <formula>$BH$4=""</formula>
    </cfRule>
  </conditionalFormatting>
  <conditionalFormatting sqref="BR43:CQ43">
    <cfRule type="expression" dxfId="4080" priority="895">
      <formula>$BG$4=""</formula>
    </cfRule>
  </conditionalFormatting>
  <conditionalFormatting sqref="BR43:CQ43">
    <cfRule type="expression" dxfId="4079" priority="896">
      <formula>$BF$4=""</formula>
    </cfRule>
  </conditionalFormatting>
  <conditionalFormatting sqref="BR43:CQ43">
    <cfRule type="expression" dxfId="4078" priority="897">
      <formula>$BE$4=""</formula>
    </cfRule>
  </conditionalFormatting>
  <conditionalFormatting sqref="BR43:CQ43">
    <cfRule type="expression" dxfId="4077" priority="898">
      <formula>$BD$4=""</formula>
    </cfRule>
  </conditionalFormatting>
  <conditionalFormatting sqref="BR43:CQ43">
    <cfRule type="expression" dxfId="4076" priority="900">
      <formula>$BB$4=""</formula>
    </cfRule>
  </conditionalFormatting>
  <conditionalFormatting sqref="BR43:CQ43">
    <cfRule type="expression" dxfId="4075" priority="902">
      <formula>$AZ$4=""</formula>
    </cfRule>
  </conditionalFormatting>
  <conditionalFormatting sqref="CD43:CQ43">
    <cfRule type="expression" dxfId="4074" priority="872">
      <formula>$CD$4=""</formula>
    </cfRule>
  </conditionalFormatting>
  <conditionalFormatting sqref="BR43:CQ43">
    <cfRule type="expression" dxfId="4073" priority="886">
      <formula>$BP$4=""</formula>
    </cfRule>
  </conditionalFormatting>
  <conditionalFormatting sqref="BR43:CQ43">
    <cfRule type="expression" dxfId="4072" priority="885">
      <formula>$BQ$4=""</formula>
    </cfRule>
  </conditionalFormatting>
  <conditionalFormatting sqref="BR43:CQ43">
    <cfRule type="expression" dxfId="4071" priority="884">
      <formula>$BR$4=""</formula>
    </cfRule>
  </conditionalFormatting>
  <conditionalFormatting sqref="BS43:CQ43">
    <cfRule type="expression" dxfId="4070" priority="883">
      <formula>$BS$4=""</formula>
    </cfRule>
  </conditionalFormatting>
  <conditionalFormatting sqref="BT43:CQ43">
    <cfRule type="expression" dxfId="4069" priority="882">
      <formula>$BT$4=""</formula>
    </cfRule>
  </conditionalFormatting>
  <conditionalFormatting sqref="BU43:CQ43">
    <cfRule type="expression" dxfId="4068" priority="881">
      <formula>$BU$4=""</formula>
    </cfRule>
  </conditionalFormatting>
  <conditionalFormatting sqref="BV43:CQ43">
    <cfRule type="expression" dxfId="4067" priority="880">
      <formula>$BV$4=""</formula>
    </cfRule>
  </conditionalFormatting>
  <conditionalFormatting sqref="BW43:CQ43">
    <cfRule type="expression" dxfId="4066" priority="879">
      <formula>$BW$4=""</formula>
    </cfRule>
  </conditionalFormatting>
  <conditionalFormatting sqref="BX43:CQ43">
    <cfRule type="expression" dxfId="4065" priority="878">
      <formula>$BX$4=""</formula>
    </cfRule>
  </conditionalFormatting>
  <conditionalFormatting sqref="BY43:CQ43">
    <cfRule type="expression" dxfId="4064" priority="877">
      <formula>$BY$4=""</formula>
    </cfRule>
  </conditionalFormatting>
  <conditionalFormatting sqref="BZ43:CQ43">
    <cfRule type="expression" dxfId="4063" priority="876">
      <formula>$BZ$4=""</formula>
    </cfRule>
  </conditionalFormatting>
  <conditionalFormatting sqref="CA43:CQ43">
    <cfRule type="expression" dxfId="4062" priority="875">
      <formula>$CA$4=""</formula>
    </cfRule>
  </conditionalFormatting>
  <conditionalFormatting sqref="CB43:CQ43">
    <cfRule type="expression" dxfId="4061" priority="874">
      <formula>$CB$4=""</formula>
    </cfRule>
  </conditionalFormatting>
  <conditionalFormatting sqref="CC43:CQ43">
    <cfRule type="expression" dxfId="4060" priority="873">
      <formula>$CC$4=""</formula>
    </cfRule>
  </conditionalFormatting>
  <conditionalFormatting sqref="BR43:CQ43">
    <cfRule type="expression" dxfId="4059" priority="899">
      <formula>$BC$4=""</formula>
    </cfRule>
  </conditionalFormatting>
  <conditionalFormatting sqref="D48:BQ48">
    <cfRule type="expression" dxfId="4058" priority="871">
      <formula>$D$4=""</formula>
    </cfRule>
  </conditionalFormatting>
  <conditionalFormatting sqref="E48:BQ48">
    <cfRule type="expression" dxfId="4057" priority="870">
      <formula>$E$4=""</formula>
    </cfRule>
  </conditionalFormatting>
  <conditionalFormatting sqref="F48:BQ48">
    <cfRule type="expression" dxfId="4056" priority="869">
      <formula>$F$4=""</formula>
    </cfRule>
  </conditionalFormatting>
  <conditionalFormatting sqref="G48:BQ48">
    <cfRule type="expression" dxfId="4055" priority="868">
      <formula>$G$4=""</formula>
    </cfRule>
  </conditionalFormatting>
  <conditionalFormatting sqref="H48:BQ48">
    <cfRule type="expression" dxfId="4054" priority="867">
      <formula>$H$4=""</formula>
    </cfRule>
  </conditionalFormatting>
  <conditionalFormatting sqref="I48:BQ48">
    <cfRule type="expression" dxfId="4053" priority="866">
      <formula>$I$4=""</formula>
    </cfRule>
  </conditionalFormatting>
  <conditionalFormatting sqref="J48:BQ48">
    <cfRule type="expression" dxfId="4052" priority="865">
      <formula>$J$4=""</formula>
    </cfRule>
  </conditionalFormatting>
  <conditionalFormatting sqref="K48:BQ48">
    <cfRule type="expression" dxfId="4051" priority="864">
      <formula>$K$4=""</formula>
    </cfRule>
  </conditionalFormatting>
  <conditionalFormatting sqref="L48:BQ48">
    <cfRule type="expression" dxfId="4050" priority="863">
      <formula>$L$4=""</formula>
    </cfRule>
  </conditionalFormatting>
  <conditionalFormatting sqref="M48:BQ48">
    <cfRule type="expression" dxfId="4049" priority="862">
      <formula>$M$4=""</formula>
    </cfRule>
  </conditionalFormatting>
  <conditionalFormatting sqref="N48:BQ48">
    <cfRule type="expression" dxfId="4048" priority="861">
      <formula>$N$4=""</formula>
    </cfRule>
  </conditionalFormatting>
  <conditionalFormatting sqref="O48:BQ48">
    <cfRule type="expression" dxfId="4047" priority="860">
      <formula>$O$4=""</formula>
    </cfRule>
  </conditionalFormatting>
  <conditionalFormatting sqref="P48:BQ48">
    <cfRule type="expression" dxfId="4046" priority="859">
      <formula>$P$4=""</formula>
    </cfRule>
  </conditionalFormatting>
  <conditionalFormatting sqref="Q48:BQ48">
    <cfRule type="expression" dxfId="4045" priority="858">
      <formula>$Q$4=""</formula>
    </cfRule>
  </conditionalFormatting>
  <conditionalFormatting sqref="R48:BQ48">
    <cfRule type="expression" dxfId="4044" priority="857">
      <formula>$R$4=""</formula>
    </cfRule>
  </conditionalFormatting>
  <conditionalFormatting sqref="S48:BQ48">
    <cfRule type="expression" dxfId="4043" priority="856">
      <formula>$S$4=""</formula>
    </cfRule>
  </conditionalFormatting>
  <conditionalFormatting sqref="T48:BQ48">
    <cfRule type="expression" dxfId="4042" priority="855">
      <formula>$T$4=""</formula>
    </cfRule>
  </conditionalFormatting>
  <conditionalFormatting sqref="U48:BQ48">
    <cfRule type="expression" dxfId="4041" priority="854">
      <formula>$U$4=""</formula>
    </cfRule>
  </conditionalFormatting>
  <conditionalFormatting sqref="V48:BQ48">
    <cfRule type="expression" dxfId="4040" priority="853">
      <formula>$V$4=""</formula>
    </cfRule>
  </conditionalFormatting>
  <conditionalFormatting sqref="W48:BQ48">
    <cfRule type="expression" dxfId="4039" priority="852">
      <formula>$W$4=""</formula>
    </cfRule>
  </conditionalFormatting>
  <conditionalFormatting sqref="X48:BQ48">
    <cfRule type="expression" dxfId="4038" priority="851">
      <formula>$X$4=""</formula>
    </cfRule>
  </conditionalFormatting>
  <conditionalFormatting sqref="Y48:BQ48">
    <cfRule type="expression" dxfId="4037" priority="850">
      <formula>$Y$4=""</formula>
    </cfRule>
  </conditionalFormatting>
  <conditionalFormatting sqref="Z48:BQ48">
    <cfRule type="expression" dxfId="4036" priority="849">
      <formula>$Z$4=""</formula>
    </cfRule>
  </conditionalFormatting>
  <conditionalFormatting sqref="AA48:BQ48">
    <cfRule type="expression" dxfId="4035" priority="848">
      <formula>$AA$4=""</formula>
    </cfRule>
  </conditionalFormatting>
  <conditionalFormatting sqref="AY48:BQ48">
    <cfRule type="expression" dxfId="4034" priority="824">
      <formula>$AY$4=""</formula>
    </cfRule>
  </conditionalFormatting>
  <conditionalFormatting sqref="AX48:BQ48">
    <cfRule type="expression" dxfId="4033" priority="825">
      <formula>$AX$4=""</formula>
    </cfRule>
  </conditionalFormatting>
  <conditionalFormatting sqref="AW48:BQ48">
    <cfRule type="expression" dxfId="4032" priority="826">
      <formula>$AW$4=""</formula>
    </cfRule>
  </conditionalFormatting>
  <conditionalFormatting sqref="AV48:BQ48">
    <cfRule type="expression" dxfId="4031" priority="827">
      <formula>$AV$4=""</formula>
    </cfRule>
  </conditionalFormatting>
  <conditionalFormatting sqref="AU48:BQ48">
    <cfRule type="expression" dxfId="4030" priority="828">
      <formula>$AU$4=""</formula>
    </cfRule>
  </conditionalFormatting>
  <conditionalFormatting sqref="AT48:BQ48">
    <cfRule type="expression" dxfId="4029" priority="829">
      <formula>$AT$4=""</formula>
    </cfRule>
  </conditionalFormatting>
  <conditionalFormatting sqref="AS48:BQ48">
    <cfRule type="expression" dxfId="4028" priority="830">
      <formula>$AS$4=""</formula>
    </cfRule>
  </conditionalFormatting>
  <conditionalFormatting sqref="AR48:BQ48">
    <cfRule type="expression" dxfId="4027" priority="831">
      <formula>$AR$4=""</formula>
    </cfRule>
  </conditionalFormatting>
  <conditionalFormatting sqref="AQ48:BQ48">
    <cfRule type="expression" dxfId="4026" priority="832">
      <formula>$AQ$4=""</formula>
    </cfRule>
  </conditionalFormatting>
  <conditionalFormatting sqref="AP48:BQ48">
    <cfRule type="expression" dxfId="4025" priority="833">
      <formula>$AP$4=""</formula>
    </cfRule>
  </conditionalFormatting>
  <conditionalFormatting sqref="AO48:BQ48">
    <cfRule type="expression" dxfId="4024" priority="834">
      <formula>$AO$4=""</formula>
    </cfRule>
  </conditionalFormatting>
  <conditionalFormatting sqref="AN48:BQ48">
    <cfRule type="expression" dxfId="4023" priority="835">
      <formula>$AN$4=""</formula>
    </cfRule>
  </conditionalFormatting>
  <conditionalFormatting sqref="AM48:BQ48">
    <cfRule type="expression" dxfId="4022" priority="836">
      <formula>$AM$4=""</formula>
    </cfRule>
  </conditionalFormatting>
  <conditionalFormatting sqref="AL48:BQ48">
    <cfRule type="expression" dxfId="4021" priority="837">
      <formula>$AL$4=""</formula>
    </cfRule>
  </conditionalFormatting>
  <conditionalFormatting sqref="AK48:BQ48">
    <cfRule type="expression" dxfId="4020" priority="838">
      <formula>$AK$4=""</formula>
    </cfRule>
  </conditionalFormatting>
  <conditionalFormatting sqref="AJ48:BQ48">
    <cfRule type="expression" dxfId="4019" priority="839">
      <formula>$AJ$4=""</formula>
    </cfRule>
  </conditionalFormatting>
  <conditionalFormatting sqref="AI48:BQ48">
    <cfRule type="expression" dxfId="4018" priority="840">
      <formula>$AI$4=""</formula>
    </cfRule>
  </conditionalFormatting>
  <conditionalFormatting sqref="AH48:BQ48">
    <cfRule type="expression" dxfId="4017" priority="841">
      <formula>$AH$4=""</formula>
    </cfRule>
  </conditionalFormatting>
  <conditionalFormatting sqref="AG48:BQ48">
    <cfRule type="expression" dxfId="4016" priority="842">
      <formula>$AG$4=""</formula>
    </cfRule>
  </conditionalFormatting>
  <conditionalFormatting sqref="AF48:BQ48">
    <cfRule type="expression" dxfId="4015" priority="843">
      <formula>$AF$4=""</formula>
    </cfRule>
  </conditionalFormatting>
  <conditionalFormatting sqref="AE48:BQ48">
    <cfRule type="expression" dxfId="4014" priority="844">
      <formula>$AE$4=""</formula>
    </cfRule>
  </conditionalFormatting>
  <conditionalFormatting sqref="AD48:BQ48">
    <cfRule type="expression" dxfId="4013" priority="845">
      <formula>$AD$4=""</formula>
    </cfRule>
  </conditionalFormatting>
  <conditionalFormatting sqref="AC48:BQ48">
    <cfRule type="expression" dxfId="4012" priority="846">
      <formula>$AC$4=""</formula>
    </cfRule>
  </conditionalFormatting>
  <conditionalFormatting sqref="AB48:BQ48">
    <cfRule type="expression" dxfId="4011" priority="847">
      <formula>$AB$4=""</formula>
    </cfRule>
  </conditionalFormatting>
  <conditionalFormatting sqref="BA48:BQ48">
    <cfRule type="expression" dxfId="4010" priority="822">
      <formula>$BA$4=""</formula>
    </cfRule>
  </conditionalFormatting>
  <conditionalFormatting sqref="BO48:BQ48">
    <cfRule type="expression" dxfId="4009" priority="808">
      <formula>$BO$4=""</formula>
    </cfRule>
  </conditionalFormatting>
  <conditionalFormatting sqref="BN48:BQ48">
    <cfRule type="expression" dxfId="4008" priority="809">
      <formula>$BN$4=""</formula>
    </cfRule>
  </conditionalFormatting>
  <conditionalFormatting sqref="BM48:BQ48">
    <cfRule type="expression" dxfId="4007" priority="810">
      <formula>$BM$4=""</formula>
    </cfRule>
  </conditionalFormatting>
  <conditionalFormatting sqref="BL48:BQ48">
    <cfRule type="expression" dxfId="4006" priority="811">
      <formula>$BL$4=""</formula>
    </cfRule>
  </conditionalFormatting>
  <conditionalFormatting sqref="BK48:BQ48">
    <cfRule type="expression" dxfId="4005" priority="812">
      <formula>$BK$4=""</formula>
    </cfRule>
  </conditionalFormatting>
  <conditionalFormatting sqref="BJ48:BQ48">
    <cfRule type="expression" dxfId="4004" priority="813">
      <formula>$BJ$4=""</formula>
    </cfRule>
  </conditionalFormatting>
  <conditionalFormatting sqref="BI48:BQ48">
    <cfRule type="expression" dxfId="4003" priority="814">
      <formula>$BI$4=""</formula>
    </cfRule>
  </conditionalFormatting>
  <conditionalFormatting sqref="BH48:BQ48">
    <cfRule type="expression" dxfId="4002" priority="815">
      <formula>$BH$4=""</formula>
    </cfRule>
  </conditionalFormatting>
  <conditionalFormatting sqref="BG48:BQ48">
    <cfRule type="expression" dxfId="4001" priority="816">
      <formula>$BG$4=""</formula>
    </cfRule>
  </conditionalFormatting>
  <conditionalFormatting sqref="BF48:BQ48">
    <cfRule type="expression" dxfId="4000" priority="817">
      <formula>$BF$4=""</formula>
    </cfRule>
  </conditionalFormatting>
  <conditionalFormatting sqref="BE48:BQ48">
    <cfRule type="expression" dxfId="3999" priority="818">
      <formula>$BE$4=""</formula>
    </cfRule>
  </conditionalFormatting>
  <conditionalFormatting sqref="BD48:BQ48">
    <cfRule type="expression" dxfId="3998" priority="819">
      <formula>$BD$4=""</formula>
    </cfRule>
  </conditionalFormatting>
  <conditionalFormatting sqref="BB48:BQ48">
    <cfRule type="expression" dxfId="3997" priority="821">
      <formula>$BB$4=""</formula>
    </cfRule>
  </conditionalFormatting>
  <conditionalFormatting sqref="AZ48:BQ48">
    <cfRule type="expression" dxfId="3996" priority="823">
      <formula>$AZ$4=""</formula>
    </cfRule>
  </conditionalFormatting>
  <conditionalFormatting sqref="BP48:BQ48">
    <cfRule type="expression" dxfId="3995" priority="807">
      <formula>$BP$4=""</formula>
    </cfRule>
  </conditionalFormatting>
  <conditionalFormatting sqref="BQ48">
    <cfRule type="expression" dxfId="3994" priority="806">
      <formula>$BQ$4=""</formula>
    </cfRule>
  </conditionalFormatting>
  <conditionalFormatting sqref="BC48:BQ48">
    <cfRule type="expression" dxfId="3993" priority="820">
      <formula>$BC$4=""</formula>
    </cfRule>
  </conditionalFormatting>
  <conditionalFormatting sqref="BR48:CQ48">
    <cfRule type="expression" dxfId="3992" priority="805">
      <formula>$D$4=""</formula>
    </cfRule>
  </conditionalFormatting>
  <conditionalFormatting sqref="BR48:CQ48">
    <cfRule type="expression" dxfId="3991" priority="804">
      <formula>$E$4=""</formula>
    </cfRule>
  </conditionalFormatting>
  <conditionalFormatting sqref="BR48:CQ48">
    <cfRule type="expression" dxfId="3990" priority="803">
      <formula>$F$4=""</formula>
    </cfRule>
  </conditionalFormatting>
  <conditionalFormatting sqref="BR48:CQ48">
    <cfRule type="expression" dxfId="3989" priority="802">
      <formula>$G$4=""</formula>
    </cfRule>
  </conditionalFormatting>
  <conditionalFormatting sqref="BR48:CQ48">
    <cfRule type="expression" dxfId="3988" priority="801">
      <formula>$H$4=""</formula>
    </cfRule>
  </conditionalFormatting>
  <conditionalFormatting sqref="BR48:CQ48">
    <cfRule type="expression" dxfId="3987" priority="800">
      <formula>$I$4=""</formula>
    </cfRule>
  </conditionalFormatting>
  <conditionalFormatting sqref="BR48:CQ48">
    <cfRule type="expression" dxfId="3986" priority="799">
      <formula>$J$4=""</formula>
    </cfRule>
  </conditionalFormatting>
  <conditionalFormatting sqref="BR48:CQ48">
    <cfRule type="expression" dxfId="3985" priority="798">
      <formula>$K$4=""</formula>
    </cfRule>
  </conditionalFormatting>
  <conditionalFormatting sqref="BR48:CQ48">
    <cfRule type="expression" dxfId="3984" priority="797">
      <formula>$L$4=""</formula>
    </cfRule>
  </conditionalFormatting>
  <conditionalFormatting sqref="BR48:CQ48">
    <cfRule type="expression" dxfId="3983" priority="796">
      <formula>$M$4=""</formula>
    </cfRule>
  </conditionalFormatting>
  <conditionalFormatting sqref="BR48:CQ48">
    <cfRule type="expression" dxfId="3982" priority="795">
      <formula>$N$4=""</formula>
    </cfRule>
  </conditionalFormatting>
  <conditionalFormatting sqref="BR48:CQ48">
    <cfRule type="expression" dxfId="3981" priority="794">
      <formula>$O$4=""</formula>
    </cfRule>
  </conditionalFormatting>
  <conditionalFormatting sqref="BR48:CQ48">
    <cfRule type="expression" dxfId="3980" priority="793">
      <formula>$P$4=""</formula>
    </cfRule>
  </conditionalFormatting>
  <conditionalFormatting sqref="BR48:CQ48">
    <cfRule type="expression" dxfId="3979" priority="792">
      <formula>$Q$4=""</formula>
    </cfRule>
  </conditionalFormatting>
  <conditionalFormatting sqref="BR48:CQ48">
    <cfRule type="expression" dxfId="3978" priority="791">
      <formula>$R$4=""</formula>
    </cfRule>
  </conditionalFormatting>
  <conditionalFormatting sqref="BR48:CQ48">
    <cfRule type="expression" dxfId="3977" priority="790">
      <formula>$S$4=""</formula>
    </cfRule>
  </conditionalFormatting>
  <conditionalFormatting sqref="BR48:CQ48">
    <cfRule type="expression" dxfId="3976" priority="789">
      <formula>$T$4=""</formula>
    </cfRule>
  </conditionalFormatting>
  <conditionalFormatting sqref="BR48:CQ48">
    <cfRule type="expression" dxfId="3975" priority="788">
      <formula>$U$4=""</formula>
    </cfRule>
  </conditionalFormatting>
  <conditionalFormatting sqref="BR48:CQ48">
    <cfRule type="expression" dxfId="3974" priority="787">
      <formula>$V$4=""</formula>
    </cfRule>
  </conditionalFormatting>
  <conditionalFormatting sqref="BR48:CQ48">
    <cfRule type="expression" dxfId="3973" priority="786">
      <formula>$W$4=""</formula>
    </cfRule>
  </conditionalFormatting>
  <conditionalFormatting sqref="BR48:CQ48">
    <cfRule type="expression" dxfId="3972" priority="785">
      <formula>$X$4=""</formula>
    </cfRule>
  </conditionalFormatting>
  <conditionalFormatting sqref="BR48:CQ48">
    <cfRule type="expression" dxfId="3971" priority="784">
      <formula>$Y$4=""</formula>
    </cfRule>
  </conditionalFormatting>
  <conditionalFormatting sqref="BR48:CQ48">
    <cfRule type="expression" dxfId="3970" priority="783">
      <formula>$Z$4=""</formula>
    </cfRule>
  </conditionalFormatting>
  <conditionalFormatting sqref="BR48:CQ48">
    <cfRule type="expression" dxfId="3969" priority="782">
      <formula>$AA$4=""</formula>
    </cfRule>
  </conditionalFormatting>
  <conditionalFormatting sqref="BR48:CQ48">
    <cfRule type="expression" dxfId="3968" priority="758">
      <formula>$AY$4=""</formula>
    </cfRule>
  </conditionalFormatting>
  <conditionalFormatting sqref="BR48:CQ48">
    <cfRule type="expression" dxfId="3967" priority="759">
      <formula>$AX$4=""</formula>
    </cfRule>
  </conditionalFormatting>
  <conditionalFormatting sqref="BR48:CQ48">
    <cfRule type="expression" dxfId="3966" priority="760">
      <formula>$AW$4=""</formula>
    </cfRule>
  </conditionalFormatting>
  <conditionalFormatting sqref="BR48:CQ48">
    <cfRule type="expression" dxfId="3965" priority="761">
      <formula>$AV$4=""</formula>
    </cfRule>
  </conditionalFormatting>
  <conditionalFormatting sqref="BR48:CQ48">
    <cfRule type="expression" dxfId="3964" priority="762">
      <formula>$AU$4=""</formula>
    </cfRule>
  </conditionalFormatting>
  <conditionalFormatting sqref="BR48:CQ48">
    <cfRule type="expression" dxfId="3963" priority="763">
      <formula>$AT$4=""</formula>
    </cfRule>
  </conditionalFormatting>
  <conditionalFormatting sqref="BR48:CQ48">
    <cfRule type="expression" dxfId="3962" priority="764">
      <formula>$AS$4=""</formula>
    </cfRule>
  </conditionalFormatting>
  <conditionalFormatting sqref="BR48:CQ48">
    <cfRule type="expression" dxfId="3961" priority="765">
      <formula>$AR$4=""</formula>
    </cfRule>
  </conditionalFormatting>
  <conditionalFormatting sqref="BR48:CQ48">
    <cfRule type="expression" dxfId="3960" priority="766">
      <formula>$AQ$4=""</formula>
    </cfRule>
  </conditionalFormatting>
  <conditionalFormatting sqref="BR48:CQ48">
    <cfRule type="expression" dxfId="3959" priority="767">
      <formula>$AP$4=""</formula>
    </cfRule>
  </conditionalFormatting>
  <conditionalFormatting sqref="BR48:CQ48">
    <cfRule type="expression" dxfId="3958" priority="768">
      <formula>$AO$4=""</formula>
    </cfRule>
  </conditionalFormatting>
  <conditionalFormatting sqref="BR48:CQ48">
    <cfRule type="expression" dxfId="3957" priority="769">
      <formula>$AN$4=""</formula>
    </cfRule>
  </conditionalFormatting>
  <conditionalFormatting sqref="BR48:CQ48">
    <cfRule type="expression" dxfId="3956" priority="770">
      <formula>$AM$4=""</formula>
    </cfRule>
  </conditionalFormatting>
  <conditionalFormatting sqref="BR48:CQ48">
    <cfRule type="expression" dxfId="3955" priority="771">
      <formula>$AL$4=""</formula>
    </cfRule>
  </conditionalFormatting>
  <conditionalFormatting sqref="BR48:CQ48">
    <cfRule type="expression" dxfId="3954" priority="772">
      <formula>$AK$4=""</formula>
    </cfRule>
  </conditionalFormatting>
  <conditionalFormatting sqref="BR48:CQ48">
    <cfRule type="expression" dxfId="3953" priority="773">
      <formula>$AJ$4=""</formula>
    </cfRule>
  </conditionalFormatting>
  <conditionalFormatting sqref="BR48:CQ48">
    <cfRule type="expression" dxfId="3952" priority="774">
      <formula>$AI$4=""</formula>
    </cfRule>
  </conditionalFormatting>
  <conditionalFormatting sqref="BR48:CQ48">
    <cfRule type="expression" dxfId="3951" priority="775">
      <formula>$AH$4=""</formula>
    </cfRule>
  </conditionalFormatting>
  <conditionalFormatting sqref="BR48:CQ48">
    <cfRule type="expression" dxfId="3950" priority="776">
      <formula>$AG$4=""</formula>
    </cfRule>
  </conditionalFormatting>
  <conditionalFormatting sqref="BR48:CQ48">
    <cfRule type="expression" dxfId="3949" priority="777">
      <formula>$AF$4=""</formula>
    </cfRule>
  </conditionalFormatting>
  <conditionalFormatting sqref="BR48:CQ48">
    <cfRule type="expression" dxfId="3948" priority="778">
      <formula>$AE$4=""</formula>
    </cfRule>
  </conditionalFormatting>
  <conditionalFormatting sqref="BR48:CQ48">
    <cfRule type="expression" dxfId="3947" priority="779">
      <formula>$AD$4=""</formula>
    </cfRule>
  </conditionalFormatting>
  <conditionalFormatting sqref="BR48:CQ48">
    <cfRule type="expression" dxfId="3946" priority="780">
      <formula>$AC$4=""</formula>
    </cfRule>
  </conditionalFormatting>
  <conditionalFormatting sqref="BR48:CQ48">
    <cfRule type="expression" dxfId="3945" priority="781">
      <formula>$AB$4=""</formula>
    </cfRule>
  </conditionalFormatting>
  <conditionalFormatting sqref="BR48:CQ48">
    <cfRule type="expression" dxfId="3944" priority="756">
      <formula>$BA$4=""</formula>
    </cfRule>
  </conditionalFormatting>
  <conditionalFormatting sqref="BR48:CQ48">
    <cfRule type="expression" dxfId="3943" priority="742">
      <formula>$BO$4=""</formula>
    </cfRule>
  </conditionalFormatting>
  <conditionalFormatting sqref="BR48:CQ48">
    <cfRule type="expression" dxfId="3942" priority="743">
      <formula>$BN$4=""</formula>
    </cfRule>
  </conditionalFormatting>
  <conditionalFormatting sqref="BR48:CQ48">
    <cfRule type="expression" dxfId="3941" priority="744">
      <formula>$BM$4=""</formula>
    </cfRule>
  </conditionalFormatting>
  <conditionalFormatting sqref="BR48:CQ48">
    <cfRule type="expression" dxfId="3940" priority="745">
      <formula>$BL$4=""</formula>
    </cfRule>
  </conditionalFormatting>
  <conditionalFormatting sqref="BR48:CQ48">
    <cfRule type="expression" dxfId="3939" priority="746">
      <formula>$BK$4=""</formula>
    </cfRule>
  </conditionalFormatting>
  <conditionalFormatting sqref="BR48:CQ48">
    <cfRule type="expression" dxfId="3938" priority="747">
      <formula>$BJ$4=""</formula>
    </cfRule>
  </conditionalFormatting>
  <conditionalFormatting sqref="BR48:CQ48">
    <cfRule type="expression" dxfId="3937" priority="748">
      <formula>$BI$4=""</formula>
    </cfRule>
  </conditionalFormatting>
  <conditionalFormatting sqref="BR48:CQ48">
    <cfRule type="expression" dxfId="3936" priority="749">
      <formula>$BH$4=""</formula>
    </cfRule>
  </conditionalFormatting>
  <conditionalFormatting sqref="BR48:CQ48">
    <cfRule type="expression" dxfId="3935" priority="750">
      <formula>$BG$4=""</formula>
    </cfRule>
  </conditionalFormatting>
  <conditionalFormatting sqref="BR48:CQ48">
    <cfRule type="expression" dxfId="3934" priority="751">
      <formula>$BF$4=""</formula>
    </cfRule>
  </conditionalFormatting>
  <conditionalFormatting sqref="BR48:CQ48">
    <cfRule type="expression" dxfId="3933" priority="752">
      <formula>$BE$4=""</formula>
    </cfRule>
  </conditionalFormatting>
  <conditionalFormatting sqref="BR48:CQ48">
    <cfRule type="expression" dxfId="3932" priority="753">
      <formula>$BD$4=""</formula>
    </cfRule>
  </conditionalFormatting>
  <conditionalFormatting sqref="BR48:CQ48">
    <cfRule type="expression" dxfId="3931" priority="755">
      <formula>$BB$4=""</formula>
    </cfRule>
  </conditionalFormatting>
  <conditionalFormatting sqref="BR48:CQ48">
    <cfRule type="expression" dxfId="3930" priority="757">
      <formula>$AZ$4=""</formula>
    </cfRule>
  </conditionalFormatting>
  <conditionalFormatting sqref="CD48:CQ48">
    <cfRule type="expression" dxfId="3929" priority="727">
      <formula>$CD$4=""</formula>
    </cfRule>
  </conditionalFormatting>
  <conditionalFormatting sqref="BR48:CQ48">
    <cfRule type="expression" dxfId="3928" priority="741">
      <formula>$BP$4=""</formula>
    </cfRule>
  </conditionalFormatting>
  <conditionalFormatting sqref="BR48:CQ48">
    <cfRule type="expression" dxfId="3927" priority="740">
      <formula>$BQ$4=""</formula>
    </cfRule>
  </conditionalFormatting>
  <conditionalFormatting sqref="BR48:CQ48">
    <cfRule type="expression" dxfId="3926" priority="739">
      <formula>$BR$4=""</formula>
    </cfRule>
  </conditionalFormatting>
  <conditionalFormatting sqref="BS48:CQ48">
    <cfRule type="expression" dxfId="3925" priority="738">
      <formula>$BS$4=""</formula>
    </cfRule>
  </conditionalFormatting>
  <conditionalFormatting sqref="BT48:CQ48">
    <cfRule type="expression" dxfId="3924" priority="737">
      <formula>$BT$4=""</formula>
    </cfRule>
  </conditionalFormatting>
  <conditionalFormatting sqref="BU48:CQ48">
    <cfRule type="expression" dxfId="3923" priority="736">
      <formula>$BU$4=""</formula>
    </cfRule>
  </conditionalFormatting>
  <conditionalFormatting sqref="BV48:CQ48">
    <cfRule type="expression" dxfId="3922" priority="735">
      <formula>$BV$4=""</formula>
    </cfRule>
  </conditionalFormatting>
  <conditionalFormatting sqref="BW48:CQ48">
    <cfRule type="expression" dxfId="3921" priority="734">
      <formula>$BW$4=""</formula>
    </cfRule>
  </conditionalFormatting>
  <conditionalFormatting sqref="BX48:CQ48">
    <cfRule type="expression" dxfId="3920" priority="733">
      <formula>$BX$4=""</formula>
    </cfRule>
  </conditionalFormatting>
  <conditionalFormatting sqref="BY48:CQ48">
    <cfRule type="expression" dxfId="3919" priority="732">
      <formula>$BY$4=""</formula>
    </cfRule>
  </conditionalFormatting>
  <conditionalFormatting sqref="BZ48:CQ48">
    <cfRule type="expression" dxfId="3918" priority="731">
      <formula>$BZ$4=""</formula>
    </cfRule>
  </conditionalFormatting>
  <conditionalFormatting sqref="CA48:CQ48">
    <cfRule type="expression" dxfId="3917" priority="730">
      <formula>$CA$4=""</formula>
    </cfRule>
  </conditionalFormatting>
  <conditionalFormatting sqref="CB48:CQ48">
    <cfRule type="expression" dxfId="3916" priority="729">
      <formula>$CB$4=""</formula>
    </cfRule>
  </conditionalFormatting>
  <conditionalFormatting sqref="CC48:CQ48">
    <cfRule type="expression" dxfId="3915" priority="728">
      <formula>$CC$4=""</formula>
    </cfRule>
  </conditionalFormatting>
  <conditionalFormatting sqref="BR48:CQ48">
    <cfRule type="expression" dxfId="3914" priority="754">
      <formula>$BC$4=""</formula>
    </cfRule>
  </conditionalFormatting>
  <conditionalFormatting sqref="D4:CQ4">
    <cfRule type="expression" dxfId="3913" priority="726">
      <formula>$D$4=""</formula>
    </cfRule>
  </conditionalFormatting>
  <conditionalFormatting sqref="D9:BQ9">
    <cfRule type="expression" dxfId="3912" priority="659">
      <formula>$D$4=""</formula>
    </cfRule>
  </conditionalFormatting>
  <conditionalFormatting sqref="E9:BQ9">
    <cfRule type="expression" dxfId="3911" priority="658">
      <formula>$E$4=""</formula>
    </cfRule>
  </conditionalFormatting>
  <conditionalFormatting sqref="F9:BQ9">
    <cfRule type="expression" dxfId="3910" priority="657">
      <formula>$F$4=""</formula>
    </cfRule>
  </conditionalFormatting>
  <conditionalFormatting sqref="G9:BQ9">
    <cfRule type="expression" dxfId="3909" priority="656">
      <formula>$G$4=""</formula>
    </cfRule>
  </conditionalFormatting>
  <conditionalFormatting sqref="H9:BQ9">
    <cfRule type="expression" dxfId="3908" priority="655">
      <formula>$H$4=""</formula>
    </cfRule>
  </conditionalFormatting>
  <conditionalFormatting sqref="I9:BQ9">
    <cfRule type="expression" dxfId="3907" priority="654">
      <formula>$I$4=""</formula>
    </cfRule>
  </conditionalFormatting>
  <conditionalFormatting sqref="J9:BQ9">
    <cfRule type="expression" dxfId="3906" priority="653">
      <formula>$J$4=""</formula>
    </cfRule>
  </conditionalFormatting>
  <conditionalFormatting sqref="K9:BQ9">
    <cfRule type="expression" dxfId="3905" priority="652">
      <formula>$K$4=""</formula>
    </cfRule>
  </conditionalFormatting>
  <conditionalFormatting sqref="L9:BQ9">
    <cfRule type="expression" dxfId="3904" priority="651">
      <formula>$L$4=""</formula>
    </cfRule>
  </conditionalFormatting>
  <conditionalFormatting sqref="M9:BQ9">
    <cfRule type="expression" dxfId="3903" priority="650">
      <formula>$M$4=""</formula>
    </cfRule>
  </conditionalFormatting>
  <conditionalFormatting sqref="N9:BQ9">
    <cfRule type="expression" dxfId="3902" priority="649">
      <formula>$N$4=""</formula>
    </cfRule>
  </conditionalFormatting>
  <conditionalFormatting sqref="O9:BQ9">
    <cfRule type="expression" dxfId="3901" priority="648">
      <formula>$O$4=""</formula>
    </cfRule>
  </conditionalFormatting>
  <conditionalFormatting sqref="P9:BQ9">
    <cfRule type="expression" dxfId="3900" priority="647">
      <formula>$P$4=""</formula>
    </cfRule>
  </conditionalFormatting>
  <conditionalFormatting sqref="Q9:BQ9">
    <cfRule type="expression" dxfId="3899" priority="646">
      <formula>$Q$4=""</formula>
    </cfRule>
  </conditionalFormatting>
  <conditionalFormatting sqref="R9:BQ9">
    <cfRule type="expression" dxfId="3898" priority="645">
      <formula>$R$4=""</formula>
    </cfRule>
  </conditionalFormatting>
  <conditionalFormatting sqref="S9:BQ9">
    <cfRule type="expression" dxfId="3897" priority="644">
      <formula>$S$4=""</formula>
    </cfRule>
  </conditionalFormatting>
  <conditionalFormatting sqref="T9:BQ9">
    <cfRule type="expression" dxfId="3896" priority="643">
      <formula>$T$4=""</formula>
    </cfRule>
  </conditionalFormatting>
  <conditionalFormatting sqref="U9:BQ9">
    <cfRule type="expression" dxfId="3895" priority="642">
      <formula>$U$4=""</formula>
    </cfRule>
  </conditionalFormatting>
  <conditionalFormatting sqref="V9:BQ9">
    <cfRule type="expression" dxfId="3894" priority="641">
      <formula>$V$4=""</formula>
    </cfRule>
  </conditionalFormatting>
  <conditionalFormatting sqref="W9:BQ9">
    <cfRule type="expression" dxfId="3893" priority="640">
      <formula>$W$4=""</formula>
    </cfRule>
  </conditionalFormatting>
  <conditionalFormatting sqref="X9:BQ9">
    <cfRule type="expression" dxfId="3892" priority="639">
      <formula>$X$4=""</formula>
    </cfRule>
  </conditionalFormatting>
  <conditionalFormatting sqref="Y9:BQ9">
    <cfRule type="expression" dxfId="3891" priority="638">
      <formula>$Y$4=""</formula>
    </cfRule>
  </conditionalFormatting>
  <conditionalFormatting sqref="Z9:BQ9">
    <cfRule type="expression" dxfId="3890" priority="637">
      <formula>$Z$4=""</formula>
    </cfRule>
  </conditionalFormatting>
  <conditionalFormatting sqref="AA9:BQ9">
    <cfRule type="expression" dxfId="3889" priority="636">
      <formula>$AA$4=""</formula>
    </cfRule>
  </conditionalFormatting>
  <conditionalFormatting sqref="AY9:BQ9">
    <cfRule type="expression" dxfId="3888" priority="612">
      <formula>$AY$4=""</formula>
    </cfRule>
  </conditionalFormatting>
  <conditionalFormatting sqref="AX9:BQ9">
    <cfRule type="expression" dxfId="3887" priority="613">
      <formula>$AX$4=""</formula>
    </cfRule>
  </conditionalFormatting>
  <conditionalFormatting sqref="AW9:BQ9">
    <cfRule type="expression" dxfId="3886" priority="614">
      <formula>$AW$4=""</formula>
    </cfRule>
  </conditionalFormatting>
  <conditionalFormatting sqref="AV9:BQ9">
    <cfRule type="expression" dxfId="3885" priority="615">
      <formula>$AV$4=""</formula>
    </cfRule>
  </conditionalFormatting>
  <conditionalFormatting sqref="AU9:BQ9">
    <cfRule type="expression" dxfId="3884" priority="616">
      <formula>$AU$4=""</formula>
    </cfRule>
  </conditionalFormatting>
  <conditionalFormatting sqref="AT9:BQ9">
    <cfRule type="expression" dxfId="3883" priority="617">
      <formula>$AT$4=""</formula>
    </cfRule>
  </conditionalFormatting>
  <conditionalFormatting sqref="AS9:BQ9">
    <cfRule type="expression" dxfId="3882" priority="618">
      <formula>$AS$4=""</formula>
    </cfRule>
  </conditionalFormatting>
  <conditionalFormatting sqref="AR9:BQ9">
    <cfRule type="expression" dxfId="3881" priority="619">
      <formula>$AR$4=""</formula>
    </cfRule>
  </conditionalFormatting>
  <conditionalFormatting sqref="AQ9:BQ9">
    <cfRule type="expression" dxfId="3880" priority="620">
      <formula>$AQ$4=""</formula>
    </cfRule>
  </conditionalFormatting>
  <conditionalFormatting sqref="AP9:BQ9">
    <cfRule type="expression" dxfId="3879" priority="621">
      <formula>$AP$4=""</formula>
    </cfRule>
  </conditionalFormatting>
  <conditionalFormatting sqref="AO9:BQ9">
    <cfRule type="expression" dxfId="3878" priority="622">
      <formula>$AO$4=""</formula>
    </cfRule>
  </conditionalFormatting>
  <conditionalFormatting sqref="AN9:BQ9">
    <cfRule type="expression" dxfId="3877" priority="623">
      <formula>$AN$4=""</formula>
    </cfRule>
  </conditionalFormatting>
  <conditionalFormatting sqref="AM9:BQ9">
    <cfRule type="expression" dxfId="3876" priority="624">
      <formula>$AM$4=""</formula>
    </cfRule>
  </conditionalFormatting>
  <conditionalFormatting sqref="AL9:BQ9">
    <cfRule type="expression" dxfId="3875" priority="625">
      <formula>$AL$4=""</formula>
    </cfRule>
  </conditionalFormatting>
  <conditionalFormatting sqref="AK9:BQ9">
    <cfRule type="expression" dxfId="3874" priority="626">
      <formula>$AK$4=""</formula>
    </cfRule>
  </conditionalFormatting>
  <conditionalFormatting sqref="AJ9:BQ9">
    <cfRule type="expression" dxfId="3873" priority="627">
      <formula>$AJ$4=""</formula>
    </cfRule>
  </conditionalFormatting>
  <conditionalFormatting sqref="AI9:BQ9">
    <cfRule type="expression" dxfId="3872" priority="628">
      <formula>$AI$4=""</formula>
    </cfRule>
  </conditionalFormatting>
  <conditionalFormatting sqref="AH9:BQ9">
    <cfRule type="expression" dxfId="3871" priority="629">
      <formula>$AH$4=""</formula>
    </cfRule>
  </conditionalFormatting>
  <conditionalFormatting sqref="AG9:BQ9">
    <cfRule type="expression" dxfId="3870" priority="630">
      <formula>$AG$4=""</formula>
    </cfRule>
  </conditionalFormatting>
  <conditionalFormatting sqref="AF9:BQ9">
    <cfRule type="expression" dxfId="3869" priority="631">
      <formula>$AF$4=""</formula>
    </cfRule>
  </conditionalFormatting>
  <conditionalFormatting sqref="AE9:BQ9">
    <cfRule type="expression" dxfId="3868" priority="632">
      <formula>$AE$4=""</formula>
    </cfRule>
  </conditionalFormatting>
  <conditionalFormatting sqref="AD9:BQ9">
    <cfRule type="expression" dxfId="3867" priority="633">
      <formula>$AD$4=""</formula>
    </cfRule>
  </conditionalFormatting>
  <conditionalFormatting sqref="AC9:BQ9">
    <cfRule type="expression" dxfId="3866" priority="634">
      <formula>$AC$4=""</formula>
    </cfRule>
  </conditionalFormatting>
  <conditionalFormatting sqref="AB9:BQ9">
    <cfRule type="expression" dxfId="3865" priority="635">
      <formula>$AB$4=""</formula>
    </cfRule>
  </conditionalFormatting>
  <conditionalFormatting sqref="BA9:BQ9">
    <cfRule type="expression" dxfId="3864" priority="610">
      <formula>$BA$4=""</formula>
    </cfRule>
  </conditionalFormatting>
  <conditionalFormatting sqref="BO9:BQ9">
    <cfRule type="expression" dxfId="3863" priority="596">
      <formula>$BO$4=""</formula>
    </cfRule>
  </conditionalFormatting>
  <conditionalFormatting sqref="BN9:BQ9">
    <cfRule type="expression" dxfId="3862" priority="597">
      <formula>$BN$4=""</formula>
    </cfRule>
  </conditionalFormatting>
  <conditionalFormatting sqref="BM9:BQ9">
    <cfRule type="expression" dxfId="3861" priority="598">
      <formula>$BM$4=""</formula>
    </cfRule>
  </conditionalFormatting>
  <conditionalFormatting sqref="BL9:BQ9">
    <cfRule type="expression" dxfId="3860" priority="599">
      <formula>$BL$4=""</formula>
    </cfRule>
  </conditionalFormatting>
  <conditionalFormatting sqref="BK9:BQ9">
    <cfRule type="expression" dxfId="3859" priority="600">
      <formula>$BK$4=""</formula>
    </cfRule>
  </conditionalFormatting>
  <conditionalFormatting sqref="BJ9:BQ9">
    <cfRule type="expression" dxfId="3858" priority="601">
      <formula>$BJ$4=""</formula>
    </cfRule>
  </conditionalFormatting>
  <conditionalFormatting sqref="BI9:BQ9">
    <cfRule type="expression" dxfId="3857" priority="602">
      <formula>$BI$4=""</formula>
    </cfRule>
  </conditionalFormatting>
  <conditionalFormatting sqref="BH9:BQ9">
    <cfRule type="expression" dxfId="3856" priority="603">
      <formula>$BH$4=""</formula>
    </cfRule>
  </conditionalFormatting>
  <conditionalFormatting sqref="BG9:BQ9">
    <cfRule type="expression" dxfId="3855" priority="604">
      <formula>$BG$4=""</formula>
    </cfRule>
  </conditionalFormatting>
  <conditionalFormatting sqref="BF9:BQ9">
    <cfRule type="expression" dxfId="3854" priority="605">
      <formula>$BF$4=""</formula>
    </cfRule>
  </conditionalFormatting>
  <conditionalFormatting sqref="BE9:BQ9">
    <cfRule type="expression" dxfId="3853" priority="606">
      <formula>$BE$4=""</formula>
    </cfRule>
  </conditionalFormatting>
  <conditionalFormatting sqref="BD9:BQ9">
    <cfRule type="expression" dxfId="3852" priority="607">
      <formula>$BD$4=""</formula>
    </cfRule>
  </conditionalFormatting>
  <conditionalFormatting sqref="BB9:BQ9">
    <cfRule type="expression" dxfId="3851" priority="609">
      <formula>$BB$4=""</formula>
    </cfRule>
  </conditionalFormatting>
  <conditionalFormatting sqref="AZ9:BQ9">
    <cfRule type="expression" dxfId="3850" priority="611">
      <formula>$AZ$4=""</formula>
    </cfRule>
  </conditionalFormatting>
  <conditionalFormatting sqref="BP9:BQ9">
    <cfRule type="expression" dxfId="3849" priority="595">
      <formula>$BP$4=""</formula>
    </cfRule>
  </conditionalFormatting>
  <conditionalFormatting sqref="BQ9">
    <cfRule type="expression" dxfId="3848" priority="594">
      <formula>$BQ$4=""</formula>
    </cfRule>
  </conditionalFormatting>
  <conditionalFormatting sqref="BC9:BQ9">
    <cfRule type="expression" dxfId="3847" priority="608">
      <formula>$BC$4=""</formula>
    </cfRule>
  </conditionalFormatting>
  <conditionalFormatting sqref="BR9:CQ9">
    <cfRule type="expression" dxfId="3846" priority="514">
      <formula>$D$4=""</formula>
    </cfRule>
  </conditionalFormatting>
  <conditionalFormatting sqref="BR9:CQ9">
    <cfRule type="expression" dxfId="3845" priority="513">
      <formula>$E$4=""</formula>
    </cfRule>
  </conditionalFormatting>
  <conditionalFormatting sqref="BR9:CQ9">
    <cfRule type="expression" dxfId="3844" priority="512">
      <formula>$F$4=""</formula>
    </cfRule>
  </conditionalFormatting>
  <conditionalFormatting sqref="BR9:CQ9">
    <cfRule type="expression" dxfId="3843" priority="511">
      <formula>$G$4=""</formula>
    </cfRule>
  </conditionalFormatting>
  <conditionalFormatting sqref="BR9:CQ9">
    <cfRule type="expression" dxfId="3842" priority="510">
      <formula>$H$4=""</formula>
    </cfRule>
  </conditionalFormatting>
  <conditionalFormatting sqref="BR9:CQ9">
    <cfRule type="expression" dxfId="3841" priority="509">
      <formula>$I$4=""</formula>
    </cfRule>
  </conditionalFormatting>
  <conditionalFormatting sqref="BR9:CQ9">
    <cfRule type="expression" dxfId="3840" priority="508">
      <formula>$J$4=""</formula>
    </cfRule>
  </conditionalFormatting>
  <conditionalFormatting sqref="BR9:CQ9">
    <cfRule type="expression" dxfId="3839" priority="507">
      <formula>$K$4=""</formula>
    </cfRule>
  </conditionalFormatting>
  <conditionalFormatting sqref="BR9:CQ9">
    <cfRule type="expression" dxfId="3838" priority="506">
      <formula>$L$4=""</formula>
    </cfRule>
  </conditionalFormatting>
  <conditionalFormatting sqref="BR9:CQ9">
    <cfRule type="expression" dxfId="3837" priority="505">
      <formula>$M$4=""</formula>
    </cfRule>
  </conditionalFormatting>
  <conditionalFormatting sqref="BR9:CQ9">
    <cfRule type="expression" dxfId="3836" priority="504">
      <formula>$N$4=""</formula>
    </cfRule>
  </conditionalFormatting>
  <conditionalFormatting sqref="BR9:CQ9">
    <cfRule type="expression" dxfId="3835" priority="503">
      <formula>$O$4=""</formula>
    </cfRule>
  </conditionalFormatting>
  <conditionalFormatting sqref="BR9:CQ9">
    <cfRule type="expression" dxfId="3834" priority="502">
      <formula>$P$4=""</formula>
    </cfRule>
  </conditionalFormatting>
  <conditionalFormatting sqref="BR9:CQ9">
    <cfRule type="expression" dxfId="3833" priority="501">
      <formula>$Q$4=""</formula>
    </cfRule>
  </conditionalFormatting>
  <conditionalFormatting sqref="BR9:CQ9">
    <cfRule type="expression" dxfId="3832" priority="500">
      <formula>$R$4=""</formula>
    </cfRule>
  </conditionalFormatting>
  <conditionalFormatting sqref="BR9:CQ9">
    <cfRule type="expression" dxfId="3831" priority="499">
      <formula>$S$4=""</formula>
    </cfRule>
  </conditionalFormatting>
  <conditionalFormatting sqref="BR9:CQ9">
    <cfRule type="expression" dxfId="3830" priority="498">
      <formula>$T$4=""</formula>
    </cfRule>
  </conditionalFormatting>
  <conditionalFormatting sqref="BR9:CQ9">
    <cfRule type="expression" dxfId="3829" priority="497">
      <formula>$U$4=""</formula>
    </cfRule>
  </conditionalFormatting>
  <conditionalFormatting sqref="BR9:CQ9">
    <cfRule type="expression" dxfId="3828" priority="496">
      <formula>$V$4=""</formula>
    </cfRule>
  </conditionalFormatting>
  <conditionalFormatting sqref="BR9:CQ9">
    <cfRule type="expression" dxfId="3827" priority="495">
      <formula>$W$4=""</formula>
    </cfRule>
  </conditionalFormatting>
  <conditionalFormatting sqref="BR9:CQ9">
    <cfRule type="expression" dxfId="3826" priority="494">
      <formula>$X$4=""</formula>
    </cfRule>
  </conditionalFormatting>
  <conditionalFormatting sqref="BR9:CQ9">
    <cfRule type="expression" dxfId="3825" priority="493">
      <formula>$Y$4=""</formula>
    </cfRule>
  </conditionalFormatting>
  <conditionalFormatting sqref="BR9:CQ9">
    <cfRule type="expression" dxfId="3824" priority="492">
      <formula>$Z$4=""</formula>
    </cfRule>
  </conditionalFormatting>
  <conditionalFormatting sqref="BR9:CQ9">
    <cfRule type="expression" dxfId="3823" priority="491">
      <formula>$AA$4=""</formula>
    </cfRule>
  </conditionalFormatting>
  <conditionalFormatting sqref="BR9:CQ9">
    <cfRule type="expression" dxfId="3822" priority="467">
      <formula>$AY$4=""</formula>
    </cfRule>
  </conditionalFormatting>
  <conditionalFormatting sqref="BR9:CQ9">
    <cfRule type="expression" dxfId="3821" priority="468">
      <formula>$AX$4=""</formula>
    </cfRule>
  </conditionalFormatting>
  <conditionalFormatting sqref="BR9:CQ9">
    <cfRule type="expression" dxfId="3820" priority="469">
      <formula>$AW$4=""</formula>
    </cfRule>
  </conditionalFormatting>
  <conditionalFormatting sqref="BR9:CQ9">
    <cfRule type="expression" dxfId="3819" priority="470">
      <formula>$AV$4=""</formula>
    </cfRule>
  </conditionalFormatting>
  <conditionalFormatting sqref="BR9:CQ9">
    <cfRule type="expression" dxfId="3818" priority="471">
      <formula>$AU$4=""</formula>
    </cfRule>
  </conditionalFormatting>
  <conditionalFormatting sqref="BR9:CQ9">
    <cfRule type="expression" dxfId="3817" priority="472">
      <formula>$AT$4=""</formula>
    </cfRule>
  </conditionalFormatting>
  <conditionalFormatting sqref="BR9:CQ9">
    <cfRule type="expression" dxfId="3816" priority="473">
      <formula>$AS$4=""</formula>
    </cfRule>
  </conditionalFormatting>
  <conditionalFormatting sqref="BR9:CQ9">
    <cfRule type="expression" dxfId="3815" priority="474">
      <formula>$AR$4=""</formula>
    </cfRule>
  </conditionalFormatting>
  <conditionalFormatting sqref="BR9:CQ9">
    <cfRule type="expression" dxfId="3814" priority="475">
      <formula>$AQ$4=""</formula>
    </cfRule>
  </conditionalFormatting>
  <conditionalFormatting sqref="BR9:CQ9">
    <cfRule type="expression" dxfId="3813" priority="476">
      <formula>$AP$4=""</formula>
    </cfRule>
  </conditionalFormatting>
  <conditionalFormatting sqref="BR9:CQ9">
    <cfRule type="expression" dxfId="3812" priority="477">
      <formula>$AO$4=""</formula>
    </cfRule>
  </conditionalFormatting>
  <conditionalFormatting sqref="BR9:CQ9">
    <cfRule type="expression" dxfId="3811" priority="478">
      <formula>$AN$4=""</formula>
    </cfRule>
  </conditionalFormatting>
  <conditionalFormatting sqref="BR9:CQ9">
    <cfRule type="expression" dxfId="3810" priority="479">
      <formula>$AM$4=""</formula>
    </cfRule>
  </conditionalFormatting>
  <conditionalFormatting sqref="BR9:CQ9">
    <cfRule type="expression" dxfId="3809" priority="480">
      <formula>$AL$4=""</formula>
    </cfRule>
  </conditionalFormatting>
  <conditionalFormatting sqref="BR9:CQ9">
    <cfRule type="expression" dxfId="3808" priority="481">
      <formula>$AK$4=""</formula>
    </cfRule>
  </conditionalFormatting>
  <conditionalFormatting sqref="BR9:CQ9">
    <cfRule type="expression" dxfId="3807" priority="482">
      <formula>$AJ$4=""</formula>
    </cfRule>
  </conditionalFormatting>
  <conditionalFormatting sqref="BR9:CQ9">
    <cfRule type="expression" dxfId="3806" priority="483">
      <formula>$AI$4=""</formula>
    </cfRule>
  </conditionalFormatting>
  <conditionalFormatting sqref="BR9:CQ9">
    <cfRule type="expression" dxfId="3805" priority="484">
      <formula>$AH$4=""</formula>
    </cfRule>
  </conditionalFormatting>
  <conditionalFormatting sqref="BR9:CQ9">
    <cfRule type="expression" dxfId="3804" priority="485">
      <formula>$AG$4=""</formula>
    </cfRule>
  </conditionalFormatting>
  <conditionalFormatting sqref="BR9:CQ9">
    <cfRule type="expression" dxfId="3803" priority="486">
      <formula>$AF$4=""</formula>
    </cfRule>
  </conditionalFormatting>
  <conditionalFormatting sqref="BR9:CQ9">
    <cfRule type="expression" dxfId="3802" priority="487">
      <formula>$AE$4=""</formula>
    </cfRule>
  </conditionalFormatting>
  <conditionalFormatting sqref="BR9:CQ9">
    <cfRule type="expression" dxfId="3801" priority="488">
      <formula>$AD$4=""</formula>
    </cfRule>
  </conditionalFormatting>
  <conditionalFormatting sqref="BR9:CQ9">
    <cfRule type="expression" dxfId="3800" priority="489">
      <formula>$AC$4=""</formula>
    </cfRule>
  </conditionalFormatting>
  <conditionalFormatting sqref="BR9:CQ9">
    <cfRule type="expression" dxfId="3799" priority="490">
      <formula>$AB$4=""</formula>
    </cfRule>
  </conditionalFormatting>
  <conditionalFormatting sqref="BR9:CQ9">
    <cfRule type="expression" dxfId="3798" priority="465">
      <formula>$BA$4=""</formula>
    </cfRule>
  </conditionalFormatting>
  <conditionalFormatting sqref="BR9:CQ9">
    <cfRule type="expression" dxfId="3797" priority="451">
      <formula>$BO$4=""</formula>
    </cfRule>
  </conditionalFormatting>
  <conditionalFormatting sqref="BR9:CQ9">
    <cfRule type="expression" dxfId="3796" priority="452">
      <formula>$BN$4=""</formula>
    </cfRule>
  </conditionalFormatting>
  <conditionalFormatting sqref="BR9:CQ9">
    <cfRule type="expression" dxfId="3795" priority="453">
      <formula>$BM$4=""</formula>
    </cfRule>
  </conditionalFormatting>
  <conditionalFormatting sqref="BR9:CQ9">
    <cfRule type="expression" dxfId="3794" priority="454">
      <formula>$BL$4=""</formula>
    </cfRule>
  </conditionalFormatting>
  <conditionalFormatting sqref="BR9:CQ9">
    <cfRule type="expression" dxfId="3793" priority="455">
      <formula>$BK$4=""</formula>
    </cfRule>
  </conditionalFormatting>
  <conditionalFormatting sqref="BR9:CQ9">
    <cfRule type="expression" dxfId="3792" priority="456">
      <formula>$BJ$4=""</formula>
    </cfRule>
  </conditionalFormatting>
  <conditionalFormatting sqref="BR9:CQ9">
    <cfRule type="expression" dxfId="3791" priority="457">
      <formula>$BI$4=""</formula>
    </cfRule>
  </conditionalFormatting>
  <conditionalFormatting sqref="BR9:CQ9">
    <cfRule type="expression" dxfId="3790" priority="458">
      <formula>$BH$4=""</formula>
    </cfRule>
  </conditionalFormatting>
  <conditionalFormatting sqref="BR9:CQ9">
    <cfRule type="expression" dxfId="3789" priority="459">
      <formula>$BG$4=""</formula>
    </cfRule>
  </conditionalFormatting>
  <conditionalFormatting sqref="BR9:CQ9">
    <cfRule type="expression" dxfId="3788" priority="460">
      <formula>$BF$4=""</formula>
    </cfRule>
  </conditionalFormatting>
  <conditionalFormatting sqref="BR9:CQ9">
    <cfRule type="expression" dxfId="3787" priority="461">
      <formula>$BE$4=""</formula>
    </cfRule>
  </conditionalFormatting>
  <conditionalFormatting sqref="BR9:CQ9">
    <cfRule type="expression" dxfId="3786" priority="462">
      <formula>$BD$4=""</formula>
    </cfRule>
  </conditionalFormatting>
  <conditionalFormatting sqref="BR9:CQ9">
    <cfRule type="expression" dxfId="3785" priority="464">
      <formula>$BB$4=""</formula>
    </cfRule>
  </conditionalFormatting>
  <conditionalFormatting sqref="BR9:CQ9">
    <cfRule type="expression" dxfId="3784" priority="466">
      <formula>$AZ$4=""</formula>
    </cfRule>
  </conditionalFormatting>
  <conditionalFormatting sqref="CD9:CQ9">
    <cfRule type="expression" dxfId="3783" priority="436">
      <formula>$CD$4=""</formula>
    </cfRule>
  </conditionalFormatting>
  <conditionalFormatting sqref="BR9:CQ9">
    <cfRule type="expression" dxfId="3782" priority="450">
      <formula>$BP$4=""</formula>
    </cfRule>
  </conditionalFormatting>
  <conditionalFormatting sqref="BR9:CQ9">
    <cfRule type="expression" dxfId="3781" priority="449">
      <formula>$BQ$4=""</formula>
    </cfRule>
  </conditionalFormatting>
  <conditionalFormatting sqref="BR9:CQ9">
    <cfRule type="expression" dxfId="3780" priority="448">
      <formula>$BR$4=""</formula>
    </cfRule>
  </conditionalFormatting>
  <conditionalFormatting sqref="BS9:CQ9">
    <cfRule type="expression" dxfId="3779" priority="447">
      <formula>$BS$4=""</formula>
    </cfRule>
  </conditionalFormatting>
  <conditionalFormatting sqref="BT9:CQ9">
    <cfRule type="expression" dxfId="3778" priority="446">
      <formula>$BT$4=""</formula>
    </cfRule>
  </conditionalFormatting>
  <conditionalFormatting sqref="BU9:CQ9">
    <cfRule type="expression" dxfId="3777" priority="445">
      <formula>$BU$4=""</formula>
    </cfRule>
  </conditionalFormatting>
  <conditionalFormatting sqref="BV9:CQ9">
    <cfRule type="expression" dxfId="3776" priority="444">
      <formula>$BV$4=""</formula>
    </cfRule>
  </conditionalFormatting>
  <conditionalFormatting sqref="BW9:CQ9">
    <cfRule type="expression" dxfId="3775" priority="443">
      <formula>$BW$4=""</formula>
    </cfRule>
  </conditionalFormatting>
  <conditionalFormatting sqref="BX9:CQ9">
    <cfRule type="expression" dxfId="3774" priority="442">
      <formula>$BX$4=""</formula>
    </cfRule>
  </conditionalFormatting>
  <conditionalFormatting sqref="BY9:CQ9">
    <cfRule type="expression" dxfId="3773" priority="441">
      <formula>$BY$4=""</formula>
    </cfRule>
  </conditionalFormatting>
  <conditionalFormatting sqref="BZ9:CQ9">
    <cfRule type="expression" dxfId="3772" priority="440">
      <formula>$BZ$4=""</formula>
    </cfRule>
  </conditionalFormatting>
  <conditionalFormatting sqref="CA9:CQ9">
    <cfRule type="expression" dxfId="3771" priority="439">
      <formula>$CA$4=""</formula>
    </cfRule>
  </conditionalFormatting>
  <conditionalFormatting sqref="CB9:CQ9">
    <cfRule type="expression" dxfId="3770" priority="438">
      <formula>$CB$4=""</formula>
    </cfRule>
  </conditionalFormatting>
  <conditionalFormatting sqref="CC9:CQ9">
    <cfRule type="expression" dxfId="3769" priority="437">
      <formula>$CC$4=""</formula>
    </cfRule>
  </conditionalFormatting>
  <conditionalFormatting sqref="BR9:CQ9">
    <cfRule type="expression" dxfId="3768" priority="463">
      <formula>$BC$4=""</formula>
    </cfRule>
  </conditionalFormatting>
  <conditionalFormatting sqref="D18:BQ18">
    <cfRule type="expression" dxfId="3767" priority="290">
      <formula>$D$4=""</formula>
    </cfRule>
  </conditionalFormatting>
  <conditionalFormatting sqref="E18:BQ18">
    <cfRule type="expression" dxfId="3766" priority="289">
      <formula>$E$4=""</formula>
    </cfRule>
  </conditionalFormatting>
  <conditionalFormatting sqref="F18:BQ18">
    <cfRule type="expression" dxfId="3765" priority="288">
      <formula>$F$4=""</formula>
    </cfRule>
  </conditionalFormatting>
  <conditionalFormatting sqref="G18:BQ18">
    <cfRule type="expression" dxfId="3764" priority="287">
      <formula>$G$4=""</formula>
    </cfRule>
  </conditionalFormatting>
  <conditionalFormatting sqref="H18:BQ18">
    <cfRule type="expression" dxfId="3763" priority="286">
      <formula>$H$4=""</formula>
    </cfRule>
  </conditionalFormatting>
  <conditionalFormatting sqref="I18:BQ18">
    <cfRule type="expression" dxfId="3762" priority="285">
      <formula>$I$4=""</formula>
    </cfRule>
  </conditionalFormatting>
  <conditionalFormatting sqref="J18:BQ18">
    <cfRule type="expression" dxfId="3761" priority="284">
      <formula>$J$4=""</formula>
    </cfRule>
  </conditionalFormatting>
  <conditionalFormatting sqref="K18:BQ18">
    <cfRule type="expression" dxfId="3760" priority="283">
      <formula>$K$4=""</formula>
    </cfRule>
  </conditionalFormatting>
  <conditionalFormatting sqref="L18:BQ18">
    <cfRule type="expression" dxfId="3759" priority="282">
      <formula>$L$4=""</formula>
    </cfRule>
  </conditionalFormatting>
  <conditionalFormatting sqref="M18:BQ18">
    <cfRule type="expression" dxfId="3758" priority="281">
      <formula>$M$4=""</formula>
    </cfRule>
  </conditionalFormatting>
  <conditionalFormatting sqref="N18:BQ18">
    <cfRule type="expression" dxfId="3757" priority="280">
      <formula>$N$4=""</formula>
    </cfRule>
  </conditionalFormatting>
  <conditionalFormatting sqref="O18:BQ18">
    <cfRule type="expression" dxfId="3756" priority="279">
      <formula>$O$4=""</formula>
    </cfRule>
  </conditionalFormatting>
  <conditionalFormatting sqref="P18:BQ18">
    <cfRule type="expression" dxfId="3755" priority="278">
      <formula>$P$4=""</formula>
    </cfRule>
  </conditionalFormatting>
  <conditionalFormatting sqref="Q18:BQ18">
    <cfRule type="expression" dxfId="3754" priority="277">
      <formula>$Q$4=""</formula>
    </cfRule>
  </conditionalFormatting>
  <conditionalFormatting sqref="R18:BQ18">
    <cfRule type="expression" dxfId="3753" priority="276">
      <formula>$R$4=""</formula>
    </cfRule>
  </conditionalFormatting>
  <conditionalFormatting sqref="S18:BQ18">
    <cfRule type="expression" dxfId="3752" priority="275">
      <formula>$S$4=""</formula>
    </cfRule>
  </conditionalFormatting>
  <conditionalFormatting sqref="T18:BQ18">
    <cfRule type="expression" dxfId="3751" priority="274">
      <formula>$T$4=""</formula>
    </cfRule>
  </conditionalFormatting>
  <conditionalFormatting sqref="U18:BQ18">
    <cfRule type="expression" dxfId="3750" priority="273">
      <formula>$U$4=""</formula>
    </cfRule>
  </conditionalFormatting>
  <conditionalFormatting sqref="V18:BQ18">
    <cfRule type="expression" dxfId="3749" priority="272">
      <formula>$V$4=""</formula>
    </cfRule>
  </conditionalFormatting>
  <conditionalFormatting sqref="W18:BQ18">
    <cfRule type="expression" dxfId="3748" priority="271">
      <formula>$W$4=""</formula>
    </cfRule>
  </conditionalFormatting>
  <conditionalFormatting sqref="X18:BQ18">
    <cfRule type="expression" dxfId="3747" priority="270">
      <formula>$X$4=""</formula>
    </cfRule>
  </conditionalFormatting>
  <conditionalFormatting sqref="Y18:BQ18">
    <cfRule type="expression" dxfId="3746" priority="269">
      <formula>$Y$4=""</formula>
    </cfRule>
  </conditionalFormatting>
  <conditionalFormatting sqref="Z18:BQ18">
    <cfRule type="expression" dxfId="3745" priority="268">
      <formula>$Z$4=""</formula>
    </cfRule>
  </conditionalFormatting>
  <conditionalFormatting sqref="AA18:BQ18">
    <cfRule type="expression" dxfId="3744" priority="267">
      <formula>$AA$4=""</formula>
    </cfRule>
  </conditionalFormatting>
  <conditionalFormatting sqref="AY18:BQ18">
    <cfRule type="expression" dxfId="3743" priority="243">
      <formula>$AY$4=""</formula>
    </cfRule>
  </conditionalFormatting>
  <conditionalFormatting sqref="AX18:BQ18">
    <cfRule type="expression" dxfId="3742" priority="244">
      <formula>$AX$4=""</formula>
    </cfRule>
  </conditionalFormatting>
  <conditionalFormatting sqref="AW18:BQ18">
    <cfRule type="expression" dxfId="3741" priority="245">
      <formula>$AW$4=""</formula>
    </cfRule>
  </conditionalFormatting>
  <conditionalFormatting sqref="AV18:BQ18">
    <cfRule type="expression" dxfId="3740" priority="246">
      <formula>$AV$4=""</formula>
    </cfRule>
  </conditionalFormatting>
  <conditionalFormatting sqref="AU18:BQ18">
    <cfRule type="expression" dxfId="3739" priority="247">
      <formula>$AU$4=""</formula>
    </cfRule>
  </conditionalFormatting>
  <conditionalFormatting sqref="AT18:BQ18">
    <cfRule type="expression" dxfId="3738" priority="248">
      <formula>$AT$4=""</formula>
    </cfRule>
  </conditionalFormatting>
  <conditionalFormatting sqref="AS18:BQ18">
    <cfRule type="expression" dxfId="3737" priority="249">
      <formula>$AS$4=""</formula>
    </cfRule>
  </conditionalFormatting>
  <conditionalFormatting sqref="AR18:BQ18">
    <cfRule type="expression" dxfId="3736" priority="250">
      <formula>$AR$4=""</formula>
    </cfRule>
  </conditionalFormatting>
  <conditionalFormatting sqref="AQ18:BQ18">
    <cfRule type="expression" dxfId="3735" priority="251">
      <formula>$AQ$4=""</formula>
    </cfRule>
  </conditionalFormatting>
  <conditionalFormatting sqref="AP18:BQ18">
    <cfRule type="expression" dxfId="3734" priority="252">
      <formula>$AP$4=""</formula>
    </cfRule>
  </conditionalFormatting>
  <conditionalFormatting sqref="AO18:BQ18">
    <cfRule type="expression" dxfId="3733" priority="253">
      <formula>$AO$4=""</formula>
    </cfRule>
  </conditionalFormatting>
  <conditionalFormatting sqref="AN18:BQ18">
    <cfRule type="expression" dxfId="3732" priority="254">
      <formula>$AN$4=""</formula>
    </cfRule>
  </conditionalFormatting>
  <conditionalFormatting sqref="AM18:BQ18">
    <cfRule type="expression" dxfId="3731" priority="255">
      <formula>$AM$4=""</formula>
    </cfRule>
  </conditionalFormatting>
  <conditionalFormatting sqref="AL18:BQ18">
    <cfRule type="expression" dxfId="3730" priority="256">
      <formula>$AL$4=""</formula>
    </cfRule>
  </conditionalFormatting>
  <conditionalFormatting sqref="AK18:BQ18">
    <cfRule type="expression" dxfId="3729" priority="257">
      <formula>$AK$4=""</formula>
    </cfRule>
  </conditionalFormatting>
  <conditionalFormatting sqref="AJ18:BQ18">
    <cfRule type="expression" dxfId="3728" priority="258">
      <formula>$AJ$4=""</formula>
    </cfRule>
  </conditionalFormatting>
  <conditionalFormatting sqref="AI18:BQ18">
    <cfRule type="expression" dxfId="3727" priority="259">
      <formula>$AI$4=""</formula>
    </cfRule>
  </conditionalFormatting>
  <conditionalFormatting sqref="AH18:BQ18">
    <cfRule type="expression" dxfId="3726" priority="260">
      <formula>$AH$4=""</formula>
    </cfRule>
  </conditionalFormatting>
  <conditionalFormatting sqref="AG18:BQ18">
    <cfRule type="expression" dxfId="3725" priority="261">
      <formula>$AG$4=""</formula>
    </cfRule>
  </conditionalFormatting>
  <conditionalFormatting sqref="AF18:BQ18">
    <cfRule type="expression" dxfId="3724" priority="262">
      <formula>$AF$4=""</formula>
    </cfRule>
  </conditionalFormatting>
  <conditionalFormatting sqref="AE18:BQ18">
    <cfRule type="expression" dxfId="3723" priority="263">
      <formula>$AE$4=""</formula>
    </cfRule>
  </conditionalFormatting>
  <conditionalFormatting sqref="AD18:BQ18">
    <cfRule type="expression" dxfId="3722" priority="264">
      <formula>$AD$4=""</formula>
    </cfRule>
  </conditionalFormatting>
  <conditionalFormatting sqref="AC18:BQ18">
    <cfRule type="expression" dxfId="3721" priority="265">
      <formula>$AC$4=""</formula>
    </cfRule>
  </conditionalFormatting>
  <conditionalFormatting sqref="AB18:BQ18">
    <cfRule type="expression" dxfId="3720" priority="266">
      <formula>$AB$4=""</formula>
    </cfRule>
  </conditionalFormatting>
  <conditionalFormatting sqref="BA18:BQ18">
    <cfRule type="expression" dxfId="3719" priority="241">
      <formula>$BA$4=""</formula>
    </cfRule>
  </conditionalFormatting>
  <conditionalFormatting sqref="BO18:BQ18">
    <cfRule type="expression" dxfId="3718" priority="227">
      <formula>$BO$4=""</formula>
    </cfRule>
  </conditionalFormatting>
  <conditionalFormatting sqref="BN18:BQ18">
    <cfRule type="expression" dxfId="3717" priority="228">
      <formula>$BN$4=""</formula>
    </cfRule>
  </conditionalFormatting>
  <conditionalFormatting sqref="BM18:BQ18">
    <cfRule type="expression" dxfId="3716" priority="229">
      <formula>$BM$4=""</formula>
    </cfRule>
  </conditionalFormatting>
  <conditionalFormatting sqref="BL18:BQ18">
    <cfRule type="expression" dxfId="3715" priority="230">
      <formula>$BL$4=""</formula>
    </cfRule>
  </conditionalFormatting>
  <conditionalFormatting sqref="BK18:BQ18">
    <cfRule type="expression" dxfId="3714" priority="231">
      <formula>$BK$4=""</formula>
    </cfRule>
  </conditionalFormatting>
  <conditionalFormatting sqref="BJ18:BQ18">
    <cfRule type="expression" dxfId="3713" priority="232">
      <formula>$BJ$4=""</formula>
    </cfRule>
  </conditionalFormatting>
  <conditionalFormatting sqref="BI18:BQ18">
    <cfRule type="expression" dxfId="3712" priority="233">
      <formula>$BI$4=""</formula>
    </cfRule>
  </conditionalFormatting>
  <conditionalFormatting sqref="BH18:BQ18">
    <cfRule type="expression" dxfId="3711" priority="234">
      <formula>$BH$4=""</formula>
    </cfRule>
  </conditionalFormatting>
  <conditionalFormatting sqref="BG18:BQ18">
    <cfRule type="expression" dxfId="3710" priority="235">
      <formula>$BG$4=""</formula>
    </cfRule>
  </conditionalFormatting>
  <conditionalFormatting sqref="BF18:BQ18">
    <cfRule type="expression" dxfId="3709" priority="236">
      <formula>$BF$4=""</formula>
    </cfRule>
  </conditionalFormatting>
  <conditionalFormatting sqref="BE18:BQ18">
    <cfRule type="expression" dxfId="3708" priority="237">
      <formula>$BE$4=""</formula>
    </cfRule>
  </conditionalFormatting>
  <conditionalFormatting sqref="BD18:BQ18">
    <cfRule type="expression" dxfId="3707" priority="238">
      <formula>$BD$4=""</formula>
    </cfRule>
  </conditionalFormatting>
  <conditionalFormatting sqref="BB18:BQ18">
    <cfRule type="expression" dxfId="3706" priority="240">
      <formula>$BB$4=""</formula>
    </cfRule>
  </conditionalFormatting>
  <conditionalFormatting sqref="AZ18:BQ18">
    <cfRule type="expression" dxfId="3705" priority="242">
      <formula>$AZ$4=""</formula>
    </cfRule>
  </conditionalFormatting>
  <conditionalFormatting sqref="BP18:BQ18">
    <cfRule type="expression" dxfId="3704" priority="226">
      <formula>$BP$4=""</formula>
    </cfRule>
  </conditionalFormatting>
  <conditionalFormatting sqref="BQ18">
    <cfRule type="expression" dxfId="3703" priority="225">
      <formula>$BQ$4=""</formula>
    </cfRule>
  </conditionalFormatting>
  <conditionalFormatting sqref="BC18:BQ18">
    <cfRule type="expression" dxfId="3702" priority="239">
      <formula>$BC$4=""</formula>
    </cfRule>
  </conditionalFormatting>
  <conditionalFormatting sqref="BR18:CQ18">
    <cfRule type="expression" dxfId="3701" priority="224">
      <formula>$D$4=""</formula>
    </cfRule>
  </conditionalFormatting>
  <conditionalFormatting sqref="BR18:CQ18">
    <cfRule type="expression" dxfId="3700" priority="223">
      <formula>$E$4=""</formula>
    </cfRule>
  </conditionalFormatting>
  <conditionalFormatting sqref="BR18:CQ18">
    <cfRule type="expression" dxfId="3699" priority="222">
      <formula>$F$4=""</formula>
    </cfRule>
  </conditionalFormatting>
  <conditionalFormatting sqref="BR18:CQ18">
    <cfRule type="expression" dxfId="3698" priority="221">
      <formula>$G$4=""</formula>
    </cfRule>
  </conditionalFormatting>
  <conditionalFormatting sqref="BR18:CQ18">
    <cfRule type="expression" dxfId="3697" priority="220">
      <formula>$H$4=""</formula>
    </cfRule>
  </conditionalFormatting>
  <conditionalFormatting sqref="BR18:CQ18">
    <cfRule type="expression" dxfId="3696" priority="219">
      <formula>$I$4=""</formula>
    </cfRule>
  </conditionalFormatting>
  <conditionalFormatting sqref="BR18:CQ18">
    <cfRule type="expression" dxfId="3695" priority="218">
      <formula>$J$4=""</formula>
    </cfRule>
  </conditionalFormatting>
  <conditionalFormatting sqref="BR18:CQ18">
    <cfRule type="expression" dxfId="3694" priority="217">
      <formula>$K$4=""</formula>
    </cfRule>
  </conditionalFormatting>
  <conditionalFormatting sqref="BR18:CQ18">
    <cfRule type="expression" dxfId="3693" priority="216">
      <formula>$L$4=""</formula>
    </cfRule>
  </conditionalFormatting>
  <conditionalFormatting sqref="BR18:CQ18">
    <cfRule type="expression" dxfId="3692" priority="215">
      <formula>$M$4=""</formula>
    </cfRule>
  </conditionalFormatting>
  <conditionalFormatting sqref="BR18:CQ18">
    <cfRule type="expression" dxfId="3691" priority="214">
      <formula>$N$4=""</formula>
    </cfRule>
  </conditionalFormatting>
  <conditionalFormatting sqref="BR18:CQ18">
    <cfRule type="expression" dxfId="3690" priority="213">
      <formula>$O$4=""</formula>
    </cfRule>
  </conditionalFormatting>
  <conditionalFormatting sqref="BR18:CQ18">
    <cfRule type="expression" dxfId="3689" priority="212">
      <formula>$P$4=""</formula>
    </cfRule>
  </conditionalFormatting>
  <conditionalFormatting sqref="BR18:CQ18">
    <cfRule type="expression" dxfId="3688" priority="211">
      <formula>$Q$4=""</formula>
    </cfRule>
  </conditionalFormatting>
  <conditionalFormatting sqref="BR18:CQ18">
    <cfRule type="expression" dxfId="3687" priority="210">
      <formula>$R$4=""</formula>
    </cfRule>
  </conditionalFormatting>
  <conditionalFormatting sqref="BR18:CQ18">
    <cfRule type="expression" dxfId="3686" priority="209">
      <formula>$S$4=""</formula>
    </cfRule>
  </conditionalFormatting>
  <conditionalFormatting sqref="BR18:CQ18">
    <cfRule type="expression" dxfId="3685" priority="208">
      <formula>$T$4=""</formula>
    </cfRule>
  </conditionalFormatting>
  <conditionalFormatting sqref="BR18:CQ18">
    <cfRule type="expression" dxfId="3684" priority="207">
      <formula>$U$4=""</formula>
    </cfRule>
  </conditionalFormatting>
  <conditionalFormatting sqref="BR18:CQ18">
    <cfRule type="expression" dxfId="3683" priority="206">
      <formula>$V$4=""</formula>
    </cfRule>
  </conditionalFormatting>
  <conditionalFormatting sqref="BR18:CQ18">
    <cfRule type="expression" dxfId="3682" priority="205">
      <formula>$W$4=""</formula>
    </cfRule>
  </conditionalFormatting>
  <conditionalFormatting sqref="BR18:CQ18">
    <cfRule type="expression" dxfId="3681" priority="204">
      <formula>$X$4=""</formula>
    </cfRule>
  </conditionalFormatting>
  <conditionalFormatting sqref="BR18:CQ18">
    <cfRule type="expression" dxfId="3680" priority="203">
      <formula>$Y$4=""</formula>
    </cfRule>
  </conditionalFormatting>
  <conditionalFormatting sqref="BR18:CQ18">
    <cfRule type="expression" dxfId="3679" priority="202">
      <formula>$Z$4=""</formula>
    </cfRule>
  </conditionalFormatting>
  <conditionalFormatting sqref="BR18:CQ18">
    <cfRule type="expression" dxfId="3678" priority="201">
      <formula>$AA$4=""</formula>
    </cfRule>
  </conditionalFormatting>
  <conditionalFormatting sqref="BR18:CQ18">
    <cfRule type="expression" dxfId="3677" priority="177">
      <formula>$AY$4=""</formula>
    </cfRule>
  </conditionalFormatting>
  <conditionalFormatting sqref="BR18:CQ18">
    <cfRule type="expression" dxfId="3676" priority="178">
      <formula>$AX$4=""</formula>
    </cfRule>
  </conditionalFormatting>
  <conditionalFormatting sqref="BR18:CQ18">
    <cfRule type="expression" dxfId="3675" priority="179">
      <formula>$AW$4=""</formula>
    </cfRule>
  </conditionalFormatting>
  <conditionalFormatting sqref="BR18:CQ18">
    <cfRule type="expression" dxfId="3674" priority="180">
      <formula>$AV$4=""</formula>
    </cfRule>
  </conditionalFormatting>
  <conditionalFormatting sqref="BR18:CQ18">
    <cfRule type="expression" dxfId="3673" priority="181">
      <formula>$AU$4=""</formula>
    </cfRule>
  </conditionalFormatting>
  <conditionalFormatting sqref="BR18:CQ18">
    <cfRule type="expression" dxfId="3672" priority="182">
      <formula>$AT$4=""</formula>
    </cfRule>
  </conditionalFormatting>
  <conditionalFormatting sqref="BR18:CQ18">
    <cfRule type="expression" dxfId="3671" priority="183">
      <formula>$AS$4=""</formula>
    </cfRule>
  </conditionalFormatting>
  <conditionalFormatting sqref="BR18:CQ18">
    <cfRule type="expression" dxfId="3670" priority="184">
      <formula>$AR$4=""</formula>
    </cfRule>
  </conditionalFormatting>
  <conditionalFormatting sqref="BR18:CQ18">
    <cfRule type="expression" dxfId="3669" priority="185">
      <formula>$AQ$4=""</formula>
    </cfRule>
  </conditionalFormatting>
  <conditionalFormatting sqref="BR18:CQ18">
    <cfRule type="expression" dxfId="3668" priority="186">
      <formula>$AP$4=""</formula>
    </cfRule>
  </conditionalFormatting>
  <conditionalFormatting sqref="BR18:CQ18">
    <cfRule type="expression" dxfId="3667" priority="187">
      <formula>$AO$4=""</formula>
    </cfRule>
  </conditionalFormatting>
  <conditionalFormatting sqref="BR18:CQ18">
    <cfRule type="expression" dxfId="3666" priority="188">
      <formula>$AN$4=""</formula>
    </cfRule>
  </conditionalFormatting>
  <conditionalFormatting sqref="BR18:CQ18">
    <cfRule type="expression" dxfId="3665" priority="189">
      <formula>$AM$4=""</formula>
    </cfRule>
  </conditionalFormatting>
  <conditionalFormatting sqref="BR18:CQ18">
    <cfRule type="expression" dxfId="3664" priority="190">
      <formula>$AL$4=""</formula>
    </cfRule>
  </conditionalFormatting>
  <conditionalFormatting sqref="BR18:CQ18">
    <cfRule type="expression" dxfId="3663" priority="191">
      <formula>$AK$4=""</formula>
    </cfRule>
  </conditionalFormatting>
  <conditionalFormatting sqref="BR18:CQ18">
    <cfRule type="expression" dxfId="3662" priority="192">
      <formula>$AJ$4=""</formula>
    </cfRule>
  </conditionalFormatting>
  <conditionalFormatting sqref="BR18:CQ18">
    <cfRule type="expression" dxfId="3661" priority="193">
      <formula>$AI$4=""</formula>
    </cfRule>
  </conditionalFormatting>
  <conditionalFormatting sqref="BR18:CQ18">
    <cfRule type="expression" dxfId="3660" priority="194">
      <formula>$AH$4=""</formula>
    </cfRule>
  </conditionalFormatting>
  <conditionalFormatting sqref="BR18:CQ18">
    <cfRule type="expression" dxfId="3659" priority="195">
      <formula>$AG$4=""</formula>
    </cfRule>
  </conditionalFormatting>
  <conditionalFormatting sqref="BR18:CQ18">
    <cfRule type="expression" dxfId="3658" priority="196">
      <formula>$AF$4=""</formula>
    </cfRule>
  </conditionalFormatting>
  <conditionalFormatting sqref="BR18:CQ18">
    <cfRule type="expression" dxfId="3657" priority="197">
      <formula>$AE$4=""</formula>
    </cfRule>
  </conditionalFormatting>
  <conditionalFormatting sqref="BR18:CQ18">
    <cfRule type="expression" dxfId="3656" priority="198">
      <formula>$AD$4=""</formula>
    </cfRule>
  </conditionalFormatting>
  <conditionalFormatting sqref="BR18:CQ18">
    <cfRule type="expression" dxfId="3655" priority="199">
      <formula>$AC$4=""</formula>
    </cfRule>
  </conditionalFormatting>
  <conditionalFormatting sqref="BR18:CQ18">
    <cfRule type="expression" dxfId="3654" priority="200">
      <formula>$AB$4=""</formula>
    </cfRule>
  </conditionalFormatting>
  <conditionalFormatting sqref="BR18:CQ18">
    <cfRule type="expression" dxfId="3653" priority="175">
      <formula>$BA$4=""</formula>
    </cfRule>
  </conditionalFormatting>
  <conditionalFormatting sqref="BR18:CQ18">
    <cfRule type="expression" dxfId="3652" priority="161">
      <formula>$BO$4=""</formula>
    </cfRule>
  </conditionalFormatting>
  <conditionalFormatting sqref="BR18:CQ18">
    <cfRule type="expression" dxfId="3651" priority="162">
      <formula>$BN$4=""</formula>
    </cfRule>
  </conditionalFormatting>
  <conditionalFormatting sqref="BR18:CQ18">
    <cfRule type="expression" dxfId="3650" priority="163">
      <formula>$BM$4=""</formula>
    </cfRule>
  </conditionalFormatting>
  <conditionalFormatting sqref="BR18:CQ18">
    <cfRule type="expression" dxfId="3649" priority="164">
      <formula>$BL$4=""</formula>
    </cfRule>
  </conditionalFormatting>
  <conditionalFormatting sqref="BR18:CQ18">
    <cfRule type="expression" dxfId="3648" priority="165">
      <formula>$BK$4=""</formula>
    </cfRule>
  </conditionalFormatting>
  <conditionalFormatting sqref="BR18:CQ18">
    <cfRule type="expression" dxfId="3647" priority="166">
      <formula>$BJ$4=""</formula>
    </cfRule>
  </conditionalFormatting>
  <conditionalFormatting sqref="BR18:CQ18">
    <cfRule type="expression" dxfId="3646" priority="167">
      <formula>$BI$4=""</formula>
    </cfRule>
  </conditionalFormatting>
  <conditionalFormatting sqref="BR18:CQ18">
    <cfRule type="expression" dxfId="3645" priority="168">
      <formula>$BH$4=""</formula>
    </cfRule>
  </conditionalFormatting>
  <conditionalFormatting sqref="BR18:CQ18">
    <cfRule type="expression" dxfId="3644" priority="169">
      <formula>$BG$4=""</formula>
    </cfRule>
  </conditionalFormatting>
  <conditionalFormatting sqref="BR18:CQ18">
    <cfRule type="expression" dxfId="3643" priority="170">
      <formula>$BF$4=""</formula>
    </cfRule>
  </conditionalFormatting>
  <conditionalFormatting sqref="BR18:CQ18">
    <cfRule type="expression" dxfId="3642" priority="171">
      <formula>$BE$4=""</formula>
    </cfRule>
  </conditionalFormatting>
  <conditionalFormatting sqref="BR18:CQ18">
    <cfRule type="expression" dxfId="3641" priority="172">
      <formula>$BD$4=""</formula>
    </cfRule>
  </conditionalFormatting>
  <conditionalFormatting sqref="BR18:CQ18">
    <cfRule type="expression" dxfId="3640" priority="174">
      <formula>$BB$4=""</formula>
    </cfRule>
  </conditionalFormatting>
  <conditionalFormatting sqref="BR18:CQ18">
    <cfRule type="expression" dxfId="3639" priority="176">
      <formula>$AZ$4=""</formula>
    </cfRule>
  </conditionalFormatting>
  <conditionalFormatting sqref="CD18:CQ18">
    <cfRule type="expression" dxfId="3638" priority="146">
      <formula>$CD$4=""</formula>
    </cfRule>
  </conditionalFormatting>
  <conditionalFormatting sqref="BR18:CQ18">
    <cfRule type="expression" dxfId="3637" priority="160">
      <formula>$BP$4=""</formula>
    </cfRule>
  </conditionalFormatting>
  <conditionalFormatting sqref="BR18:CQ18">
    <cfRule type="expression" dxfId="3636" priority="159">
      <formula>$BQ$4=""</formula>
    </cfRule>
  </conditionalFormatting>
  <conditionalFormatting sqref="BR18:CQ18">
    <cfRule type="expression" dxfId="3635" priority="158">
      <formula>$BR$4=""</formula>
    </cfRule>
  </conditionalFormatting>
  <conditionalFormatting sqref="BS18:CQ18">
    <cfRule type="expression" dxfId="3634" priority="157">
      <formula>$BS$4=""</formula>
    </cfRule>
  </conditionalFormatting>
  <conditionalFormatting sqref="BT18:CQ18">
    <cfRule type="expression" dxfId="3633" priority="156">
      <formula>$BT$4=""</formula>
    </cfRule>
  </conditionalFormatting>
  <conditionalFormatting sqref="BU18:CQ18">
    <cfRule type="expression" dxfId="3632" priority="155">
      <formula>$BU$4=""</formula>
    </cfRule>
  </conditionalFormatting>
  <conditionalFormatting sqref="BV18:CQ18">
    <cfRule type="expression" dxfId="3631" priority="154">
      <formula>$BV$4=""</formula>
    </cfRule>
  </conditionalFormatting>
  <conditionalFormatting sqref="BW18:CQ18">
    <cfRule type="expression" dxfId="3630" priority="153">
      <formula>$BW$4=""</formula>
    </cfRule>
  </conditionalFormatting>
  <conditionalFormatting sqref="BX18:CQ18">
    <cfRule type="expression" dxfId="3629" priority="152">
      <formula>$BX$4=""</formula>
    </cfRule>
  </conditionalFormatting>
  <conditionalFormatting sqref="BY18:CQ18">
    <cfRule type="expression" dxfId="3628" priority="151">
      <formula>$BY$4=""</formula>
    </cfRule>
  </conditionalFormatting>
  <conditionalFormatting sqref="BZ18:CQ18">
    <cfRule type="expression" dxfId="3627" priority="150">
      <formula>$BZ$4=""</formula>
    </cfRule>
  </conditionalFormatting>
  <conditionalFormatting sqref="CA18:CQ18">
    <cfRule type="expression" dxfId="3626" priority="149">
      <formula>$CA$4=""</formula>
    </cfRule>
  </conditionalFormatting>
  <conditionalFormatting sqref="CB18:CQ18">
    <cfRule type="expression" dxfId="3625" priority="148">
      <formula>$CB$4=""</formula>
    </cfRule>
  </conditionalFormatting>
  <conditionalFormatting sqref="CC18:CQ18">
    <cfRule type="expression" dxfId="3624" priority="147">
      <formula>$CC$4=""</formula>
    </cfRule>
  </conditionalFormatting>
  <conditionalFormatting sqref="BR18:CQ18">
    <cfRule type="expression" dxfId="3623" priority="173">
      <formula>$BC$4=""</formula>
    </cfRule>
  </conditionalFormatting>
  <conditionalFormatting sqref="D8:BQ8">
    <cfRule type="expression" dxfId="3622" priority="145">
      <formula>$D$4=""</formula>
    </cfRule>
  </conditionalFormatting>
  <conditionalFormatting sqref="E8:BQ8">
    <cfRule type="expression" dxfId="3621" priority="144">
      <formula>$E$4=""</formula>
    </cfRule>
  </conditionalFormatting>
  <conditionalFormatting sqref="F8:BQ8">
    <cfRule type="expression" dxfId="3620" priority="143">
      <formula>$F$4=""</formula>
    </cfRule>
  </conditionalFormatting>
  <conditionalFormatting sqref="G8:BQ8">
    <cfRule type="expression" dxfId="3619" priority="142">
      <formula>$G$4=""</formula>
    </cfRule>
  </conditionalFormatting>
  <conditionalFormatting sqref="H8:BQ8">
    <cfRule type="expression" dxfId="3618" priority="141">
      <formula>$H$4=""</formula>
    </cfRule>
  </conditionalFormatting>
  <conditionalFormatting sqref="I8:BQ8">
    <cfRule type="expression" dxfId="3617" priority="140">
      <formula>$I$4=""</formula>
    </cfRule>
  </conditionalFormatting>
  <conditionalFormatting sqref="J8:BQ8">
    <cfRule type="expression" dxfId="3616" priority="139">
      <formula>$J$4=""</formula>
    </cfRule>
  </conditionalFormatting>
  <conditionalFormatting sqref="K8:BQ8">
    <cfRule type="expression" dxfId="3615" priority="138">
      <formula>$K$4=""</formula>
    </cfRule>
  </conditionalFormatting>
  <conditionalFormatting sqref="L8:BQ8">
    <cfRule type="expression" dxfId="3614" priority="137">
      <formula>$L$4=""</formula>
    </cfRule>
  </conditionalFormatting>
  <conditionalFormatting sqref="M8:BQ8">
    <cfRule type="expression" dxfId="3613" priority="136">
      <formula>$M$4=""</formula>
    </cfRule>
  </conditionalFormatting>
  <conditionalFormatting sqref="N8:BQ8">
    <cfRule type="expression" dxfId="3612" priority="135">
      <formula>$N$4=""</formula>
    </cfRule>
  </conditionalFormatting>
  <conditionalFormatting sqref="O8:BQ8">
    <cfRule type="expression" dxfId="3611" priority="134">
      <formula>$O$4=""</formula>
    </cfRule>
  </conditionalFormatting>
  <conditionalFormatting sqref="P8:BQ8">
    <cfRule type="expression" dxfId="3610" priority="133">
      <formula>$P$4=""</formula>
    </cfRule>
  </conditionalFormatting>
  <conditionalFormatting sqref="Q8:BQ8">
    <cfRule type="expression" dxfId="3609" priority="132">
      <formula>$Q$4=""</formula>
    </cfRule>
  </conditionalFormatting>
  <conditionalFormatting sqref="R8:BQ8">
    <cfRule type="expression" dxfId="3608" priority="131">
      <formula>$R$4=""</formula>
    </cfRule>
  </conditionalFormatting>
  <conditionalFormatting sqref="S8:BQ8">
    <cfRule type="expression" dxfId="3607" priority="130">
      <formula>$S$4=""</formula>
    </cfRule>
  </conditionalFormatting>
  <conditionalFormatting sqref="T8:BQ8">
    <cfRule type="expression" dxfId="3606" priority="129">
      <formula>$T$4=""</formula>
    </cfRule>
  </conditionalFormatting>
  <conditionalFormatting sqref="U8:BQ8">
    <cfRule type="expression" dxfId="3605" priority="128">
      <formula>$U$4=""</formula>
    </cfRule>
  </conditionalFormatting>
  <conditionalFormatting sqref="V8:BQ8">
    <cfRule type="expression" dxfId="3604" priority="127">
      <formula>$V$4=""</formula>
    </cfRule>
  </conditionalFormatting>
  <conditionalFormatting sqref="W8:BQ8">
    <cfRule type="expression" dxfId="3603" priority="126">
      <formula>$W$4=""</formula>
    </cfRule>
  </conditionalFormatting>
  <conditionalFormatting sqref="X8:BQ8">
    <cfRule type="expression" dxfId="3602" priority="125">
      <formula>$X$4=""</formula>
    </cfRule>
  </conditionalFormatting>
  <conditionalFormatting sqref="Y8:BQ8">
    <cfRule type="expression" dxfId="3601" priority="124">
      <formula>$Y$4=""</formula>
    </cfRule>
  </conditionalFormatting>
  <conditionalFormatting sqref="Z8:BQ8">
    <cfRule type="expression" dxfId="3600" priority="123">
      <formula>$Z$4=""</formula>
    </cfRule>
  </conditionalFormatting>
  <conditionalFormatting sqref="AA8:BQ8">
    <cfRule type="expression" dxfId="3599" priority="122">
      <formula>$AA$4=""</formula>
    </cfRule>
  </conditionalFormatting>
  <conditionalFormatting sqref="AY8:BQ8">
    <cfRule type="expression" dxfId="3598" priority="98">
      <formula>$AY$4=""</formula>
    </cfRule>
  </conditionalFormatting>
  <conditionalFormatting sqref="AX8:BQ8">
    <cfRule type="expression" dxfId="3597" priority="99">
      <formula>$AX$4=""</formula>
    </cfRule>
  </conditionalFormatting>
  <conditionalFormatting sqref="AW8:BQ8">
    <cfRule type="expression" dxfId="3596" priority="100">
      <formula>$AW$4=""</formula>
    </cfRule>
  </conditionalFormatting>
  <conditionalFormatting sqref="AV8:BQ8">
    <cfRule type="expression" dxfId="3595" priority="101">
      <formula>$AV$4=""</formula>
    </cfRule>
  </conditionalFormatting>
  <conditionalFormatting sqref="AU8:BQ8">
    <cfRule type="expression" dxfId="3594" priority="102">
      <formula>$AU$4=""</formula>
    </cfRule>
  </conditionalFormatting>
  <conditionalFormatting sqref="AT8:BQ8">
    <cfRule type="expression" dxfId="3593" priority="103">
      <formula>$AT$4=""</formula>
    </cfRule>
  </conditionalFormatting>
  <conditionalFormatting sqref="AS8:BQ8">
    <cfRule type="expression" dxfId="3592" priority="104">
      <formula>$AS$4=""</formula>
    </cfRule>
  </conditionalFormatting>
  <conditionalFormatting sqref="AR8:BQ8">
    <cfRule type="expression" dxfId="3591" priority="105">
      <formula>$AR$4=""</formula>
    </cfRule>
  </conditionalFormatting>
  <conditionalFormatting sqref="AQ8:BQ8">
    <cfRule type="expression" dxfId="3590" priority="106">
      <formula>$AQ$4=""</formula>
    </cfRule>
  </conditionalFormatting>
  <conditionalFormatting sqref="AP8:BQ8">
    <cfRule type="expression" dxfId="3589" priority="107">
      <formula>$AP$4=""</formula>
    </cfRule>
  </conditionalFormatting>
  <conditionalFormatting sqref="AO8:BQ8">
    <cfRule type="expression" dxfId="3588" priority="108">
      <formula>$AO$4=""</formula>
    </cfRule>
  </conditionalFormatting>
  <conditionalFormatting sqref="AN8:BQ8">
    <cfRule type="expression" dxfId="3587" priority="109">
      <formula>$AN$4=""</formula>
    </cfRule>
  </conditionalFormatting>
  <conditionalFormatting sqref="AM8:BQ8">
    <cfRule type="expression" dxfId="3586" priority="110">
      <formula>$AM$4=""</formula>
    </cfRule>
  </conditionalFormatting>
  <conditionalFormatting sqref="AL8:BQ8">
    <cfRule type="expression" dxfId="3585" priority="111">
      <formula>$AL$4=""</formula>
    </cfRule>
  </conditionalFormatting>
  <conditionalFormatting sqref="AK8:BQ8">
    <cfRule type="expression" dxfId="3584" priority="112">
      <formula>$AK$4=""</formula>
    </cfRule>
  </conditionalFormatting>
  <conditionalFormatting sqref="AJ8:BQ8">
    <cfRule type="expression" dxfId="3583" priority="113">
      <formula>$AJ$4=""</formula>
    </cfRule>
  </conditionalFormatting>
  <conditionalFormatting sqref="AI8:BQ8">
    <cfRule type="expression" dxfId="3582" priority="114">
      <formula>$AI$4=""</formula>
    </cfRule>
  </conditionalFormatting>
  <conditionalFormatting sqref="AH8:BQ8">
    <cfRule type="expression" dxfId="3581" priority="115">
      <formula>$AH$4=""</formula>
    </cfRule>
  </conditionalFormatting>
  <conditionalFormatting sqref="AG8:BQ8">
    <cfRule type="expression" dxfId="3580" priority="116">
      <formula>$AG$4=""</formula>
    </cfRule>
  </conditionalFormatting>
  <conditionalFormatting sqref="AF8:BQ8">
    <cfRule type="expression" dxfId="3579" priority="117">
      <formula>$AF$4=""</formula>
    </cfRule>
  </conditionalFormatting>
  <conditionalFormatting sqref="AE8:BQ8">
    <cfRule type="expression" dxfId="3578" priority="118">
      <formula>$AE$4=""</formula>
    </cfRule>
  </conditionalFormatting>
  <conditionalFormatting sqref="AD8:BQ8">
    <cfRule type="expression" dxfId="3577" priority="119">
      <formula>$AD$4=""</formula>
    </cfRule>
  </conditionalFormatting>
  <conditionalFormatting sqref="AC8:BQ8">
    <cfRule type="expression" dxfId="3576" priority="120">
      <formula>$AC$4=""</formula>
    </cfRule>
  </conditionalFormatting>
  <conditionalFormatting sqref="AB8:BQ8">
    <cfRule type="expression" dxfId="3575" priority="121">
      <formula>$AB$4=""</formula>
    </cfRule>
  </conditionalFormatting>
  <conditionalFormatting sqref="BA8:BQ8">
    <cfRule type="expression" dxfId="3574" priority="96">
      <formula>$BA$4=""</formula>
    </cfRule>
  </conditionalFormatting>
  <conditionalFormatting sqref="BO8:BQ8">
    <cfRule type="expression" dxfId="3573" priority="82">
      <formula>$BO$4=""</formula>
    </cfRule>
  </conditionalFormatting>
  <conditionalFormatting sqref="BN8:BQ8">
    <cfRule type="expression" dxfId="3572" priority="83">
      <formula>$BN$4=""</formula>
    </cfRule>
  </conditionalFormatting>
  <conditionalFormatting sqref="BM8:BQ8">
    <cfRule type="expression" dxfId="3571" priority="84">
      <formula>$BM$4=""</formula>
    </cfRule>
  </conditionalFormatting>
  <conditionalFormatting sqref="BL8:BQ8">
    <cfRule type="expression" dxfId="3570" priority="85">
      <formula>$BL$4=""</formula>
    </cfRule>
  </conditionalFormatting>
  <conditionalFormatting sqref="BK8:BQ8">
    <cfRule type="expression" dxfId="3569" priority="86">
      <formula>$BK$4=""</formula>
    </cfRule>
  </conditionalFormatting>
  <conditionalFormatting sqref="BJ8:BQ8">
    <cfRule type="expression" dxfId="3568" priority="87">
      <formula>$BJ$4=""</formula>
    </cfRule>
  </conditionalFormatting>
  <conditionalFormatting sqref="BI8:BQ8">
    <cfRule type="expression" dxfId="3567" priority="88">
      <formula>$BI$4=""</formula>
    </cfRule>
  </conditionalFormatting>
  <conditionalFormatting sqref="BH8:BQ8">
    <cfRule type="expression" dxfId="3566" priority="89">
      <formula>$BH$4=""</formula>
    </cfRule>
  </conditionalFormatting>
  <conditionalFormatting sqref="BG8:BQ8">
    <cfRule type="expression" dxfId="3565" priority="90">
      <formula>$BG$4=""</formula>
    </cfRule>
  </conditionalFormatting>
  <conditionalFormatting sqref="BF8:BQ8">
    <cfRule type="expression" dxfId="3564" priority="91">
      <formula>$BF$4=""</formula>
    </cfRule>
  </conditionalFormatting>
  <conditionalFormatting sqref="BE8:BQ8">
    <cfRule type="expression" dxfId="3563" priority="92">
      <formula>$BE$4=""</formula>
    </cfRule>
  </conditionalFormatting>
  <conditionalFormatting sqref="BD8:BQ8">
    <cfRule type="expression" dxfId="3562" priority="93">
      <formula>$BD$4=""</formula>
    </cfRule>
  </conditionalFormatting>
  <conditionalFormatting sqref="BB8:BQ8">
    <cfRule type="expression" dxfId="3561" priority="95">
      <formula>$BB$4=""</formula>
    </cfRule>
  </conditionalFormatting>
  <conditionalFormatting sqref="AZ8:BQ8">
    <cfRule type="expression" dxfId="3560" priority="97">
      <formula>$AZ$4=""</formula>
    </cfRule>
  </conditionalFormatting>
  <conditionalFormatting sqref="BP8:BQ8">
    <cfRule type="expression" dxfId="3559" priority="81">
      <formula>$BP$4=""</formula>
    </cfRule>
  </conditionalFormatting>
  <conditionalFormatting sqref="BQ8">
    <cfRule type="expression" dxfId="3558" priority="80">
      <formula>$BQ$4=""</formula>
    </cfRule>
  </conditionalFormatting>
  <conditionalFormatting sqref="BC8:BQ8">
    <cfRule type="expression" dxfId="3557" priority="94">
      <formula>$BC$4=""</formula>
    </cfRule>
  </conditionalFormatting>
  <conditionalFormatting sqref="BR8:CQ8">
    <cfRule type="expression" dxfId="3556" priority="79">
      <formula>$D$4=""</formula>
    </cfRule>
  </conditionalFormatting>
  <conditionalFormatting sqref="BR8:CQ8">
    <cfRule type="expression" dxfId="3555" priority="78">
      <formula>$E$4=""</formula>
    </cfRule>
  </conditionalFormatting>
  <conditionalFormatting sqref="BR8:CQ8">
    <cfRule type="expression" dxfId="3554" priority="77">
      <formula>$F$4=""</formula>
    </cfRule>
  </conditionalFormatting>
  <conditionalFormatting sqref="BR8:CQ8">
    <cfRule type="expression" dxfId="3553" priority="76">
      <formula>$G$4=""</formula>
    </cfRule>
  </conditionalFormatting>
  <conditionalFormatting sqref="BR8:CQ8">
    <cfRule type="expression" dxfId="3552" priority="75">
      <formula>$H$4=""</formula>
    </cfRule>
  </conditionalFormatting>
  <conditionalFormatting sqref="BR8:CQ8">
    <cfRule type="expression" dxfId="3551" priority="74">
      <formula>$I$4=""</formula>
    </cfRule>
  </conditionalFormatting>
  <conditionalFormatting sqref="BR8:CQ8">
    <cfRule type="expression" dxfId="3550" priority="73">
      <formula>$J$4=""</formula>
    </cfRule>
  </conditionalFormatting>
  <conditionalFormatting sqref="BR8:CQ8">
    <cfRule type="expression" dxfId="3549" priority="72">
      <formula>$K$4=""</formula>
    </cfRule>
  </conditionalFormatting>
  <conditionalFormatting sqref="BR8:CQ8">
    <cfRule type="expression" dxfId="3548" priority="71">
      <formula>$L$4=""</formula>
    </cfRule>
  </conditionalFormatting>
  <conditionalFormatting sqref="BR8:CQ8">
    <cfRule type="expression" dxfId="3547" priority="70">
      <formula>$M$4=""</formula>
    </cfRule>
  </conditionalFormatting>
  <conditionalFormatting sqref="BR8:CQ8">
    <cfRule type="expression" dxfId="3546" priority="69">
      <formula>$N$4=""</formula>
    </cfRule>
  </conditionalFormatting>
  <conditionalFormatting sqref="BR8:CQ8">
    <cfRule type="expression" dxfId="3545" priority="68">
      <formula>$O$4=""</formula>
    </cfRule>
  </conditionalFormatting>
  <conditionalFormatting sqref="BR8:CQ8">
    <cfRule type="expression" dxfId="3544" priority="67">
      <formula>$P$4=""</formula>
    </cfRule>
  </conditionalFormatting>
  <conditionalFormatting sqref="BR8:CQ8">
    <cfRule type="expression" dxfId="3543" priority="66">
      <formula>$Q$4=""</formula>
    </cfRule>
  </conditionalFormatting>
  <conditionalFormatting sqref="BR8:CQ8">
    <cfRule type="expression" dxfId="3542" priority="65">
      <formula>$R$4=""</formula>
    </cfRule>
  </conditionalFormatting>
  <conditionalFormatting sqref="BR8:CQ8">
    <cfRule type="expression" dxfId="3541" priority="64">
      <formula>$S$4=""</formula>
    </cfRule>
  </conditionalFormatting>
  <conditionalFormatting sqref="BR8:CQ8">
    <cfRule type="expression" dxfId="3540" priority="63">
      <formula>$T$4=""</formula>
    </cfRule>
  </conditionalFormatting>
  <conditionalFormatting sqref="BR8:CQ8">
    <cfRule type="expression" dxfId="3539" priority="62">
      <formula>$U$4=""</formula>
    </cfRule>
  </conditionalFormatting>
  <conditionalFormatting sqref="BR8:CQ8">
    <cfRule type="expression" dxfId="3538" priority="61">
      <formula>$V$4=""</formula>
    </cfRule>
  </conditionalFormatting>
  <conditionalFormatting sqref="BR8:CQ8">
    <cfRule type="expression" dxfId="3537" priority="60">
      <formula>$W$4=""</formula>
    </cfRule>
  </conditionalFormatting>
  <conditionalFormatting sqref="BR8:CQ8">
    <cfRule type="expression" dxfId="3536" priority="59">
      <formula>$X$4=""</formula>
    </cfRule>
  </conditionalFormatting>
  <conditionalFormatting sqref="BR8:CQ8">
    <cfRule type="expression" dxfId="3535" priority="58">
      <formula>$Y$4=""</formula>
    </cfRule>
  </conditionalFormatting>
  <conditionalFormatting sqref="BR8:CQ8">
    <cfRule type="expression" dxfId="3534" priority="57">
      <formula>$Z$4=""</formula>
    </cfRule>
  </conditionalFormatting>
  <conditionalFormatting sqref="BR8:CQ8">
    <cfRule type="expression" dxfId="3533" priority="56">
      <formula>$AA$4=""</formula>
    </cfRule>
  </conditionalFormatting>
  <conditionalFormatting sqref="BR8:CQ8">
    <cfRule type="expression" dxfId="3532" priority="32">
      <formula>$AY$4=""</formula>
    </cfRule>
  </conditionalFormatting>
  <conditionalFormatting sqref="BR8:CQ8">
    <cfRule type="expression" dxfId="3531" priority="33">
      <formula>$AX$4=""</formula>
    </cfRule>
  </conditionalFormatting>
  <conditionalFormatting sqref="BR8:CQ8">
    <cfRule type="expression" dxfId="3530" priority="34">
      <formula>$AW$4=""</formula>
    </cfRule>
  </conditionalFormatting>
  <conditionalFormatting sqref="BR8:CQ8">
    <cfRule type="expression" dxfId="3529" priority="35">
      <formula>$AV$4=""</formula>
    </cfRule>
  </conditionalFormatting>
  <conditionalFormatting sqref="BR8:CQ8">
    <cfRule type="expression" dxfId="3528" priority="36">
      <formula>$AU$4=""</formula>
    </cfRule>
  </conditionalFormatting>
  <conditionalFormatting sqref="BR8:CQ8">
    <cfRule type="expression" dxfId="3527" priority="37">
      <formula>$AT$4=""</formula>
    </cfRule>
  </conditionalFormatting>
  <conditionalFormatting sqref="BR8:CQ8">
    <cfRule type="expression" dxfId="3526" priority="38">
      <formula>$AS$4=""</formula>
    </cfRule>
  </conditionalFormatting>
  <conditionalFormatting sqref="BR8:CQ8">
    <cfRule type="expression" dxfId="3525" priority="39">
      <formula>$AR$4=""</formula>
    </cfRule>
  </conditionalFormatting>
  <conditionalFormatting sqref="BR8:CQ8">
    <cfRule type="expression" dxfId="3524" priority="40">
      <formula>$AQ$4=""</formula>
    </cfRule>
  </conditionalFormatting>
  <conditionalFormatting sqref="BR8:CQ8">
    <cfRule type="expression" dxfId="3523" priority="41">
      <formula>$AP$4=""</formula>
    </cfRule>
  </conditionalFormatting>
  <conditionalFormatting sqref="BR8:CQ8">
    <cfRule type="expression" dxfId="3522" priority="42">
      <formula>$AO$4=""</formula>
    </cfRule>
  </conditionalFormatting>
  <conditionalFormatting sqref="BR8:CQ8">
    <cfRule type="expression" dxfId="3521" priority="43">
      <formula>$AN$4=""</formula>
    </cfRule>
  </conditionalFormatting>
  <conditionalFormatting sqref="BR8:CQ8">
    <cfRule type="expression" dxfId="3520" priority="44">
      <formula>$AM$4=""</formula>
    </cfRule>
  </conditionalFormatting>
  <conditionalFormatting sqref="BR8:CQ8">
    <cfRule type="expression" dxfId="3519" priority="45">
      <formula>$AL$4=""</formula>
    </cfRule>
  </conditionalFormatting>
  <conditionalFormatting sqref="BR8:CQ8">
    <cfRule type="expression" dxfId="3518" priority="46">
      <formula>$AK$4=""</formula>
    </cfRule>
  </conditionalFormatting>
  <conditionalFormatting sqref="BR8:CQ8">
    <cfRule type="expression" dxfId="3517" priority="47">
      <formula>$AJ$4=""</formula>
    </cfRule>
  </conditionalFormatting>
  <conditionalFormatting sqref="BR8:CQ8">
    <cfRule type="expression" dxfId="3516" priority="48">
      <formula>$AI$4=""</formula>
    </cfRule>
  </conditionalFormatting>
  <conditionalFormatting sqref="BR8:CQ8">
    <cfRule type="expression" dxfId="3515" priority="49">
      <formula>$AH$4=""</formula>
    </cfRule>
  </conditionalFormatting>
  <conditionalFormatting sqref="BR8:CQ8">
    <cfRule type="expression" dxfId="3514" priority="50">
      <formula>$AG$4=""</formula>
    </cfRule>
  </conditionalFormatting>
  <conditionalFormatting sqref="BR8:CQ8">
    <cfRule type="expression" dxfId="3513" priority="51">
      <formula>$AF$4=""</formula>
    </cfRule>
  </conditionalFormatting>
  <conditionalFormatting sqref="BR8:CQ8">
    <cfRule type="expression" dxfId="3512" priority="52">
      <formula>$AE$4=""</formula>
    </cfRule>
  </conditionalFormatting>
  <conditionalFormatting sqref="BR8:CQ8">
    <cfRule type="expression" dxfId="3511" priority="53">
      <formula>$AD$4=""</formula>
    </cfRule>
  </conditionalFormatting>
  <conditionalFormatting sqref="BR8:CQ8">
    <cfRule type="expression" dxfId="3510" priority="54">
      <formula>$AC$4=""</formula>
    </cfRule>
  </conditionalFormatting>
  <conditionalFormatting sqref="BR8:CQ8">
    <cfRule type="expression" dxfId="3509" priority="55">
      <formula>$AB$4=""</formula>
    </cfRule>
  </conditionalFormatting>
  <conditionalFormatting sqref="BR8:CQ8">
    <cfRule type="expression" dxfId="3508" priority="30">
      <formula>$BA$4=""</formula>
    </cfRule>
  </conditionalFormatting>
  <conditionalFormatting sqref="BR8:CQ8">
    <cfRule type="expression" dxfId="3507" priority="16">
      <formula>$BO$4=""</formula>
    </cfRule>
  </conditionalFormatting>
  <conditionalFormatting sqref="BR8:CQ8">
    <cfRule type="expression" dxfId="3506" priority="17">
      <formula>$BN$4=""</formula>
    </cfRule>
  </conditionalFormatting>
  <conditionalFormatting sqref="BR8:CQ8">
    <cfRule type="expression" dxfId="3505" priority="18">
      <formula>$BM$4=""</formula>
    </cfRule>
  </conditionalFormatting>
  <conditionalFormatting sqref="BR8:CQ8">
    <cfRule type="expression" dxfId="3504" priority="19">
      <formula>$BL$4=""</formula>
    </cfRule>
  </conditionalFormatting>
  <conditionalFormatting sqref="BR8:CQ8">
    <cfRule type="expression" dxfId="3503" priority="20">
      <formula>$BK$4=""</formula>
    </cfRule>
  </conditionalFormatting>
  <conditionalFormatting sqref="BR8:CQ8">
    <cfRule type="expression" dxfId="3502" priority="21">
      <formula>$BJ$4=""</formula>
    </cfRule>
  </conditionalFormatting>
  <conditionalFormatting sqref="BR8:CQ8">
    <cfRule type="expression" dxfId="3501" priority="22">
      <formula>$BI$4=""</formula>
    </cfRule>
  </conditionalFormatting>
  <conditionalFormatting sqref="BR8:CQ8">
    <cfRule type="expression" dxfId="3500" priority="23">
      <formula>$BH$4=""</formula>
    </cfRule>
  </conditionalFormatting>
  <conditionalFormatting sqref="BR8:CQ8">
    <cfRule type="expression" dxfId="3499" priority="24">
      <formula>$BG$4=""</formula>
    </cfRule>
  </conditionalFormatting>
  <conditionalFormatting sqref="BR8:CQ8">
    <cfRule type="expression" dxfId="3498" priority="25">
      <formula>$BF$4=""</formula>
    </cfRule>
  </conditionalFormatting>
  <conditionalFormatting sqref="BR8:CQ8">
    <cfRule type="expression" dxfId="3497" priority="26">
      <formula>$BE$4=""</formula>
    </cfRule>
  </conditionalFormatting>
  <conditionalFormatting sqref="BR8:CQ8">
    <cfRule type="expression" dxfId="3496" priority="27">
      <formula>$BD$4=""</formula>
    </cfRule>
  </conditionalFormatting>
  <conditionalFormatting sqref="BR8:CQ8">
    <cfRule type="expression" dxfId="3495" priority="29">
      <formula>$BB$4=""</formula>
    </cfRule>
  </conditionalFormatting>
  <conditionalFormatting sqref="BR8:CQ8">
    <cfRule type="expression" dxfId="3494" priority="31">
      <formula>$AZ$4=""</formula>
    </cfRule>
  </conditionalFormatting>
  <conditionalFormatting sqref="CD8:CQ8">
    <cfRule type="expression" dxfId="3493" priority="1">
      <formula>$CD$4=""</formula>
    </cfRule>
  </conditionalFormatting>
  <conditionalFormatting sqref="BR8:CQ8">
    <cfRule type="expression" dxfId="3492" priority="15">
      <formula>$BP$4=""</formula>
    </cfRule>
  </conditionalFormatting>
  <conditionalFormatting sqref="BR8:CQ8">
    <cfRule type="expression" dxfId="3491" priority="14">
      <formula>$BQ$4=""</formula>
    </cfRule>
  </conditionalFormatting>
  <conditionalFormatting sqref="BR8:CQ8">
    <cfRule type="expression" dxfId="3490" priority="13">
      <formula>$BR$4=""</formula>
    </cfRule>
  </conditionalFormatting>
  <conditionalFormatting sqref="BS8:CQ8">
    <cfRule type="expression" dxfId="3489" priority="12">
      <formula>$BS$4=""</formula>
    </cfRule>
  </conditionalFormatting>
  <conditionalFormatting sqref="BT8:CQ8">
    <cfRule type="expression" dxfId="3488" priority="11">
      <formula>$BT$4=""</formula>
    </cfRule>
  </conditionalFormatting>
  <conditionalFormatting sqref="BU8:CQ8">
    <cfRule type="expression" dxfId="3487" priority="10">
      <formula>$BU$4=""</formula>
    </cfRule>
  </conditionalFormatting>
  <conditionalFormatting sqref="BV8:CQ8">
    <cfRule type="expression" dxfId="3486" priority="9">
      <formula>$BV$4=""</formula>
    </cfRule>
  </conditionalFormatting>
  <conditionalFormatting sqref="BW8:CQ8">
    <cfRule type="expression" dxfId="3485" priority="8">
      <formula>$BW$4=""</formula>
    </cfRule>
  </conditionalFormatting>
  <conditionalFormatting sqref="BX8:CQ8">
    <cfRule type="expression" dxfId="3484" priority="7">
      <formula>$BX$4=""</formula>
    </cfRule>
  </conditionalFormatting>
  <conditionalFormatting sqref="BY8:CQ8">
    <cfRule type="expression" dxfId="3483" priority="6">
      <formula>$BY$4=""</formula>
    </cfRule>
  </conditionalFormatting>
  <conditionalFormatting sqref="BZ8:CQ8">
    <cfRule type="expression" dxfId="3482" priority="5">
      <formula>$BZ$4=""</formula>
    </cfRule>
  </conditionalFormatting>
  <conditionalFormatting sqref="CA8:CQ8">
    <cfRule type="expression" dxfId="3481" priority="4">
      <formula>$CA$4=""</formula>
    </cfRule>
  </conditionalFormatting>
  <conditionalFormatting sqref="CB8:CQ8">
    <cfRule type="expression" dxfId="3480" priority="3">
      <formula>$CB$4=""</formula>
    </cfRule>
  </conditionalFormatting>
  <conditionalFormatting sqref="CC8:CQ8">
    <cfRule type="expression" dxfId="3479" priority="2">
      <formula>$CC$4=""</formula>
    </cfRule>
  </conditionalFormatting>
  <conditionalFormatting sqref="BR8:CQ8">
    <cfRule type="expression" dxfId="3478"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499984740745262"/>
  </sheetPr>
  <dimension ref="A1:CS52"/>
  <sheetViews>
    <sheetView zoomScale="80" zoomScaleNormal="80" workbookViewId="0">
      <pane xSplit="2" ySplit="4" topLeftCell="C5" activePane="bottomRight" state="frozen"/>
      <selection activeCell="AP18" sqref="AP18"/>
      <selection pane="topRight" activeCell="AP18" sqref="AP18"/>
      <selection pane="bottomLeft" activeCell="AP18" sqref="AP18"/>
      <selection pane="bottomRight" activeCell="B14" sqref="B14"/>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7" x14ac:dyDescent="0.25">
      <c r="A1" s="286" t="s">
        <v>189</v>
      </c>
      <c r="B1" s="286"/>
      <c r="C1" s="286"/>
      <c r="D1" s="343"/>
      <c r="E1" s="343"/>
      <c r="F1" s="343"/>
      <c r="G1" s="28"/>
      <c r="H1" s="28"/>
    </row>
    <row r="2" spans="1:97" ht="18.75" x14ac:dyDescent="0.3">
      <c r="A2" s="534" t="s">
        <v>122</v>
      </c>
      <c r="B2" s="535"/>
    </row>
    <row r="3" spans="1:97" x14ac:dyDescent="0.25">
      <c r="A3" s="536" t="s">
        <v>101</v>
      </c>
      <c r="B3" s="536"/>
    </row>
    <row r="4" spans="1:97" ht="16.5" thickBot="1" x14ac:dyDescent="0.3">
      <c r="B4" s="7"/>
      <c r="C4" s="18">
        <f>FirstYear</f>
        <v>2017</v>
      </c>
      <c r="D4" s="472" t="str">
        <f ca="1">IF(COUNT($C$4:C4)&gt;=(('LookUp Ranges'!$D$147)+IF('Fed Depr-Alt#2'!$C$8="y", COUNTIF('Fed Depr-Alt#2'!$C$12:$C$51,"&lt;&gt;0"),0)),"",C$4+1)</f>
        <v/>
      </c>
      <c r="E4" s="472" t="str">
        <f ca="1">IF(COUNT($C$4:D4)&gt;=(('LookUp Ranges'!$D$147)+IF('Fed Depr-Alt#2'!$C$8="y", COUNTIF('Fed Depr-Alt#2'!$C$12:$C$51,"&lt;&gt;0"),0)),"",D$4+1)</f>
        <v/>
      </c>
      <c r="F4" s="472" t="str">
        <f ca="1">IF(COUNT($C$4:E4)&gt;=(('LookUp Ranges'!$D$147)+IF('Fed Depr-Alt#2'!$C$8="y", COUNTIF('Fed Depr-Alt#2'!$C$12:$C$51,"&lt;&gt;0"),0)),"",E$4+1)</f>
        <v/>
      </c>
      <c r="G4" s="472" t="str">
        <f ca="1">IF(COUNT($C$4:F4)&gt;=(('LookUp Ranges'!$D$147)+IF('Fed Depr-Alt#2'!$C$8="y", COUNTIF('Fed Depr-Alt#2'!$C$12:$C$51,"&lt;&gt;0"),0)),"",F$4+1)</f>
        <v/>
      </c>
      <c r="H4" s="472" t="str">
        <f ca="1">IF(COUNT($C$4:G4)&gt;=(('LookUp Ranges'!$D$147)+IF('Fed Depr-Alt#2'!$C$8="y", COUNTIF('Fed Depr-Alt#2'!$C$12:$C$51,"&lt;&gt;0"),0)),"",G$4+1)</f>
        <v/>
      </c>
      <c r="I4" s="472" t="str">
        <f ca="1">IF(COUNT($C$4:H4)&gt;=(('LookUp Ranges'!$D$147)+IF('Fed Depr-Alt#2'!$C$8="y", COUNTIF('Fed Depr-Alt#2'!$C$12:$C$51,"&lt;&gt;0"),0)),"",H$4+1)</f>
        <v/>
      </c>
      <c r="J4" s="472" t="str">
        <f ca="1">IF(COUNT($C$4:I4)&gt;=(('LookUp Ranges'!$D$147)+IF('Fed Depr-Alt#2'!$C$8="y", COUNTIF('Fed Depr-Alt#2'!$C$12:$C$51,"&lt;&gt;0"),0)),"",I$4+1)</f>
        <v/>
      </c>
      <c r="K4" s="472" t="str">
        <f ca="1">IF(COUNT($C$4:J4)&gt;=(('LookUp Ranges'!$D$147)+IF('Fed Depr-Alt#2'!$C$8="y", COUNTIF('Fed Depr-Alt#2'!$C$12:$C$51,"&lt;&gt;0"),0)),"",J$4+1)</f>
        <v/>
      </c>
      <c r="L4" s="472" t="str">
        <f ca="1">IF(COUNT($C$4:K4)&gt;=(('LookUp Ranges'!$D$147)+IF('Fed Depr-Alt#2'!$C$8="y", COUNTIF('Fed Depr-Alt#2'!$C$12:$C$51,"&lt;&gt;0"),0)),"",K$4+1)</f>
        <v/>
      </c>
      <c r="M4" s="472" t="str">
        <f ca="1">IF(COUNT($C$4:L4)&gt;=(('LookUp Ranges'!$D$147)+IF('Fed Depr-Alt#2'!$C$8="y", COUNTIF('Fed Depr-Alt#2'!$C$12:$C$51,"&lt;&gt;0"),0)),"",L$4+1)</f>
        <v/>
      </c>
      <c r="N4" s="472" t="str">
        <f ca="1">IF(COUNT($C$4:M4)&gt;=(('LookUp Ranges'!$D$147)+IF('Fed Depr-Alt#2'!$C$8="y", COUNTIF('Fed Depr-Alt#2'!$C$12:$C$51,"&lt;&gt;0"),0)),"",M$4+1)</f>
        <v/>
      </c>
      <c r="O4" s="472" t="str">
        <f ca="1">IF(COUNT($C$4:N4)&gt;=(('LookUp Ranges'!$D$147)+IF('Fed Depr-Alt#2'!$C$8="y", COUNTIF('Fed Depr-Alt#2'!$C$12:$C$51,"&lt;&gt;0"),0)),"",N$4+1)</f>
        <v/>
      </c>
      <c r="P4" s="472" t="str">
        <f ca="1">IF(COUNT($C$4:O4)&gt;=(('LookUp Ranges'!$D$147)+IF('Fed Depr-Alt#2'!$C$8="y", COUNTIF('Fed Depr-Alt#2'!$C$12:$C$51,"&lt;&gt;0"),0)),"",O$4+1)</f>
        <v/>
      </c>
      <c r="Q4" s="472" t="str">
        <f ca="1">IF(COUNT($C$4:P4)&gt;=(('LookUp Ranges'!$D$147)+IF('Fed Depr-Alt#2'!$C$8="y", COUNTIF('Fed Depr-Alt#2'!$C$12:$C$51,"&lt;&gt;0"),0)),"",P$4+1)</f>
        <v/>
      </c>
      <c r="R4" s="472" t="str">
        <f ca="1">IF(COUNT($C$4:Q4)&gt;=(('LookUp Ranges'!$D$147)+IF('Fed Depr-Alt#2'!$C$8="y", COUNTIF('Fed Depr-Alt#2'!$C$12:$C$51,"&lt;&gt;0"),0)),"",Q$4+1)</f>
        <v/>
      </c>
      <c r="S4" s="472" t="str">
        <f ca="1">IF(COUNT($C$4:R4)&gt;=(('LookUp Ranges'!$D$147)+IF('Fed Depr-Alt#2'!$C$8="y", COUNTIF('Fed Depr-Alt#2'!$C$12:$C$51,"&lt;&gt;0"),0)),"",R$4+1)</f>
        <v/>
      </c>
      <c r="T4" s="472" t="str">
        <f ca="1">IF(COUNT($C$4:S4)&gt;=(('LookUp Ranges'!$D$147)+IF('Fed Depr-Alt#2'!$C$8="y", COUNTIF('Fed Depr-Alt#2'!$C$12:$C$51,"&lt;&gt;0"),0)),"",S$4+1)</f>
        <v/>
      </c>
      <c r="U4" s="472" t="str">
        <f ca="1">IF(COUNT($C$4:T4)&gt;=(('LookUp Ranges'!$D$147)+IF('Fed Depr-Alt#2'!$C$8="y", COUNTIF('Fed Depr-Alt#2'!$C$12:$C$51,"&lt;&gt;0"),0)),"",T$4+1)</f>
        <v/>
      </c>
      <c r="V4" s="472" t="str">
        <f ca="1">IF(COUNT($C$4:U4)&gt;=(('LookUp Ranges'!$D$147)+IF('Fed Depr-Alt#2'!$C$8="y", COUNTIF('Fed Depr-Alt#2'!$C$12:$C$51,"&lt;&gt;0"),0)),"",U$4+1)</f>
        <v/>
      </c>
      <c r="W4" s="472" t="str">
        <f ca="1">IF(COUNT($C$4:V4)&gt;=(('LookUp Ranges'!$D$147)+IF('Fed Depr-Alt#2'!$C$8="y", COUNTIF('Fed Depr-Alt#2'!$C$12:$C$51,"&lt;&gt;0"),0)),"",V$4+1)</f>
        <v/>
      </c>
      <c r="X4" s="472" t="str">
        <f ca="1">IF(COUNT($C$4:W4)&gt;=(('LookUp Ranges'!$D$147)+IF('Fed Depr-Alt#2'!$C$8="y", COUNTIF('Fed Depr-Alt#2'!$C$12:$C$51,"&lt;&gt;0"),0)),"",W$4+1)</f>
        <v/>
      </c>
      <c r="Y4" s="472" t="str">
        <f ca="1">IF(COUNT($C$4:X4)&gt;=(('LookUp Ranges'!$D$147)+IF('Fed Depr-Alt#2'!$C$8="y", COUNTIF('Fed Depr-Alt#2'!$C$12:$C$51,"&lt;&gt;0"),0)),"",X$4+1)</f>
        <v/>
      </c>
      <c r="Z4" s="472" t="str">
        <f ca="1">IF(COUNT($C$4:Y4)&gt;=(('LookUp Ranges'!$D$147)+IF('Fed Depr-Alt#2'!$C$8="y", COUNTIF('Fed Depr-Alt#2'!$C$12:$C$51,"&lt;&gt;0"),0)),"",Y$4+1)</f>
        <v/>
      </c>
      <c r="AA4" s="472" t="str">
        <f ca="1">IF(COUNT($C$4:Z4)&gt;=(('LookUp Ranges'!$D$147)+IF('Fed Depr-Alt#2'!$C$8="y", COUNTIF('Fed Depr-Alt#2'!$C$12:$C$51,"&lt;&gt;0"),0)),"",Z$4+1)</f>
        <v/>
      </c>
      <c r="AB4" s="472" t="str">
        <f ca="1">IF(COUNT($C$4:AA4)&gt;=(('LookUp Ranges'!$D$147)+IF('Fed Depr-Alt#2'!$C$8="y", COUNTIF('Fed Depr-Alt#2'!$C$12:$C$51,"&lt;&gt;0"),0)),"",AA$4+1)</f>
        <v/>
      </c>
      <c r="AC4" s="472" t="str">
        <f ca="1">IF(COUNT($C$4:AB4)&gt;=(('LookUp Ranges'!$D$147)+IF('Fed Depr-Alt#2'!$C$8="y", COUNTIF('Fed Depr-Alt#2'!$C$12:$C$51,"&lt;&gt;0"),0)),"",AB$4+1)</f>
        <v/>
      </c>
      <c r="AD4" s="472" t="str">
        <f ca="1">IF(COUNT($C$4:AC4)&gt;=(('LookUp Ranges'!$D$147)+IF('Fed Depr-Alt#2'!$C$8="y", COUNTIF('Fed Depr-Alt#2'!$C$12:$C$51,"&lt;&gt;0"),0)),"",AC$4+1)</f>
        <v/>
      </c>
      <c r="AE4" s="472" t="str">
        <f ca="1">IF(COUNT($C$4:AD4)&gt;=(('LookUp Ranges'!$D$147)+IF('Fed Depr-Alt#2'!$C$8="y", COUNTIF('Fed Depr-Alt#2'!$C$12:$C$51,"&lt;&gt;0"),0)),"",AD$4+1)</f>
        <v/>
      </c>
      <c r="AF4" s="472" t="str">
        <f ca="1">IF(COUNT($C$4:AE4)&gt;=(('LookUp Ranges'!$D$147)+IF('Fed Depr-Alt#2'!$C$8="y", COUNTIF('Fed Depr-Alt#2'!$C$12:$C$51,"&lt;&gt;0"),0)),"",AE$4+1)</f>
        <v/>
      </c>
      <c r="AG4" s="472" t="str">
        <f ca="1">IF(COUNT($C$4:AF4)&gt;=(('LookUp Ranges'!$D$147)+IF('Fed Depr-Alt#2'!$C$8="y", COUNTIF('Fed Depr-Alt#2'!$C$12:$C$51,"&lt;&gt;0"),0)),"",AF$4+1)</f>
        <v/>
      </c>
      <c r="AH4" s="472" t="str">
        <f ca="1">IF(COUNT($C$4:AG4)&gt;=(('LookUp Ranges'!$D$147)+IF('Fed Depr-Alt#2'!$C$8="y", COUNTIF('Fed Depr-Alt#2'!$C$12:$C$51,"&lt;&gt;0"),0)),"",AG$4+1)</f>
        <v/>
      </c>
      <c r="AI4" s="472" t="str">
        <f ca="1">IF(COUNT($C$4:AH4)&gt;=(('LookUp Ranges'!$D$147)+IF('Fed Depr-Alt#2'!$C$8="y", COUNTIF('Fed Depr-Alt#2'!$C$12:$C$51,"&lt;&gt;0"),0)),"",AH$4+1)</f>
        <v/>
      </c>
      <c r="AJ4" s="472" t="str">
        <f ca="1">IF(COUNT($C$4:AI4)&gt;=(('LookUp Ranges'!$D$147)+IF('Fed Depr-Alt#2'!$C$8="y", COUNTIF('Fed Depr-Alt#2'!$C$12:$C$51,"&lt;&gt;0"),0)),"",AI$4+1)</f>
        <v/>
      </c>
      <c r="AK4" s="472" t="str">
        <f ca="1">IF(COUNT($C$4:AJ4)&gt;=(('LookUp Ranges'!$D$147)+IF('Fed Depr-Alt#2'!$C$8="y", COUNTIF('Fed Depr-Alt#2'!$C$12:$C$51,"&lt;&gt;0"),0)),"",AJ$4+1)</f>
        <v/>
      </c>
      <c r="AL4" s="472" t="str">
        <f ca="1">IF(COUNT($C$4:AK4)&gt;=(('LookUp Ranges'!$D$147)+IF('Fed Depr-Alt#2'!$C$8="y", COUNTIF('Fed Depr-Alt#2'!$C$12:$C$51,"&lt;&gt;0"),0)),"",AK$4+1)</f>
        <v/>
      </c>
      <c r="AM4" s="472" t="str">
        <f ca="1">IF(COUNT($C$4:AL4)&gt;=(('LookUp Ranges'!$D$147)+IF('Fed Depr-Alt#2'!$C$8="y", COUNTIF('Fed Depr-Alt#2'!$C$12:$C$51,"&lt;&gt;0"),0)),"",AL$4+1)</f>
        <v/>
      </c>
      <c r="AN4" s="472" t="str">
        <f ca="1">IF(COUNT($C$4:AM4)&gt;=(('LookUp Ranges'!$D$147)+IF('Fed Depr-Alt#2'!$C$8="y", COUNTIF('Fed Depr-Alt#2'!$C$12:$C$51,"&lt;&gt;0"),0)),"",AM$4+1)</f>
        <v/>
      </c>
      <c r="AO4" s="472" t="str">
        <f ca="1">IF(COUNT($C$4:AN4)&gt;=(('LookUp Ranges'!$D$147)+IF('Fed Depr-Alt#2'!$C$8="y", COUNTIF('Fed Depr-Alt#2'!$C$12:$C$51,"&lt;&gt;0"),0)),"",AN$4+1)</f>
        <v/>
      </c>
      <c r="AP4" s="472" t="str">
        <f ca="1">IF(COUNT($C$4:AO4)&gt;=(('LookUp Ranges'!$D$147)+IF('Fed Depr-Alt#2'!$C$8="y", COUNTIF('Fed Depr-Alt#2'!$C$12:$C$51,"&lt;&gt;0"),0)),"",AO$4+1)</f>
        <v/>
      </c>
      <c r="AQ4" s="472" t="str">
        <f ca="1">IF(COUNT($C$4:AP4)&gt;=(('LookUp Ranges'!$D$147)+IF('Fed Depr-Alt#2'!$C$8="y", COUNTIF('Fed Depr-Alt#2'!$C$12:$C$51,"&lt;&gt;0"),0)),"",AP$4+1)</f>
        <v/>
      </c>
      <c r="AR4" s="472" t="str">
        <f ca="1">IF(COUNT($C$4:AQ4)&gt;=(('LookUp Ranges'!$D$147)+IF('Fed Depr-Alt#2'!$C$8="y", COUNTIF('Fed Depr-Alt#2'!$C$12:$C$51,"&lt;&gt;0"),0)),"",AQ$4+1)</f>
        <v/>
      </c>
      <c r="AS4" s="472" t="str">
        <f ca="1">IF(COUNT($C$4:AR4)&gt;=(('LookUp Ranges'!$D$147)+IF('Fed Depr-Alt#2'!$C$8="y", COUNTIF('Fed Depr-Alt#2'!$C$12:$C$51,"&lt;&gt;0"),0)),"",AR$4+1)</f>
        <v/>
      </c>
      <c r="AT4" s="472" t="str">
        <f ca="1">IF(COUNT($C$4:AS4)&gt;=(('LookUp Ranges'!$D$147)+IF('Fed Depr-Alt#2'!$C$8="y", COUNTIF('Fed Depr-Alt#2'!$C$12:$C$51,"&lt;&gt;0"),0)),"",AS$4+1)</f>
        <v/>
      </c>
      <c r="AU4" s="472" t="str">
        <f ca="1">IF(COUNT($C$4:AT4)&gt;=(('LookUp Ranges'!$D$147)+IF('Fed Depr-Alt#2'!$C$8="y", COUNTIF('Fed Depr-Alt#2'!$C$12:$C$51,"&lt;&gt;0"),0)),"",AT$4+1)</f>
        <v/>
      </c>
      <c r="AV4" s="472" t="str">
        <f ca="1">IF(COUNT($C$4:AU4)&gt;=(('LookUp Ranges'!$D$147)+IF('Fed Depr-Alt#2'!$C$8="y", COUNTIF('Fed Depr-Alt#2'!$C$12:$C$51,"&lt;&gt;0"),0)),"",AU$4+1)</f>
        <v/>
      </c>
      <c r="AW4" s="472" t="str">
        <f ca="1">IF(COUNT($C$4:AV4)&gt;=(('LookUp Ranges'!$D$147)+IF('Fed Depr-Alt#2'!$C$8="y", COUNTIF('Fed Depr-Alt#2'!$C$12:$C$51,"&lt;&gt;0"),0)),"",AV$4+1)</f>
        <v/>
      </c>
      <c r="AX4" s="472" t="str">
        <f ca="1">IF(COUNT($C$4:AW4)&gt;=(('LookUp Ranges'!$D$147)+IF('Fed Depr-Alt#2'!$C$8="y", COUNTIF('Fed Depr-Alt#2'!$C$12:$C$51,"&lt;&gt;0"),0)),"",AW$4+1)</f>
        <v/>
      </c>
      <c r="AY4" s="472" t="str">
        <f ca="1">IF(COUNT($C$4:AX4)&gt;=(('LookUp Ranges'!$D$147)+IF('Fed Depr-Alt#2'!$C$8="y", COUNTIF('Fed Depr-Alt#2'!$C$12:$C$51,"&lt;&gt;0"),0)),"",AX$4+1)</f>
        <v/>
      </c>
      <c r="AZ4" s="472" t="str">
        <f ca="1">IF(COUNT($C$4:AY4)&gt;=(('LookUp Ranges'!$D$147)+IF('Fed Depr-Alt#2'!$C$8="y", COUNTIF('Fed Depr-Alt#2'!$C$12:$C$51,"&lt;&gt;0"),0)),"",AY$4+1)</f>
        <v/>
      </c>
      <c r="BA4" s="472" t="str">
        <f ca="1">IF(COUNT($C$4:AZ4)&gt;=(('LookUp Ranges'!$D$147)+IF('Fed Depr-Alt#2'!$C$8="y", COUNTIF('Fed Depr-Alt#2'!$C$12:$C$51,"&lt;&gt;0"),0)),"",AZ$4+1)</f>
        <v/>
      </c>
      <c r="BB4" s="472" t="str">
        <f ca="1">IF(COUNT($C$4:BA4)&gt;=(('LookUp Ranges'!$D$147)+IF('Fed Depr-Alt#2'!$C$8="y", COUNTIF('Fed Depr-Alt#2'!$C$12:$C$51,"&lt;&gt;0"),0)),"",BA$4+1)</f>
        <v/>
      </c>
      <c r="BC4" s="472" t="str">
        <f ca="1">IF(COUNT($C$4:BB4)&gt;=(('LookUp Ranges'!$D$147)+IF('Fed Depr-Alt#2'!$C$8="y", COUNTIF('Fed Depr-Alt#2'!$C$12:$C$51,"&lt;&gt;0"),0)),"",BB$4+1)</f>
        <v/>
      </c>
      <c r="BD4" s="472" t="str">
        <f ca="1">IF(COUNT($C$4:BC4)&gt;=(('LookUp Ranges'!$D$147)+IF('Fed Depr-Alt#2'!$C$8="y", COUNTIF('Fed Depr-Alt#2'!$C$12:$C$51,"&lt;&gt;0"),0)),"",BC$4+1)</f>
        <v/>
      </c>
      <c r="BE4" s="472" t="str">
        <f ca="1">IF(COUNT($C$4:BD4)&gt;=(('LookUp Ranges'!$D$147)+IF('Fed Depr-Alt#2'!$C$8="y", COUNTIF('Fed Depr-Alt#2'!$C$12:$C$51,"&lt;&gt;0"),0)),"",BD$4+1)</f>
        <v/>
      </c>
      <c r="BF4" s="472" t="str">
        <f ca="1">IF(COUNT($C$4:BE4)&gt;=(('LookUp Ranges'!$D$147)+IF('Fed Depr-Alt#2'!$C$8="y", COUNTIF('Fed Depr-Alt#2'!$C$12:$C$51,"&lt;&gt;0"),0)),"",BE$4+1)</f>
        <v/>
      </c>
      <c r="BG4" s="472" t="str">
        <f ca="1">IF(COUNT($C$4:BF4)&gt;=(('LookUp Ranges'!$D$147)+IF('Fed Depr-Alt#2'!$C$8="y", COUNTIF('Fed Depr-Alt#2'!$C$12:$C$51,"&lt;&gt;0"),0)),"",BF$4+1)</f>
        <v/>
      </c>
      <c r="BH4" s="472" t="str">
        <f ca="1">IF(COUNT($C$4:BG4)&gt;=(('LookUp Ranges'!$D$147)+IF('Fed Depr-Alt#2'!$C$8="y", COUNTIF('Fed Depr-Alt#2'!$C$12:$C$51,"&lt;&gt;0"),0)),"",BG$4+1)</f>
        <v/>
      </c>
      <c r="BI4" s="472" t="str">
        <f ca="1">IF(COUNT($C$4:BH4)&gt;=(('LookUp Ranges'!$D$147)+IF('Fed Depr-Alt#2'!$C$8="y", COUNTIF('Fed Depr-Alt#2'!$C$12:$C$51,"&lt;&gt;0"),0)),"",BH$4+1)</f>
        <v/>
      </c>
      <c r="BJ4" s="472" t="str">
        <f ca="1">IF(COUNT($C$4:BI4)&gt;=(('LookUp Ranges'!$D$147)+IF('Fed Depr-Alt#2'!$C$8="y", COUNTIF('Fed Depr-Alt#2'!$C$12:$C$51,"&lt;&gt;0"),0)),"",BI$4+1)</f>
        <v/>
      </c>
      <c r="BK4" s="472" t="str">
        <f ca="1">IF(COUNT($C$4:BJ4)&gt;=(('LookUp Ranges'!$D$147)+IF('Fed Depr-Alt#2'!$C$8="y", COUNTIF('Fed Depr-Alt#2'!$C$12:$C$51,"&lt;&gt;0"),0)),"",BJ$4+1)</f>
        <v/>
      </c>
      <c r="BL4" s="472" t="str">
        <f ca="1">IF(COUNT($C$4:BK4)&gt;=(('LookUp Ranges'!$D$147)+IF('Fed Depr-Alt#2'!$C$8="y", COUNTIF('Fed Depr-Alt#2'!$C$12:$C$51,"&lt;&gt;0"),0)),"",BK$4+1)</f>
        <v/>
      </c>
      <c r="BM4" s="472" t="str">
        <f ca="1">IF(COUNT($C$4:BL4)&gt;=(('LookUp Ranges'!$D$147)+IF('Fed Depr-Alt#2'!$C$8="y", COUNTIF('Fed Depr-Alt#2'!$C$12:$C$51,"&lt;&gt;0"),0)),"",BL$4+1)</f>
        <v/>
      </c>
      <c r="BN4" s="472" t="str">
        <f ca="1">IF(COUNT($C$4:BM4)&gt;=(('LookUp Ranges'!$D$147)+IF('Fed Depr-Alt#2'!$C$8="y", COUNTIF('Fed Depr-Alt#2'!$C$12:$C$51,"&lt;&gt;0"),0)),"",BM$4+1)</f>
        <v/>
      </c>
      <c r="BO4" s="472" t="str">
        <f ca="1">IF(COUNT($C$4:BN4)&gt;=(('LookUp Ranges'!$D$147)+IF('Fed Depr-Alt#2'!$C$8="y", COUNTIF('Fed Depr-Alt#2'!$C$12:$C$51,"&lt;&gt;0"),0)),"",BN$4+1)</f>
        <v/>
      </c>
      <c r="BP4" s="472" t="str">
        <f ca="1">IF(COUNT($C$4:BO4)&gt;=(('LookUp Ranges'!$D$147)+IF('Fed Depr-Alt#2'!$C$8="y", COUNTIF('Fed Depr-Alt#2'!$C$12:$C$51,"&lt;&gt;0"),0)),"",BO$4+1)</f>
        <v/>
      </c>
      <c r="BQ4" s="472" t="str">
        <f ca="1">IF(COUNT($C$4:BP4)&gt;=(('LookUp Ranges'!$D$147)+IF('Fed Depr-Alt#2'!$C$8="y", COUNTIF('Fed Depr-Alt#2'!$C$12:$C$51,"&lt;&gt;0"),0)),"",BP$4+1)</f>
        <v/>
      </c>
      <c r="BR4" s="472" t="str">
        <f ca="1">IF(COUNT($C$4:BQ4)&gt;=(('LookUp Ranges'!$D$147)+IF('Fed Depr-Alt#2'!$C$8="y", COUNTIF('Fed Depr-Alt#2'!$C$12:$C$51,"&lt;&gt;0"),0)),"",BQ$4+1)</f>
        <v/>
      </c>
      <c r="BS4" s="472" t="str">
        <f ca="1">IF(COUNT($C$4:BR4)&gt;=(('LookUp Ranges'!$D$147)+IF('Fed Depr-Alt#2'!$C$8="y", COUNTIF('Fed Depr-Alt#2'!$C$12:$C$51,"&lt;&gt;0"),0)),"",BR$4+1)</f>
        <v/>
      </c>
      <c r="BT4" s="472" t="str">
        <f ca="1">IF(COUNT($C$4:BS4)&gt;=(('LookUp Ranges'!$D$147)+IF('Fed Depr-Alt#2'!$C$8="y", COUNTIF('Fed Depr-Alt#2'!$C$12:$C$51,"&lt;&gt;0"),0)),"",BS$4+1)</f>
        <v/>
      </c>
      <c r="BU4" s="472" t="str">
        <f ca="1">IF(COUNT($C$4:BT4)&gt;=(('LookUp Ranges'!$D$147)+IF('Fed Depr-Alt#2'!$C$8="y", COUNTIF('Fed Depr-Alt#2'!$C$12:$C$51,"&lt;&gt;0"),0)),"",BT$4+1)</f>
        <v/>
      </c>
      <c r="BV4" s="472" t="str">
        <f ca="1">IF(COUNT($C$4:BU4)&gt;=(('LookUp Ranges'!$D$147)+IF('Fed Depr-Alt#2'!$C$8="y", COUNTIF('Fed Depr-Alt#2'!$C$12:$C$51,"&lt;&gt;0"),0)),"",BU$4+1)</f>
        <v/>
      </c>
      <c r="BW4" s="472" t="str">
        <f ca="1">IF(COUNT($C$4:BV4)&gt;=(('LookUp Ranges'!$D$147)+IF('Fed Depr-Alt#2'!$C$8="y", COUNTIF('Fed Depr-Alt#2'!$C$12:$C$51,"&lt;&gt;0"),0)),"",BV$4+1)</f>
        <v/>
      </c>
      <c r="BX4" s="472" t="str">
        <f ca="1">IF(COUNT($C$4:BW4)&gt;=(('LookUp Ranges'!$D$147)+IF('Fed Depr-Alt#2'!$C$8="y", COUNTIF('Fed Depr-Alt#2'!$C$12:$C$51,"&lt;&gt;0"),0)),"",BW$4+1)</f>
        <v/>
      </c>
      <c r="BY4" s="472" t="str">
        <f ca="1">IF(COUNT($C$4:BX4)&gt;=(('LookUp Ranges'!$D$147)+IF('Fed Depr-Alt#2'!$C$8="y", COUNTIF('Fed Depr-Alt#2'!$C$12:$C$51,"&lt;&gt;0"),0)),"",BX$4+1)</f>
        <v/>
      </c>
      <c r="BZ4" s="472" t="str">
        <f ca="1">IF(COUNT($C$4:BY4)&gt;=(('LookUp Ranges'!$D$147)+IF('Fed Depr-Alt#2'!$C$8="y", COUNTIF('Fed Depr-Alt#2'!$C$12:$C$51,"&lt;&gt;0"),0)),"",BY$4+1)</f>
        <v/>
      </c>
      <c r="CA4" s="472" t="str">
        <f ca="1">IF(COUNT($C$4:BZ4)&gt;=(('LookUp Ranges'!$D$147)+IF('Fed Depr-Alt#2'!$C$8="y", COUNTIF('Fed Depr-Alt#2'!$C$12:$C$51,"&lt;&gt;0"),0)),"",BZ$4+1)</f>
        <v/>
      </c>
      <c r="CB4" s="472" t="str">
        <f ca="1">IF(COUNT($C$4:CA4)&gt;=(('LookUp Ranges'!$D$147)+IF('Fed Depr-Alt#2'!$C$8="y", COUNTIF('Fed Depr-Alt#2'!$C$12:$C$51,"&lt;&gt;0"),0)),"",CA$4+1)</f>
        <v/>
      </c>
      <c r="CC4" s="472" t="str">
        <f ca="1">IF(COUNT($C$4:CB4)&gt;=(('LookUp Ranges'!$D$147)+IF('Fed Depr-Alt#2'!$C$8="y", COUNTIF('Fed Depr-Alt#2'!$C$12:$C$51,"&lt;&gt;0"),0)),"",CB$4+1)</f>
        <v/>
      </c>
      <c r="CD4" s="472" t="str">
        <f ca="1">IF(COUNT($C$4:CC4)&gt;=(('LookUp Ranges'!$D$147)+IF('Fed Depr-Alt#2'!$C$8="y", COUNTIF('Fed Depr-Alt#2'!$C$12:$C$51,"&lt;&gt;0"),0)),"",CC$4+1)</f>
        <v/>
      </c>
      <c r="CE4" s="472" t="str">
        <f ca="1">IF(COUNT($C$4:CD4)&gt;=(('LookUp Ranges'!$D$147)+IF('Fed Depr-Alt#2'!$C$8="y", COUNTIF('Fed Depr-Alt#2'!$C$12:$C$51,"&lt;&gt;0"),0)),"",CD$4+1)</f>
        <v/>
      </c>
      <c r="CF4" s="472" t="str">
        <f ca="1">IF(COUNT($C$4:CE4)&gt;=(('LookUp Ranges'!$D$147)+IF('Fed Depr-Alt#2'!$C$8="y", COUNTIF('Fed Depr-Alt#2'!$C$12:$C$51,"&lt;&gt;0"),0)),"",CE$4+1)</f>
        <v/>
      </c>
      <c r="CG4" s="472" t="str">
        <f ca="1">IF(COUNT($C$4:CF4)&gt;=(('LookUp Ranges'!$D$147)+IF('Fed Depr-Alt#2'!$C$8="y", COUNTIF('Fed Depr-Alt#2'!$C$12:$C$51,"&lt;&gt;0"),0)),"",CF$4+1)</f>
        <v/>
      </c>
      <c r="CH4" s="472" t="str">
        <f ca="1">IF(COUNT($C$4:CG4)&gt;=(('LookUp Ranges'!$D$147)+IF('Fed Depr-Alt#2'!$C$8="y", COUNTIF('Fed Depr-Alt#2'!$C$12:$C$51,"&lt;&gt;0"),0)),"",CG$4+1)</f>
        <v/>
      </c>
      <c r="CI4" s="472" t="str">
        <f ca="1">IF(COUNT($C$4:CH4)&gt;=(('LookUp Ranges'!$D$147)+IF('Fed Depr-Alt#2'!$C$8="y", COUNTIF('Fed Depr-Alt#2'!$C$12:$C$51,"&lt;&gt;0"),0)),"",CH$4+1)</f>
        <v/>
      </c>
      <c r="CJ4" s="472" t="str">
        <f ca="1">IF(COUNT($C$4:CI4)&gt;=(('LookUp Ranges'!$D$147)+IF('Fed Depr-Alt#2'!$C$8="y", COUNTIF('Fed Depr-Alt#2'!$C$12:$C$51,"&lt;&gt;0"),0)),"",CI$4+1)</f>
        <v/>
      </c>
      <c r="CK4" s="472" t="str">
        <f ca="1">IF(COUNT($C$4:CJ4)&gt;=(('LookUp Ranges'!$D$147)+IF('Fed Depr-Alt#2'!$C$8="y", COUNTIF('Fed Depr-Alt#2'!$C$12:$C$51,"&lt;&gt;0"),0)),"",CJ$4+1)</f>
        <v/>
      </c>
      <c r="CL4" s="472" t="str">
        <f ca="1">IF(COUNT($C$4:CK4)&gt;=(('LookUp Ranges'!$D$147)+IF('Fed Depr-Alt#2'!$C$8="y", COUNTIF('Fed Depr-Alt#2'!$C$12:$C$51,"&lt;&gt;0"),0)),"",CK$4+1)</f>
        <v/>
      </c>
      <c r="CM4" s="472" t="str">
        <f ca="1">IF(COUNT($C$4:CL4)&gt;=(('LookUp Ranges'!$D$147)+IF('Fed Depr-Alt#2'!$C$8="y", COUNTIF('Fed Depr-Alt#2'!$C$12:$C$51,"&lt;&gt;0"),0)),"",CL$4+1)</f>
        <v/>
      </c>
      <c r="CN4" s="472" t="str">
        <f ca="1">IF(COUNT($C$4:CM4)&gt;=(('LookUp Ranges'!$D$147)+IF('Fed Depr-Alt#2'!$C$8="y", COUNTIF('Fed Depr-Alt#2'!$C$12:$C$51,"&lt;&gt;0"),0)),"",CM$4+1)</f>
        <v/>
      </c>
      <c r="CO4" s="472" t="str">
        <f ca="1">IF(COUNT($C$4:CN4)&gt;=(('LookUp Ranges'!$D$147)+IF('Fed Depr-Alt#2'!$C$8="y", COUNTIF('Fed Depr-Alt#2'!$C$12:$C$51,"&lt;&gt;0"),0)),"",CN$4+1)</f>
        <v/>
      </c>
      <c r="CP4" s="472" t="str">
        <f ca="1">IF(COUNT($C$4:CO4)&gt;=(('LookUp Ranges'!$D$147)+IF('Fed Depr-Alt#2'!$C$8="y", COUNTIF('Fed Depr-Alt#2'!$C$12:$C$51,"&lt;&gt;0"),0)),"",CO$4+1)</f>
        <v/>
      </c>
      <c r="CQ4" s="472" t="str">
        <f ca="1">IF(COUNT($C$4:CP4)&gt;=(('LookUp Ranges'!$D$147)+IF('Fed Depr-Alt#2'!$C$8="y", COUNTIF('Fed Depr-Alt#2'!$C$12:$C$51,"&lt;&gt;0"),0)),"",CP$4+1)</f>
        <v/>
      </c>
      <c r="CR4" s="21">
        <v>0</v>
      </c>
    </row>
    <row r="5" spans="1:97"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7"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7"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7" s="471" customFormat="1" x14ac:dyDescent="0.25">
      <c r="A8" s="39" t="s">
        <v>102</v>
      </c>
      <c r="C8" s="470">
        <f ca="1">IF(C4&gt;=InServiceAlt2,SUM(Inputs!$E$77:E77)-IF(AND(C4&lt;&gt;"",D4=""),RetireValueAlt2,0),0)-IF(C4="",RetireValueAlt2,0)</f>
        <v>0</v>
      </c>
      <c r="D8" s="470">
        <f ca="1">IF(D4&gt;=InServiceAlt2,SUM(Inputs!$E$77:F77)-IF(AND(D4&lt;&gt;"",E4=""),RetireValueAlt2,0),0)-IF(D4="",RetireValueAlt2,0)</f>
        <v>0</v>
      </c>
      <c r="E8" s="470">
        <f ca="1">IF(E4&gt;=InServiceAlt2,SUM(Inputs!$E$77:G77)-IF(AND(E4&lt;&gt;"",F4=""),RetireValueAlt2,0),0)-IF(E4="",RetireValueAlt2,0)</f>
        <v>0</v>
      </c>
      <c r="F8" s="470">
        <f ca="1">IF(F4&gt;=InServiceAlt2,SUM(Inputs!$E$77:H77)-IF(AND(F4&lt;&gt;"",G4=""),RetireValueAlt2,0),0)-IF(F4="",RetireValueAlt2,0)</f>
        <v>0</v>
      </c>
      <c r="G8" s="470">
        <f ca="1">IF(G4&gt;=InServiceAlt2,SUM(Inputs!$E$77:I77)-IF(AND(G4&lt;&gt;"",H4=""),RetireValueAlt2,0),0)-IF(G4="",RetireValueAlt2,0)</f>
        <v>0</v>
      </c>
      <c r="H8" s="470">
        <f ca="1">IF(H4&gt;=InServiceAlt2,SUM(Inputs!$E$77:J77)-IF(AND(H4&lt;&gt;"",I4=""),RetireValueAlt2,0),0)-IF(H4="",RetireValueAlt2,0)</f>
        <v>0</v>
      </c>
      <c r="I8" s="470">
        <f ca="1">IF(I4&gt;=InServiceAlt2,SUM(Inputs!$E$77:K77)-IF(AND(I4&lt;&gt;"",J4=""),RetireValueAlt2,0),0)-IF(I4="",RetireValueAlt2,0)</f>
        <v>0</v>
      </c>
      <c r="J8" s="470">
        <f ca="1">IF(J4&gt;=InServiceAlt2,SUM(Inputs!$E$77:L77)-IF(AND(J4&lt;&gt;"",K4=""),RetireValueAlt2,0),0)-IF(J4="",RetireValueAlt2,0)</f>
        <v>0</v>
      </c>
      <c r="K8" s="470">
        <f ca="1">IF(K4&gt;=InServiceAlt2,SUM(Inputs!$E$77:M77)-IF(AND(K4&lt;&gt;"",L4=""),RetireValueAlt2,0),0)-IF(K4="",RetireValueAlt2,0)</f>
        <v>0</v>
      </c>
      <c r="L8" s="470">
        <f ca="1">IF(L4&gt;=InServiceAlt2,SUM(Inputs!$E$77:N77)-IF(AND(L4&lt;&gt;"",M4=""),RetireValueAlt2,0),0)-IF(L4="",RetireValueAlt2,0)</f>
        <v>0</v>
      </c>
      <c r="M8" s="470">
        <f ca="1">IF(M4&gt;=InServiceAlt2,SUM(Inputs!$E$77:O77)-IF(AND(M4&lt;&gt;"",N4=""),RetireValueAlt2,0),0)-IF(M4="",RetireValueAlt2,0)</f>
        <v>0</v>
      </c>
      <c r="N8" s="470">
        <f ca="1">IF(N4&gt;=InServiceAlt2,SUM(Inputs!$E$77:P77)-IF(AND(N4&lt;&gt;"",O4=""),RetireValueAlt2,0),0)-IF(N4="",RetireValueAlt2,0)</f>
        <v>0</v>
      </c>
      <c r="O8" s="470">
        <f ca="1">IF(O4&gt;=InServiceAlt2,SUM(Inputs!$E$77:Q77)-IF(AND(O4&lt;&gt;"",P4=""),RetireValueAlt2,0),0)-IF(O4="",RetireValueAlt2,0)</f>
        <v>0</v>
      </c>
      <c r="P8" s="470">
        <f ca="1">IF(P4&gt;=InServiceAlt2,SUM(Inputs!$E$77:R77)-IF(AND(P4&lt;&gt;"",Q4=""),RetireValueAlt2,0),0)-IF(P4="",RetireValueAlt2,0)</f>
        <v>0</v>
      </c>
      <c r="Q8" s="470">
        <f ca="1">IF(Q4&gt;=InServiceAlt2,SUM(Inputs!$E$77:S77)-IF(AND(Q4&lt;&gt;"",R4=""),RetireValueAlt2,0),0)-IF(Q4="",RetireValueAlt2,0)</f>
        <v>0</v>
      </c>
      <c r="R8" s="470">
        <f ca="1">IF(R4&gt;=InServiceAlt2,SUM(Inputs!$E$77:T77)-IF(AND(R4&lt;&gt;"",S4=""),RetireValueAlt2,0),0)-IF(R4="",RetireValueAlt2,0)</f>
        <v>0</v>
      </c>
      <c r="S8" s="470">
        <f ca="1">IF(S4&gt;=InServiceAlt2,SUM(Inputs!$E$77:U77)-IF(AND(S4&lt;&gt;"",T4=""),RetireValueAlt2,0),0)-IF(S4="",RetireValueAlt2,0)</f>
        <v>0</v>
      </c>
      <c r="T8" s="470">
        <f ca="1">IF(T4&gt;=InServiceAlt2,SUM(Inputs!$E$77:V77)-IF(AND(T4&lt;&gt;"",U4=""),RetireValueAlt2,0),0)-IF(T4="",RetireValueAlt2,0)</f>
        <v>0</v>
      </c>
      <c r="U8" s="470">
        <f ca="1">IF(U4&gt;=InServiceAlt2,SUM(Inputs!$E$77:W77)-IF(AND(U4&lt;&gt;"",V4=""),RetireValueAlt2,0),0)-IF(U4="",RetireValueAlt2,0)</f>
        <v>0</v>
      </c>
      <c r="V8" s="470">
        <f ca="1">IF(V4&gt;=InServiceAlt2,SUM(Inputs!$E$77:X77)-IF(AND(V4&lt;&gt;"",W4=""),RetireValueAlt2,0),0)-IF(V4="",RetireValueAlt2,0)</f>
        <v>0</v>
      </c>
      <c r="W8" s="470">
        <f ca="1">IF(W4&gt;=InServiceAlt2,SUM(Inputs!$E$77:Y77)-IF(AND(W4&lt;&gt;"",X4=""),RetireValueAlt2,0),0)-IF(W4="",RetireValueAlt2,0)</f>
        <v>0</v>
      </c>
      <c r="X8" s="470">
        <f ca="1">IF(X4&gt;=InServiceAlt2,SUM(Inputs!$E$77:Z77)-IF(AND(X4&lt;&gt;"",Y4=""),RetireValueAlt2,0),0)-IF(X4="",RetireValueAlt2,0)</f>
        <v>0</v>
      </c>
      <c r="Y8" s="470">
        <f ca="1">IF(Y4&gt;=InServiceAlt2,SUM(Inputs!$E$77:AA77)-IF(AND(Y4&lt;&gt;"",Z4=""),RetireValueAlt2,0),0)-IF(Y4="",RetireValueAlt2,0)</f>
        <v>0</v>
      </c>
      <c r="Z8" s="470">
        <f ca="1">IF(Z4&gt;=InServiceAlt2,SUM(Inputs!$E$77:AB77)-IF(AND(Z4&lt;&gt;"",AA4=""),RetireValueAlt2,0),0)-IF(Z4="",RetireValueAlt2,0)</f>
        <v>0</v>
      </c>
      <c r="AA8" s="470">
        <f ca="1">IF(AA4&gt;=InServiceAlt2,SUM(Inputs!$E$77:AC77)-IF(AND(AA4&lt;&gt;"",AB4=""),RetireValueAlt2,0),0)-IF(AA4="",RetireValueAlt2,0)</f>
        <v>0</v>
      </c>
      <c r="AB8" s="470">
        <f ca="1">IF(AB4&gt;=InServiceAlt2,SUM(Inputs!$E$77:AD77)-IF(AND(AB4&lt;&gt;"",AC4=""),RetireValueAlt2,0),0)-IF(AB4="",RetireValueAlt2,0)</f>
        <v>0</v>
      </c>
      <c r="AC8" s="470">
        <f ca="1">IF(AC4&gt;=InServiceAlt2,SUM(Inputs!$E$77:AE77)-IF(AND(AC4&lt;&gt;"",AD4=""),RetireValueAlt2,0),0)-IF(AC4="",RetireValueAlt2,0)</f>
        <v>0</v>
      </c>
      <c r="AD8" s="470">
        <f ca="1">IF(AD4&gt;=InServiceAlt2,SUM(Inputs!$E$77:AF77)-IF(AND(AD4&lt;&gt;"",AE4=""),RetireValueAlt2,0),0)-IF(AD4="",RetireValueAlt2,0)</f>
        <v>0</v>
      </c>
      <c r="AE8" s="470">
        <f ca="1">IF(AE4&gt;=InServiceAlt2,SUM(Inputs!$E$77:AG77)-IF(AND(AE4&lt;&gt;"",AF4=""),RetireValueAlt2,0),0)-IF(AE4="",RetireValueAlt2,0)</f>
        <v>0</v>
      </c>
      <c r="AF8" s="470">
        <f ca="1">IF(AF4&gt;=InServiceAlt2,SUM(Inputs!$E$77:AH77)-IF(AND(AF4&lt;&gt;"",AG4=""),RetireValueAlt2,0),0)-IF(AF4="",RetireValueAlt2,0)</f>
        <v>0</v>
      </c>
      <c r="AG8" s="470">
        <f ca="1">IF(AG4&gt;=InServiceAlt2,SUM(Inputs!$E$77:AI77)-IF(AND(AG4&lt;&gt;"",AH4=""),RetireValueAlt2,0),0)-IF(AG4="",RetireValueAlt2,0)</f>
        <v>0</v>
      </c>
      <c r="AH8" s="470">
        <f ca="1">IF(AH4&gt;=InServiceAlt2,SUM(Inputs!$E$77:AJ77)-IF(AND(AH4&lt;&gt;"",AI4=""),RetireValueAlt2,0),0)-IF(AH4="",RetireValueAlt2,0)</f>
        <v>0</v>
      </c>
      <c r="AI8" s="470">
        <f ca="1">IF(AI4&gt;=InServiceAlt2,SUM(Inputs!$E$77:AK77)-IF(AND(AI4&lt;&gt;"",AJ4=""),RetireValueAlt2,0),0)-IF(AI4="",RetireValueAlt2,0)</f>
        <v>0</v>
      </c>
      <c r="AJ8" s="470">
        <f ca="1">IF(AJ4&gt;=InServiceAlt2,SUM(Inputs!$E$77:AL77)-IF(AND(AJ4&lt;&gt;"",AK4=""),RetireValueAlt2,0),0)-IF(AJ4="",RetireValueAlt2,0)</f>
        <v>0</v>
      </c>
      <c r="AK8" s="470">
        <f ca="1">IF(AK4&gt;=InServiceAlt2,SUM(Inputs!$E$77:AM77)-IF(AND(AK4&lt;&gt;"",AL4=""),RetireValueAlt2,0),0)-IF(AK4="",RetireValueAlt2,0)</f>
        <v>0</v>
      </c>
      <c r="AL8" s="470">
        <f ca="1">IF(AL4&gt;=InServiceAlt2,SUM(Inputs!$E$77:AN77)-IF(AND(AL4&lt;&gt;"",AM4=""),RetireValueAlt2,0),0)-IF(AL4="",RetireValueAlt2,0)</f>
        <v>0</v>
      </c>
      <c r="AM8" s="470">
        <f ca="1">IF(AM4&gt;=InServiceAlt2,SUM(Inputs!$E$77:AO77)-IF(AND(AM4&lt;&gt;"",AN4=""),RetireValueAlt2,0),0)-IF(AM4="",RetireValueAlt2,0)</f>
        <v>0</v>
      </c>
      <c r="AN8" s="470">
        <f ca="1">IF(AN4&gt;=InServiceAlt2,SUM(Inputs!$E$77:AP77)-IF(AND(AN4&lt;&gt;"",AO4=""),RetireValueAlt2,0),0)-IF(AN4="",RetireValueAlt2,0)</f>
        <v>0</v>
      </c>
      <c r="AO8" s="470">
        <f ca="1">IF(AO4&gt;=InServiceAlt2,SUM(Inputs!$E$77:AQ77)-IF(AND(AO4&lt;&gt;"",AP4=""),RetireValueAlt2,0),0)-IF(AO4="",RetireValueAlt2,0)</f>
        <v>0</v>
      </c>
      <c r="AP8" s="470">
        <f ca="1">IF(AP4&gt;=InServiceAlt2,SUM(Inputs!$E$77:AR77)-IF(AND(AP4&lt;&gt;"",AQ4=""),RetireValueAlt2,0),0)-IF(AP4="",RetireValueAlt2,0)</f>
        <v>0</v>
      </c>
      <c r="AQ8" s="470">
        <f ca="1">IF(AQ4&gt;=InServiceAlt2,SUM(Inputs!$E$77:AS77)-IF(AND(AQ4&lt;&gt;"",AR4=""),RetireValueAlt2,0),0)-IF(AQ4="",RetireValueAlt2,0)</f>
        <v>0</v>
      </c>
      <c r="AR8" s="470">
        <f ca="1">IF(AR4&gt;=InServiceAlt2,SUM(Inputs!$E$77:AT77)-IF(AND(AR4&lt;&gt;"",AS4=""),RetireValueAlt2,0),0)-IF(AR4="",RetireValueAlt2,0)</f>
        <v>0</v>
      </c>
      <c r="AS8" s="470">
        <f ca="1">IF(AS4&gt;=InServiceAlt2,SUM(Inputs!$E$77:AU77)-IF(AND(AS4&lt;&gt;"",AT4=""),RetireValueAlt2,0),0)-IF(AS4="",RetireValueAlt2,0)</f>
        <v>0</v>
      </c>
      <c r="AT8" s="470">
        <f ca="1">IF(AT4&gt;=InServiceAlt2,SUM(Inputs!$E$77:AV77)-IF(AND(AT4&lt;&gt;"",AU4=""),RetireValueAlt2,0),0)-IF(AT4="",RetireValueAlt2,0)</f>
        <v>0</v>
      </c>
      <c r="AU8" s="470">
        <f ca="1">IF(AU4&gt;=InServiceAlt2,SUM(Inputs!$E$77:AW77)-IF(AND(AU4&lt;&gt;"",AV4=""),RetireValueAlt2,0),0)-IF(AU4="",RetireValueAlt2,0)</f>
        <v>0</v>
      </c>
      <c r="AV8" s="470">
        <f ca="1">IF(AV4&gt;=InServiceAlt2,SUM(Inputs!$E$77:AX77)-IF(AND(AV4&lt;&gt;"",AW4=""),RetireValueAlt2,0),0)-IF(AV4="",RetireValueAlt2,0)</f>
        <v>0</v>
      </c>
      <c r="AW8" s="470">
        <f ca="1">IF(AW4&gt;=InServiceAlt2,SUM(Inputs!$E$77:AY77)-IF(AND(AW4&lt;&gt;"",AX4=""),RetireValueAlt2,0),0)-IF(AW4="",RetireValueAlt2,0)</f>
        <v>0</v>
      </c>
      <c r="AX8" s="470">
        <f ca="1">IF(AX4&gt;=InServiceAlt2,SUM(Inputs!$E$77:AZ77)-IF(AND(AX4&lt;&gt;"",AY4=""),RetireValueAlt2,0),0)-IF(AX4="",RetireValueAlt2,0)</f>
        <v>0</v>
      </c>
      <c r="AY8" s="470">
        <f ca="1">IF(AY4&gt;=InServiceAlt2,SUM(Inputs!$E$77:BA77)-IF(AND(AY4&lt;&gt;"",AZ4=""),RetireValueAlt2,0),0)-IF(AY4="",RetireValueAlt2,0)</f>
        <v>0</v>
      </c>
      <c r="AZ8" s="470">
        <f ca="1">IF(AZ4&gt;=InServiceAlt2,SUM(Inputs!$E$77:BB77)-IF(AND(AZ4&lt;&gt;"",BA4=""),RetireValueAlt2,0),0)-IF(AZ4="",RetireValueAlt2,0)</f>
        <v>0</v>
      </c>
      <c r="BA8" s="470">
        <f ca="1">IF(BA4&gt;=InServiceAlt2,SUM(Inputs!$E$77:BC77)-IF(AND(BA4&lt;&gt;"",BB4=""),RetireValueAlt2,0),0)-IF(BA4="",RetireValueAlt2,0)</f>
        <v>0</v>
      </c>
      <c r="BB8" s="470">
        <f ca="1">IF(BB4&gt;=InServiceAlt2,SUM(Inputs!$E$77:BD77)-IF(AND(BB4&lt;&gt;"",BC4=""),RetireValueAlt2,0),0)-IF(BB4="",RetireValueAlt2,0)</f>
        <v>0</v>
      </c>
      <c r="BC8" s="470">
        <f ca="1">IF(BC4&gt;=InServiceAlt2,SUM(Inputs!$E$77:BE77)-IF(AND(BC4&lt;&gt;"",BD4=""),RetireValueAlt2,0),0)-IF(BC4="",RetireValueAlt2,0)</f>
        <v>0</v>
      </c>
      <c r="BD8" s="470">
        <f ca="1">IF(BD4&gt;=InServiceAlt2,SUM(Inputs!$E$77:BF77)-IF(AND(BD4&lt;&gt;"",BE4=""),RetireValueAlt2,0),0)-IF(BD4="",RetireValueAlt2,0)</f>
        <v>0</v>
      </c>
      <c r="BE8" s="470">
        <f ca="1">IF(BE4&gt;=InServiceAlt2,SUM(Inputs!$E$77:BG77)-IF(AND(BE4&lt;&gt;"",BF4=""),RetireValueAlt2,0),0)-IF(BE4="",RetireValueAlt2,0)</f>
        <v>0</v>
      </c>
      <c r="BF8" s="470">
        <f ca="1">IF(BF4&gt;=InServiceAlt2,SUM(Inputs!$E$77:BH77)-IF(AND(BF4&lt;&gt;"",BG4=""),RetireValueAlt2,0),0)-IF(BF4="",RetireValueAlt2,0)</f>
        <v>0</v>
      </c>
      <c r="BG8" s="470">
        <f ca="1">IF(BG4&gt;=InServiceAlt2,SUM(Inputs!$E$77:BI77)-IF(AND(BG4&lt;&gt;"",BH4=""),RetireValueAlt2,0),0)-IF(BG4="",RetireValueAlt2,0)</f>
        <v>0</v>
      </c>
      <c r="BH8" s="470">
        <f ca="1">IF(BH4&gt;=InServiceAlt2,SUM(Inputs!$E$77:BJ77)-IF(AND(BH4&lt;&gt;"",BI4=""),RetireValueAlt2,0),0)-IF(BH4="",RetireValueAlt2,0)</f>
        <v>0</v>
      </c>
      <c r="BI8" s="470">
        <f ca="1">IF(BI4&gt;=InServiceAlt2,SUM(Inputs!$E$77:BK77)-IF(AND(BI4&lt;&gt;"",BJ4=""),RetireValueAlt2,0),0)-IF(BI4="",RetireValueAlt2,0)</f>
        <v>0</v>
      </c>
      <c r="BJ8" s="470">
        <f ca="1">IF(BJ4&gt;=InServiceAlt2,SUM(Inputs!$E$77:BL77)-IF(AND(BJ4&lt;&gt;"",BK4=""),RetireValueAlt2,0),0)-IF(BJ4="",RetireValueAlt2,0)</f>
        <v>0</v>
      </c>
      <c r="BK8" s="470">
        <f ca="1">IF(BK4&gt;=InServiceAlt2,SUM(Inputs!$E$77:BM77)-IF(AND(BK4&lt;&gt;"",BL4=""),RetireValueAlt2,0),0)-IF(BK4="",RetireValueAlt2,0)</f>
        <v>0</v>
      </c>
      <c r="BL8" s="470">
        <f ca="1">IF(BL4&gt;=InServiceAlt2,SUM(Inputs!$E$77:BN77)-IF(AND(BL4&lt;&gt;"",BM4=""),RetireValueAlt2,0),0)-IF(BL4="",RetireValueAlt2,0)</f>
        <v>0</v>
      </c>
      <c r="BM8" s="470">
        <f ca="1">IF(BM4&gt;=InServiceAlt2,SUM(Inputs!$E$77:BO77)-IF(AND(BM4&lt;&gt;"",BN4=""),RetireValueAlt2,0),0)-IF(BM4="",RetireValueAlt2,0)</f>
        <v>0</v>
      </c>
      <c r="BN8" s="470">
        <f ca="1">IF(BN4&gt;=InServiceAlt2,SUM(Inputs!$E$77:BP77)-IF(AND(BN4&lt;&gt;"",BO4=""),RetireValueAlt2,0),0)-IF(BN4="",RetireValueAlt2,0)</f>
        <v>0</v>
      </c>
      <c r="BO8" s="470">
        <f ca="1">IF(BO4&gt;=InServiceAlt2,SUM(Inputs!$E$77:BQ77)-IF(AND(BO4&lt;&gt;"",BP4=""),RetireValueAlt2,0),0)-IF(BO4="",RetireValueAlt2,0)</f>
        <v>0</v>
      </c>
      <c r="BP8" s="470">
        <f ca="1">IF(BP4&gt;=InServiceAlt2,SUM(Inputs!$E$77:BR77)-IF(AND(BP4&lt;&gt;"",BQ4=""),RetireValueAlt2,0),0)-IF(BP4="",RetireValueAlt2,0)</f>
        <v>0</v>
      </c>
      <c r="BQ8" s="470">
        <f ca="1">IF(BQ4&gt;=InServiceAlt2,SUM(Inputs!$E$77:BS77)-IF(AND(BQ4&lt;&gt;"",BR4=""),RetireValueAlt2,0),0)-IF(BQ4="",RetireValueAlt2,0)</f>
        <v>0</v>
      </c>
      <c r="BR8" s="470">
        <f ca="1">IF(BR4&gt;=InServiceAlt2,SUM(Inputs!$E$77:BT77)-IF(AND(BR4&lt;&gt;"",BS4=""),RetireValueAlt2,0),0)-IF(BR4="",RetireValueAlt2,0)</f>
        <v>0</v>
      </c>
      <c r="BS8" s="470">
        <f ca="1">IF(BS4&gt;=InServiceAlt2,SUM(Inputs!$E$77:BU77)-IF(AND(BS4&lt;&gt;"",BT4=""),RetireValueAlt2,0),0)-IF(BS4="",RetireValueAlt2,0)</f>
        <v>0</v>
      </c>
      <c r="BT8" s="470">
        <f ca="1">IF(BT4&gt;=InServiceAlt2,SUM(Inputs!$E$77:BV77)-IF(AND(BT4&lt;&gt;"",BU4=""),RetireValueAlt2,0),0)-IF(BT4="",RetireValueAlt2,0)</f>
        <v>0</v>
      </c>
      <c r="BU8" s="470">
        <f ca="1">IF(BU4&gt;=InServiceAlt2,SUM(Inputs!$E$77:BW77)-IF(AND(BU4&lt;&gt;"",BV4=""),RetireValueAlt2,0),0)-IF(BU4="",RetireValueAlt2,0)</f>
        <v>0</v>
      </c>
      <c r="BV8" s="470">
        <f ca="1">IF(BV4&gt;=InServiceAlt2,SUM(Inputs!$E$77:BX77)-IF(AND(BV4&lt;&gt;"",BW4=""),RetireValueAlt2,0),0)-IF(BV4="",RetireValueAlt2,0)</f>
        <v>0</v>
      </c>
      <c r="BW8" s="470">
        <f ca="1">IF(BW4&gt;=InServiceAlt2,SUM(Inputs!$E$77:BY77)-IF(AND(BW4&lt;&gt;"",BX4=""),RetireValueAlt2,0),0)-IF(BW4="",RetireValueAlt2,0)</f>
        <v>0</v>
      </c>
      <c r="BX8" s="470">
        <f ca="1">IF(BX4&gt;=InServiceAlt2,SUM(Inputs!$E$77:BZ77)-IF(AND(BX4&lt;&gt;"",BY4=""),RetireValueAlt2,0),0)-IF(BX4="",RetireValueAlt2,0)</f>
        <v>0</v>
      </c>
      <c r="BY8" s="470">
        <f ca="1">IF(BY4&gt;=InServiceAlt2,SUM(Inputs!$E$77:CA77)-IF(AND(BY4&lt;&gt;"",BZ4=""),RetireValueAlt2,0),0)-IF(BY4="",RetireValueAlt2,0)</f>
        <v>0</v>
      </c>
      <c r="BZ8" s="470">
        <f ca="1">IF(BZ4&gt;=InServiceAlt2,SUM(Inputs!$E$77:CB77)-IF(AND(BZ4&lt;&gt;"",CA4=""),RetireValueAlt2,0),0)-IF(BZ4="",RetireValueAlt2,0)</f>
        <v>0</v>
      </c>
      <c r="CA8" s="470">
        <f ca="1">IF(CA4&gt;=InServiceAlt2,SUM(Inputs!$E$77:CC77)-IF(AND(CA4&lt;&gt;"",CB4=""),RetireValueAlt2,0),0)-IF(CA4="",RetireValueAlt2,0)</f>
        <v>0</v>
      </c>
      <c r="CB8" s="470">
        <f ca="1">IF(CB4&gt;=InServiceAlt2,SUM(Inputs!$E$77:CD77)-IF(AND(CB4&lt;&gt;"",CC4=""),RetireValueAlt2,0),0)-IF(CB4="",RetireValueAlt2,0)</f>
        <v>0</v>
      </c>
      <c r="CC8" s="470">
        <f ca="1">IF(CC4&gt;=InServiceAlt2,SUM(Inputs!$E$77:CE77)-IF(AND(CC4&lt;&gt;"",CD4=""),RetireValueAlt2,0),0)-IF(CC4="",RetireValueAlt2,0)</f>
        <v>0</v>
      </c>
      <c r="CD8" s="470">
        <f ca="1">IF(CD4&gt;=InServiceAlt2,SUM(Inputs!$E$77:CF77)-IF(AND(CD4&lt;&gt;"",CE4=""),RetireValueAlt2,0),0)-IF(CD4="",RetireValueAlt2,0)</f>
        <v>0</v>
      </c>
      <c r="CE8" s="470">
        <f ca="1">IF(CE4&gt;=InServiceAlt2,SUM(Inputs!$E$77:CG77)-IF(AND(CE4&lt;&gt;"",CF4=""),RetireValueAlt2,0),0)-IF(CE4="",RetireValueAlt2,0)</f>
        <v>0</v>
      </c>
      <c r="CF8" s="470">
        <f ca="1">IF(CF4&gt;=InServiceAlt2,SUM(Inputs!$E$77:CH77)-IF(AND(CF4&lt;&gt;"",CG4=""),RetireValueAlt2,0),0)-IF(CF4="",RetireValueAlt2,0)</f>
        <v>0</v>
      </c>
      <c r="CG8" s="470">
        <f ca="1">IF(CG4&gt;=InServiceAlt2,SUM(Inputs!$E$77:CI77)-IF(AND(CG4&lt;&gt;"",CH4=""),RetireValueAlt2,0),0)-IF(CG4="",RetireValueAlt2,0)</f>
        <v>0</v>
      </c>
      <c r="CH8" s="470">
        <f ca="1">IF(CH4&gt;=InServiceAlt2,SUM(Inputs!$E$77:CJ77)-IF(AND(CH4&lt;&gt;"",CI4=""),RetireValueAlt2,0),0)-IF(CH4="",RetireValueAlt2,0)</f>
        <v>0</v>
      </c>
      <c r="CI8" s="470">
        <f ca="1">IF(CI4&gt;=InServiceAlt2,SUM(Inputs!$E$77:CK77)-IF(AND(CI4&lt;&gt;"",CJ4=""),RetireValueAlt2,0),0)-IF(CI4="",RetireValueAlt2,0)</f>
        <v>0</v>
      </c>
      <c r="CJ8" s="470">
        <f ca="1">IF(CJ4&gt;=InServiceAlt2,SUM(Inputs!$E$77:CL77)-IF(AND(CJ4&lt;&gt;"",CK4=""),RetireValueAlt2,0),0)-IF(CJ4="",RetireValueAlt2,0)</f>
        <v>0</v>
      </c>
      <c r="CK8" s="470">
        <f ca="1">IF(CK4&gt;=InServiceAlt2,SUM(Inputs!$E$77:CM77)-IF(AND(CK4&lt;&gt;"",CL4=""),RetireValueAlt2,0),0)-IF(CK4="",RetireValueAlt2,0)</f>
        <v>0</v>
      </c>
      <c r="CL8" s="470">
        <f ca="1">IF(CL4&gt;=InServiceAlt2,SUM(Inputs!$E$77:CN77)-IF(AND(CL4&lt;&gt;"",CM4=""),RetireValueAlt2,0),0)-IF(CL4="",RetireValueAlt2,0)</f>
        <v>0</v>
      </c>
      <c r="CM8" s="470">
        <f ca="1">IF(CM4&gt;=InServiceAlt2,SUM(Inputs!$E$77:CO77)-IF(AND(CM4&lt;&gt;"",CN4=""),RetireValueAlt2,0),0)-IF(CM4="",RetireValueAlt2,0)</f>
        <v>0</v>
      </c>
      <c r="CN8" s="470">
        <f ca="1">IF(CN4&gt;=InServiceAlt2,SUM(Inputs!$E$77:CP77)-IF(AND(CN4&lt;&gt;"",CO4=""),RetireValueAlt2,0),0)-IF(CN4="",RetireValueAlt2,0)</f>
        <v>0</v>
      </c>
      <c r="CO8" s="470">
        <f ca="1">IF(CO4&gt;=InServiceAlt2,SUM(Inputs!$E$77:CQ77)-IF(AND(CO4&lt;&gt;"",CP4=""),RetireValueAlt2,0),0)-IF(CO4="",RetireValueAlt2,0)</f>
        <v>0</v>
      </c>
      <c r="CP8" s="470">
        <f ca="1">IF(CP4&gt;=InServiceAlt2,SUM(Inputs!$E$77:CR77)-IF(AND(CP4&lt;&gt;"",CQ4=""),RetireValueAlt2,0),0)-IF(CP4="",RetireValueAlt2,0)</f>
        <v>0</v>
      </c>
      <c r="CQ8" s="470">
        <f ca="1">IF(CQ4&gt;=InServiceAlt2,SUM(Inputs!$E$77:CS77)-IF(AND(CQ4&lt;&gt;"",CR4=""),RetireValueAlt2,0),0)-IF(CQ4="",RetireValueAlt2,0)</f>
        <v>0</v>
      </c>
      <c r="CR8" s="470"/>
      <c r="CS8" s="470"/>
    </row>
    <row r="9" spans="1:97" s="10" customFormat="1" x14ac:dyDescent="0.25">
      <c r="A9" s="39" t="s">
        <v>103</v>
      </c>
      <c r="C9" s="470">
        <f>IF(C4&gt;=InServiceAlt2,0,SUM(Inputs!$E$77:E77)-IF(AND(C4&lt;&gt;"",D4=""),0,0))</f>
        <v>0</v>
      </c>
      <c r="D9" s="470">
        <f ca="1">IF(D4&gt;=InServiceAlt2,0,SUM(Inputs!$E$77:F77)-IF(AND(D4&lt;&gt;"",E4=""),0,0))</f>
        <v>0</v>
      </c>
      <c r="E9" s="470">
        <f ca="1">IF(E4&gt;=InServiceAlt2,0,SUM(Inputs!$E$77:G77)-IF(AND(E4&lt;&gt;"",F4=""),0,0))</f>
        <v>0</v>
      </c>
      <c r="F9" s="470">
        <f ca="1">IF(F4&gt;=InServiceAlt2,0,SUM(Inputs!$E$77:H77)-IF(AND(F4&lt;&gt;"",G4=""),0,0))</f>
        <v>0</v>
      </c>
      <c r="G9" s="470">
        <f ca="1">IF(G4&gt;=InServiceAlt2,0,SUM(Inputs!$E$77:I77)-IF(AND(G4&lt;&gt;"",H4=""),0,0))</f>
        <v>0</v>
      </c>
      <c r="H9" s="470">
        <f ca="1">IF(H4&gt;=InServiceAlt2,0,SUM(Inputs!$E$77:J77)-IF(AND(H4&lt;&gt;"",I4=""),0,0))</f>
        <v>0</v>
      </c>
      <c r="I9" s="470">
        <f ca="1">IF(I4&gt;=InServiceAlt2,0,SUM(Inputs!$E$77:K77)-IF(AND(I4&lt;&gt;"",J4=""),0,0))</f>
        <v>0</v>
      </c>
      <c r="J9" s="470">
        <f ca="1">IF(J4&gt;=InServiceAlt2,0,SUM(Inputs!$E$77:L77)-IF(AND(J4&lt;&gt;"",K4=""),0,0))</f>
        <v>0</v>
      </c>
      <c r="K9" s="470">
        <f ca="1">IF(K4&gt;=InServiceAlt2,0,SUM(Inputs!$E$77:M77)-IF(AND(K4&lt;&gt;"",L4=""),0,0))</f>
        <v>0</v>
      </c>
      <c r="L9" s="470">
        <f ca="1">IF(L4&gt;=InServiceAlt2,0,SUM(Inputs!$E$77:N77)-IF(AND(L4&lt;&gt;"",M4=""),0,0))</f>
        <v>0</v>
      </c>
      <c r="M9" s="470">
        <f ca="1">IF(M4&gt;=InServiceAlt2,0,SUM(Inputs!$E$77:O77)-IF(AND(M4&lt;&gt;"",N4=""),0,0))</f>
        <v>0</v>
      </c>
      <c r="N9" s="470">
        <f ca="1">IF(N4&gt;=InServiceAlt2,0,SUM(Inputs!$E$77:P77)-IF(AND(N4&lt;&gt;"",O4=""),0,0))</f>
        <v>0</v>
      </c>
      <c r="O9" s="470">
        <f ca="1">IF(O4&gt;=InServiceAlt2,0,SUM(Inputs!$E$77:Q77)-IF(AND(O4&lt;&gt;"",P4=""),0,0))</f>
        <v>0</v>
      </c>
      <c r="P9" s="470">
        <f ca="1">IF(P4&gt;=InServiceAlt2,0,SUM(Inputs!$E$77:R77)-IF(AND(P4&lt;&gt;"",Q4=""),0,0))</f>
        <v>0</v>
      </c>
      <c r="Q9" s="470">
        <f ca="1">IF(Q4&gt;=InServiceAlt2,0,SUM(Inputs!$E$77:S77)-IF(AND(Q4&lt;&gt;"",R4=""),0,0))</f>
        <v>0</v>
      </c>
      <c r="R9" s="470">
        <f ca="1">IF(R4&gt;=InServiceAlt2,0,SUM(Inputs!$E$77:T77)-IF(AND(R4&lt;&gt;"",S4=""),0,0))</f>
        <v>0</v>
      </c>
      <c r="S9" s="470">
        <f ca="1">IF(S4&gt;=InServiceAlt2,0,SUM(Inputs!$E$77:U77)-IF(AND(S4&lt;&gt;"",T4=""),0,0))</f>
        <v>0</v>
      </c>
      <c r="T9" s="470">
        <f ca="1">IF(T4&gt;=InServiceAlt2,0,SUM(Inputs!$E$77:V77)-IF(AND(T4&lt;&gt;"",U4=""),0,0))</f>
        <v>0</v>
      </c>
      <c r="U9" s="470">
        <f ca="1">IF(U4&gt;=InServiceAlt2,0,SUM(Inputs!$E$77:W77)-IF(AND(U4&lt;&gt;"",V4=""),0,0))</f>
        <v>0</v>
      </c>
      <c r="V9" s="470">
        <f ca="1">IF(V4&gt;=InServiceAlt2,0,SUM(Inputs!$E$77:X77)-IF(AND(V4&lt;&gt;"",W4=""),0,0))</f>
        <v>0</v>
      </c>
      <c r="W9" s="470">
        <f ca="1">IF(W4&gt;=InServiceAlt2,0,SUM(Inputs!$E$77:Y77)-IF(AND(W4&lt;&gt;"",X4=""),0,0))</f>
        <v>0</v>
      </c>
      <c r="X9" s="470">
        <f ca="1">IF(X4&gt;=InServiceAlt2,0,SUM(Inputs!$E$77:Z77)-IF(AND(X4&lt;&gt;"",Y4=""),0,0))</f>
        <v>0</v>
      </c>
      <c r="Y9" s="470">
        <f ca="1">IF(Y4&gt;=InServiceAlt2,0,SUM(Inputs!$E$77:AA77)-IF(AND(Y4&lt;&gt;"",Z4=""),0,0))</f>
        <v>0</v>
      </c>
      <c r="Z9" s="470">
        <f ca="1">IF(Z4&gt;=InServiceAlt2,0,SUM(Inputs!$E$77:AB77)-IF(AND(Z4&lt;&gt;"",AA4=""),0,0))</f>
        <v>0</v>
      </c>
      <c r="AA9" s="470">
        <f ca="1">IF(AA4&gt;=InServiceAlt2,0,SUM(Inputs!$E$77:AC77)-IF(AND(AA4&lt;&gt;"",AB4=""),0,0))</f>
        <v>0</v>
      </c>
      <c r="AB9" s="470">
        <f ca="1">IF(AB4&gt;=InServiceAlt2,0,SUM(Inputs!$E$77:AD77)-IF(AND(AB4&lt;&gt;"",AC4=""),0,0))</f>
        <v>0</v>
      </c>
      <c r="AC9" s="470">
        <f ca="1">IF(AC4&gt;=InServiceAlt2,0,SUM(Inputs!$E$77:AE77)-IF(AND(AC4&lt;&gt;"",AD4=""),0,0))</f>
        <v>0</v>
      </c>
      <c r="AD9" s="470">
        <f ca="1">IF(AD4&gt;=InServiceAlt2,0,SUM(Inputs!$E$77:AF77)-IF(AND(AD4&lt;&gt;"",AE4=""),0,0))</f>
        <v>0</v>
      </c>
      <c r="AE9" s="470">
        <f ca="1">IF(AE4&gt;=InServiceAlt2,0,SUM(Inputs!$E$77:AG77)-IF(AND(AE4&lt;&gt;"",AF4=""),0,0))</f>
        <v>0</v>
      </c>
      <c r="AF9" s="470">
        <f ca="1">IF(AF4&gt;=InServiceAlt2,0,SUM(Inputs!$E$77:AH77)-IF(AND(AF4&lt;&gt;"",AG4=""),0,0))</f>
        <v>0</v>
      </c>
      <c r="AG9" s="470">
        <f ca="1">IF(AG4&gt;=InServiceAlt2,0,SUM(Inputs!$E$77:AI77)-IF(AND(AG4&lt;&gt;"",AH4=""),0,0))</f>
        <v>0</v>
      </c>
      <c r="AH9" s="470">
        <f ca="1">IF(AH4&gt;=InServiceAlt2,0,SUM(Inputs!$E$77:AJ77)-IF(AND(AH4&lt;&gt;"",AI4=""),0,0))</f>
        <v>0</v>
      </c>
      <c r="AI9" s="470">
        <f ca="1">IF(AI4&gt;=InServiceAlt2,0,SUM(Inputs!$E$77:AK77)-IF(AND(AI4&lt;&gt;"",AJ4=""),0,0))</f>
        <v>0</v>
      </c>
      <c r="AJ9" s="470">
        <f ca="1">IF(AJ4&gt;=InServiceAlt2,0,SUM(Inputs!$E$77:AL77)-IF(AND(AJ4&lt;&gt;"",AK4=""),0,0))</f>
        <v>0</v>
      </c>
      <c r="AK9" s="470">
        <f ca="1">IF(AK4&gt;=InServiceAlt2,0,SUM(Inputs!$E$77:AM77)-IF(AND(AK4&lt;&gt;"",AL4=""),0,0))</f>
        <v>0</v>
      </c>
      <c r="AL9" s="470">
        <f ca="1">IF(AL4&gt;=InServiceAlt2,0,SUM(Inputs!$E$77:AN77)-IF(AND(AL4&lt;&gt;"",AM4=""),0,0))</f>
        <v>0</v>
      </c>
      <c r="AM9" s="470">
        <f ca="1">IF(AM4&gt;=InServiceAlt2,0,SUM(Inputs!$E$77:AO77)-IF(AND(AM4&lt;&gt;"",AN4=""),0,0))</f>
        <v>0</v>
      </c>
      <c r="AN9" s="470">
        <f ca="1">IF(AN4&gt;=InServiceAlt2,0,SUM(Inputs!$E$77:AP77)-IF(AND(AN4&lt;&gt;"",AO4=""),0,0))</f>
        <v>0</v>
      </c>
      <c r="AO9" s="470">
        <f ca="1">IF(AO4&gt;=InServiceAlt2,0,SUM(Inputs!$E$77:AQ77)-IF(AND(AO4&lt;&gt;"",AP4=""),0,0))</f>
        <v>0</v>
      </c>
      <c r="AP9" s="470">
        <f ca="1">IF(AP4&gt;=InServiceAlt2,0,SUM(Inputs!$E$77:AR77)-IF(AND(AP4&lt;&gt;"",AQ4=""),0,0))</f>
        <v>0</v>
      </c>
      <c r="AQ9" s="470">
        <f ca="1">IF(AQ4&gt;=InServiceAlt2,0,SUM(Inputs!$E$77:AS77)-IF(AND(AQ4&lt;&gt;"",AR4=""),0,0))</f>
        <v>0</v>
      </c>
      <c r="AR9" s="470">
        <f ca="1">IF(AR4&gt;=InServiceAlt2,0,SUM(Inputs!$E$77:AT77)-IF(AND(AR4&lt;&gt;"",AS4=""),0,0))</f>
        <v>0</v>
      </c>
      <c r="AS9" s="470">
        <f ca="1">IF(AS4&gt;=InServiceAlt2,0,SUM(Inputs!$E$77:AU77)-IF(AND(AS4&lt;&gt;"",AT4=""),0,0))</f>
        <v>0</v>
      </c>
      <c r="AT9" s="470">
        <f ca="1">IF(AT4&gt;=InServiceAlt2,0,SUM(Inputs!$E$77:AV77)-IF(AND(AT4&lt;&gt;"",AU4=""),0,0))</f>
        <v>0</v>
      </c>
      <c r="AU9" s="470">
        <f ca="1">IF(AU4&gt;=InServiceAlt2,0,SUM(Inputs!$E$77:AW77)-IF(AND(AU4&lt;&gt;"",AV4=""),0,0))</f>
        <v>0</v>
      </c>
      <c r="AV9" s="470">
        <f ca="1">IF(AV4&gt;=InServiceAlt2,0,SUM(Inputs!$E$77:AX77)-IF(AND(AV4&lt;&gt;"",AW4=""),0,0))</f>
        <v>0</v>
      </c>
      <c r="AW9" s="470">
        <f ca="1">IF(AW4&gt;=InServiceAlt2,0,SUM(Inputs!$E$77:AY77)-IF(AND(AW4&lt;&gt;"",AX4=""),0,0))</f>
        <v>0</v>
      </c>
      <c r="AX9" s="470">
        <f ca="1">IF(AX4&gt;=InServiceAlt2,0,SUM(Inputs!$E$77:AZ77)-IF(AND(AX4&lt;&gt;"",AY4=""),0,0))</f>
        <v>0</v>
      </c>
      <c r="AY9" s="470">
        <f ca="1">IF(AY4&gt;=InServiceAlt2,0,SUM(Inputs!$E$77:BA77)-IF(AND(AY4&lt;&gt;"",AZ4=""),0,0))</f>
        <v>0</v>
      </c>
      <c r="AZ9" s="470">
        <f ca="1">IF(AZ4&gt;=InServiceAlt2,0,SUM(Inputs!$E$77:BB77)-IF(AND(AZ4&lt;&gt;"",BA4=""),0,0))</f>
        <v>0</v>
      </c>
      <c r="BA9" s="470">
        <f ca="1">IF(BA4&gt;=InServiceAlt2,0,SUM(Inputs!$E$77:BC77)-IF(AND(BA4&lt;&gt;"",BB4=""),0,0))</f>
        <v>0</v>
      </c>
      <c r="BB9" s="470">
        <f ca="1">IF(BB4&gt;=InServiceAlt2,0,SUM(Inputs!$E$77:BD77)-IF(AND(BB4&lt;&gt;"",BC4=""),0,0))</f>
        <v>0</v>
      </c>
      <c r="BC9" s="470">
        <f ca="1">IF(BC4&gt;=InServiceAlt2,0,SUM(Inputs!$E$77:BE77)-IF(AND(BC4&lt;&gt;"",BD4=""),0,0))</f>
        <v>0</v>
      </c>
      <c r="BD9" s="470">
        <f ca="1">IF(BD4&gt;=InServiceAlt2,0,SUM(Inputs!$E$77:BF77)-IF(AND(BD4&lt;&gt;"",BE4=""),0,0))</f>
        <v>0</v>
      </c>
      <c r="BE9" s="470">
        <f ca="1">IF(BE4&gt;=InServiceAlt2,0,SUM(Inputs!$E$77:BG77)-IF(AND(BE4&lt;&gt;"",BF4=""),0,0))</f>
        <v>0</v>
      </c>
      <c r="BF9" s="470">
        <f ca="1">IF(BF4&gt;=InServiceAlt2,0,SUM(Inputs!$E$77:BH77)-IF(AND(BF4&lt;&gt;"",BG4=""),0,0))</f>
        <v>0</v>
      </c>
      <c r="BG9" s="470">
        <f ca="1">IF(BG4&gt;=InServiceAlt2,0,SUM(Inputs!$E$77:BI77)-IF(AND(BG4&lt;&gt;"",BH4=""),0,0))</f>
        <v>0</v>
      </c>
      <c r="BH9" s="470">
        <f ca="1">IF(BH4&gt;=InServiceAlt2,0,SUM(Inputs!$E$77:BJ77)-IF(AND(BH4&lt;&gt;"",BI4=""),0,0))</f>
        <v>0</v>
      </c>
      <c r="BI9" s="470">
        <f ca="1">IF(BI4&gt;=InServiceAlt2,0,SUM(Inputs!$E$77:BK77)-IF(AND(BI4&lt;&gt;"",BJ4=""),0,0))</f>
        <v>0</v>
      </c>
      <c r="BJ9" s="470">
        <f ca="1">IF(BJ4&gt;=InServiceAlt2,0,SUM(Inputs!$E$77:BL77)-IF(AND(BJ4&lt;&gt;"",BK4=""),0,0))</f>
        <v>0</v>
      </c>
      <c r="BK9" s="470">
        <f ca="1">IF(BK4&gt;=InServiceAlt2,0,SUM(Inputs!$E$77:BM77)-IF(AND(BK4&lt;&gt;"",BL4=""),0,0))</f>
        <v>0</v>
      </c>
      <c r="BL9" s="470">
        <f ca="1">IF(BL4&gt;=InServiceAlt2,0,SUM(Inputs!$E$77:BN77)-IF(AND(BL4&lt;&gt;"",BM4=""),0,0))</f>
        <v>0</v>
      </c>
      <c r="BM9" s="470">
        <f ca="1">IF(BM4&gt;=InServiceAlt2,0,SUM(Inputs!$E$77:BO77)-IF(AND(BM4&lt;&gt;"",BN4=""),0,0))</f>
        <v>0</v>
      </c>
      <c r="BN9" s="470">
        <f ca="1">IF(BN4&gt;=InServiceAlt2,0,SUM(Inputs!$E$77:BP77)-IF(AND(BN4&lt;&gt;"",BO4=""),0,0))</f>
        <v>0</v>
      </c>
      <c r="BO9" s="470">
        <f ca="1">IF(BO4&gt;=InServiceAlt2,0,SUM(Inputs!$E$77:BQ77)-IF(AND(BO4&lt;&gt;"",BP4=""),0,0))</f>
        <v>0</v>
      </c>
      <c r="BP9" s="470">
        <f ca="1">IF(BP4&gt;=InServiceAlt2,0,SUM(Inputs!$E$77:BR77)-IF(AND(BP4&lt;&gt;"",BQ4=""),0,0))</f>
        <v>0</v>
      </c>
      <c r="BQ9" s="470">
        <f ca="1">IF(BQ4&gt;=InServiceAlt2,0,SUM(Inputs!$E$77:BS77)-IF(AND(BQ4&lt;&gt;"",BR4=""),0,0))</f>
        <v>0</v>
      </c>
      <c r="BR9" s="470">
        <f ca="1">IF(BR4&gt;=InServiceAlt2,0,SUM(Inputs!$E$77:BT77)-IF(AND(BR4&lt;&gt;"",BS4=""),0,0))</f>
        <v>0</v>
      </c>
      <c r="BS9" s="470">
        <f ca="1">IF(BS4&gt;=InServiceAlt2,0,SUM(Inputs!$E$77:BU77)-IF(AND(BS4&lt;&gt;"",BT4=""),0,0))</f>
        <v>0</v>
      </c>
      <c r="BT9" s="470">
        <f ca="1">IF(BT4&gt;=InServiceAlt2,0,SUM(Inputs!$E$77:BV77)-IF(AND(BT4&lt;&gt;"",BU4=""),0,0))</f>
        <v>0</v>
      </c>
      <c r="BU9" s="470">
        <f ca="1">IF(BU4&gt;=InServiceAlt2,0,SUM(Inputs!$E$77:BW77)-IF(AND(BU4&lt;&gt;"",BV4=""),0,0))</f>
        <v>0</v>
      </c>
      <c r="BV9" s="470">
        <f ca="1">IF(BV4&gt;=InServiceAlt2,0,SUM(Inputs!$E$77:BX77)-IF(AND(BV4&lt;&gt;"",BW4=""),0,0))</f>
        <v>0</v>
      </c>
      <c r="BW9" s="470">
        <f ca="1">IF(BW4&gt;=InServiceAlt2,0,SUM(Inputs!$E$77:BY77)-IF(AND(BW4&lt;&gt;"",BX4=""),0,0))</f>
        <v>0</v>
      </c>
      <c r="BX9" s="470">
        <f ca="1">IF(BX4&gt;=InServiceAlt2,0,SUM(Inputs!$E$77:BZ77)-IF(AND(BX4&lt;&gt;"",BY4=""),0,0))</f>
        <v>0</v>
      </c>
      <c r="BY9" s="470">
        <f ca="1">IF(BY4&gt;=InServiceAlt2,0,SUM(Inputs!$E$77:CA77)-IF(AND(BY4&lt;&gt;"",BZ4=""),0,0))</f>
        <v>0</v>
      </c>
      <c r="BZ9" s="470">
        <f ca="1">IF(BZ4&gt;=InServiceAlt2,0,SUM(Inputs!$E$77:CB77)-IF(AND(BZ4&lt;&gt;"",CA4=""),0,0))</f>
        <v>0</v>
      </c>
      <c r="CA9" s="470">
        <f ca="1">IF(CA4&gt;=InServiceAlt2,0,SUM(Inputs!$E$77:CC77)-IF(AND(CA4&lt;&gt;"",CB4=""),0,0))</f>
        <v>0</v>
      </c>
      <c r="CB9" s="470">
        <f ca="1">IF(CB4&gt;=InServiceAlt2,0,SUM(Inputs!$E$77:CD77)-IF(AND(CB4&lt;&gt;"",CC4=""),0,0))</f>
        <v>0</v>
      </c>
      <c r="CC9" s="470">
        <f ca="1">IF(CC4&gt;=InServiceAlt2,0,SUM(Inputs!$E$77:CE77)-IF(AND(CC4&lt;&gt;"",CD4=""),0,0))</f>
        <v>0</v>
      </c>
      <c r="CD9" s="470">
        <f ca="1">IF(CD4&gt;=InServiceAlt2,0,SUM(Inputs!$E$77:CF77)-IF(AND(CD4&lt;&gt;"",CE4=""),0,0))</f>
        <v>0</v>
      </c>
      <c r="CE9" s="470">
        <f ca="1">IF(CE4&gt;=InServiceAlt2,0,SUM(Inputs!$E$77:CG77)-IF(AND(CE4&lt;&gt;"",CF4=""),0,0))</f>
        <v>0</v>
      </c>
      <c r="CF9" s="470">
        <f ca="1">IF(CF4&gt;=InServiceAlt2,0,SUM(Inputs!$E$77:CH77)-IF(AND(CF4&lt;&gt;"",CG4=""),0,0))</f>
        <v>0</v>
      </c>
      <c r="CG9" s="470">
        <f ca="1">IF(CG4&gt;=InServiceAlt2,0,SUM(Inputs!$E$77:CI77)-IF(AND(CG4&lt;&gt;"",CH4=""),0,0))</f>
        <v>0</v>
      </c>
      <c r="CH9" s="470">
        <f ca="1">IF(CH4&gt;=InServiceAlt2,0,SUM(Inputs!$E$77:CJ77)-IF(AND(CH4&lt;&gt;"",CI4=""),0,0))</f>
        <v>0</v>
      </c>
      <c r="CI9" s="470">
        <f ca="1">IF(CI4&gt;=InServiceAlt2,0,SUM(Inputs!$E$77:CK77)-IF(AND(CI4&lt;&gt;"",CJ4=""),0,0))</f>
        <v>0</v>
      </c>
      <c r="CJ9" s="470">
        <f ca="1">IF(CJ4&gt;=InServiceAlt2,0,SUM(Inputs!$E$77:CL77)-IF(AND(CJ4&lt;&gt;"",CK4=""),0,0))</f>
        <v>0</v>
      </c>
      <c r="CK9" s="470">
        <f ca="1">IF(CK4&gt;=InServiceAlt2,0,SUM(Inputs!$E$77:CM77)-IF(AND(CK4&lt;&gt;"",CL4=""),0,0))</f>
        <v>0</v>
      </c>
      <c r="CL9" s="470">
        <f ca="1">IF(CL4&gt;=InServiceAlt2,0,SUM(Inputs!$E$77:CN77)-IF(AND(CL4&lt;&gt;"",CM4=""),0,0))</f>
        <v>0</v>
      </c>
      <c r="CM9" s="470">
        <f ca="1">IF(CM4&gt;=InServiceAlt2,0,SUM(Inputs!$E$77:CO77)-IF(AND(CM4&lt;&gt;"",CN4=""),0,0))</f>
        <v>0</v>
      </c>
      <c r="CN9" s="470">
        <f ca="1">IF(CN4&gt;=InServiceAlt2,0,SUM(Inputs!$E$77:CP77)-IF(AND(CN4&lt;&gt;"",CO4=""),0,0))</f>
        <v>0</v>
      </c>
      <c r="CO9" s="470">
        <f ca="1">IF(CO4&gt;=InServiceAlt2,0,SUM(Inputs!$E$77:CQ77)-IF(AND(CO4&lt;&gt;"",CP4=""),0,0))</f>
        <v>0</v>
      </c>
      <c r="CP9" s="470">
        <f ca="1">IF(CP4&gt;=InServiceAlt2,0,SUM(Inputs!$E$77:CR77)-IF(AND(CP4&lt;&gt;"",CQ4=""),0,0))</f>
        <v>0</v>
      </c>
      <c r="CQ9" s="470">
        <f ca="1">IF(CQ4&gt;=InServiceAlt2,0,SUM(Inputs!$E$77:CS77)-IF(AND(CQ4&lt;&gt;"",CR4=""),0,0))</f>
        <v>0</v>
      </c>
      <c r="CR9" s="470"/>
      <c r="CS9" s="470"/>
    </row>
    <row r="10" spans="1:97" x14ac:dyDescent="0.25">
      <c r="A10" s="39" t="s">
        <v>104</v>
      </c>
      <c r="C10" s="470">
        <f ca="1">'Fed Depr-Alt#2'!D53</f>
        <v>0</v>
      </c>
      <c r="D10" s="470">
        <f ca="1">'Fed Depr-Alt#2'!E53+C10</f>
        <v>0</v>
      </c>
      <c r="E10" s="470">
        <f ca="1">'Fed Depr-Alt#2'!F53+D10</f>
        <v>0</v>
      </c>
      <c r="F10" s="470">
        <f ca="1">'Fed Depr-Alt#2'!G53+E10</f>
        <v>0</v>
      </c>
      <c r="G10" s="470">
        <f ca="1">'Fed Depr-Alt#2'!H53+F10</f>
        <v>0</v>
      </c>
      <c r="H10" s="470">
        <f ca="1">'Fed Depr-Alt#2'!I53+G10</f>
        <v>0</v>
      </c>
      <c r="I10" s="470">
        <f ca="1">'Fed Depr-Alt#2'!J53+H10</f>
        <v>0</v>
      </c>
      <c r="J10" s="470">
        <f ca="1">'Fed Depr-Alt#2'!K53+I10</f>
        <v>0</v>
      </c>
      <c r="K10" s="470">
        <f ca="1">'Fed Depr-Alt#2'!L53+J10</f>
        <v>0</v>
      </c>
      <c r="L10" s="470">
        <f ca="1">'Fed Depr-Alt#2'!M53+K10</f>
        <v>0</v>
      </c>
      <c r="M10" s="470">
        <f ca="1">'Fed Depr-Alt#2'!N53+L10</f>
        <v>0</v>
      </c>
      <c r="N10" s="470">
        <f ca="1">'Fed Depr-Alt#2'!O53+M10</f>
        <v>0</v>
      </c>
      <c r="O10" s="470">
        <f ca="1">'Fed Depr-Alt#2'!P53+N10</f>
        <v>0</v>
      </c>
      <c r="P10" s="470">
        <f ca="1">'Fed Depr-Alt#2'!Q53+O10</f>
        <v>0</v>
      </c>
      <c r="Q10" s="470">
        <f ca="1">'Fed Depr-Alt#2'!R53+P10</f>
        <v>0</v>
      </c>
      <c r="R10" s="470">
        <f ca="1">'Fed Depr-Alt#2'!S53+Q10</f>
        <v>0</v>
      </c>
      <c r="S10" s="470">
        <f ca="1">'Fed Depr-Alt#2'!T53+R10</f>
        <v>0</v>
      </c>
      <c r="T10" s="470">
        <f ca="1">'Fed Depr-Alt#2'!U53+S10</f>
        <v>0</v>
      </c>
      <c r="U10" s="470">
        <f ca="1">'Fed Depr-Alt#2'!V53+T10</f>
        <v>0</v>
      </c>
      <c r="V10" s="470">
        <f ca="1">'Fed Depr-Alt#2'!W53+U10</f>
        <v>0</v>
      </c>
      <c r="W10" s="470">
        <f ca="1">'Fed Depr-Alt#2'!X53+V10</f>
        <v>0</v>
      </c>
      <c r="X10" s="470">
        <f ca="1">'Fed Depr-Alt#2'!Y53+W10</f>
        <v>0</v>
      </c>
      <c r="Y10" s="470">
        <f ca="1">'Fed Depr-Alt#2'!Z53+X10</f>
        <v>0</v>
      </c>
      <c r="Z10" s="470">
        <f ca="1">'Fed Depr-Alt#2'!AA53+Y10</f>
        <v>0</v>
      </c>
      <c r="AA10" s="470">
        <f ca="1">'Fed Depr-Alt#2'!AB53+Z10</f>
        <v>0</v>
      </c>
      <c r="AB10" s="470">
        <f ca="1">'Fed Depr-Alt#2'!AC53+AA10</f>
        <v>0</v>
      </c>
      <c r="AC10" s="470">
        <f ca="1">'Fed Depr-Alt#2'!AD53+AB10</f>
        <v>0</v>
      </c>
      <c r="AD10" s="470">
        <f ca="1">'Fed Depr-Alt#2'!AE53+AC10</f>
        <v>0</v>
      </c>
      <c r="AE10" s="470">
        <f ca="1">'Fed Depr-Alt#2'!AF53+AD10</f>
        <v>0</v>
      </c>
      <c r="AF10" s="470">
        <f ca="1">'Fed Depr-Alt#2'!AG53+AE10</f>
        <v>0</v>
      </c>
      <c r="AG10" s="470">
        <f ca="1">'Fed Depr-Alt#2'!AH53+AF10</f>
        <v>0</v>
      </c>
      <c r="AH10" s="470">
        <f ca="1">'Fed Depr-Alt#2'!AI53+AG10</f>
        <v>0</v>
      </c>
      <c r="AI10" s="470">
        <f ca="1">'Fed Depr-Alt#2'!AJ53+AH10</f>
        <v>0</v>
      </c>
      <c r="AJ10" s="470">
        <f ca="1">'Fed Depr-Alt#2'!AK53+AI10</f>
        <v>0</v>
      </c>
      <c r="AK10" s="470">
        <f ca="1">'Fed Depr-Alt#2'!AL53+AJ10</f>
        <v>0</v>
      </c>
      <c r="AL10" s="470">
        <f ca="1">'Fed Depr-Alt#2'!AM53+AK10</f>
        <v>0</v>
      </c>
      <c r="AM10" s="470">
        <f ca="1">'Fed Depr-Alt#2'!AN53+AL10</f>
        <v>0</v>
      </c>
      <c r="AN10" s="470">
        <f ca="1">'Fed Depr-Alt#2'!AO53+AM10</f>
        <v>0</v>
      </c>
      <c r="AO10" s="470">
        <f ca="1">'Fed Depr-Alt#2'!AP53+AN10</f>
        <v>0</v>
      </c>
      <c r="AP10" s="470">
        <f ca="1">'Fed Depr-Alt#2'!AQ53+AO10</f>
        <v>0</v>
      </c>
      <c r="AQ10" s="470">
        <f ca="1">'Fed Depr-Alt#2'!AR53+AP10</f>
        <v>0</v>
      </c>
      <c r="AR10" s="470">
        <f ca="1">'Fed Depr-Alt#2'!AS53+AQ10</f>
        <v>0</v>
      </c>
      <c r="AS10" s="470">
        <f ca="1">'Fed Depr-Alt#2'!AT53+AR10</f>
        <v>0</v>
      </c>
      <c r="AT10" s="470">
        <f ca="1">'Fed Depr-Alt#2'!AU53+AS10</f>
        <v>0</v>
      </c>
      <c r="AU10" s="470">
        <f ca="1">'Fed Depr-Alt#2'!AV53+AT10</f>
        <v>0</v>
      </c>
      <c r="AV10" s="470">
        <f ca="1">'Fed Depr-Alt#2'!AW53+AU10</f>
        <v>0</v>
      </c>
      <c r="AW10" s="470">
        <f ca="1">'Fed Depr-Alt#2'!AX53+AV10</f>
        <v>0</v>
      </c>
      <c r="AX10" s="470">
        <f ca="1">'Fed Depr-Alt#2'!AY53+AW10</f>
        <v>0</v>
      </c>
      <c r="AY10" s="470">
        <f ca="1">'Fed Depr-Alt#2'!AZ53+AX10</f>
        <v>0</v>
      </c>
      <c r="AZ10" s="470">
        <f ca="1">'Fed Depr-Alt#2'!BA53+AY10</f>
        <v>0</v>
      </c>
      <c r="BA10" s="470">
        <f ca="1">'Fed Depr-Alt#2'!BB53+AZ10</f>
        <v>0</v>
      </c>
      <c r="BB10" s="470">
        <f ca="1">'Fed Depr-Alt#2'!BC53+BA10</f>
        <v>0</v>
      </c>
      <c r="BC10" s="470">
        <f ca="1">'Fed Depr-Alt#2'!BD53+BB10</f>
        <v>0</v>
      </c>
      <c r="BD10" s="470">
        <f ca="1">'Fed Depr-Alt#2'!BE53+BC10</f>
        <v>0</v>
      </c>
      <c r="BE10" s="470">
        <f ca="1">'Fed Depr-Alt#2'!BF53+BD10</f>
        <v>0</v>
      </c>
      <c r="BF10" s="470">
        <f ca="1">'Fed Depr-Alt#2'!BG53+BE10</f>
        <v>0</v>
      </c>
      <c r="BG10" s="470">
        <f ca="1">'Fed Depr-Alt#2'!BH53+BF10</f>
        <v>0</v>
      </c>
      <c r="BH10" s="470">
        <f ca="1">'Fed Depr-Alt#2'!BI53+BG10</f>
        <v>0</v>
      </c>
      <c r="BI10" s="470">
        <f ca="1">'Fed Depr-Alt#2'!BJ53+BH10</f>
        <v>0</v>
      </c>
      <c r="BJ10" s="470">
        <f ca="1">'Fed Depr-Alt#2'!BK53+BI10</f>
        <v>0</v>
      </c>
      <c r="BK10" s="470">
        <f ca="1">'Fed Depr-Alt#2'!BL53+BJ10</f>
        <v>0</v>
      </c>
      <c r="BL10" s="470">
        <f ca="1">'Fed Depr-Alt#2'!BM53+BK10</f>
        <v>0</v>
      </c>
      <c r="BM10" s="470">
        <f ca="1">'Fed Depr-Alt#2'!BN53+BL10</f>
        <v>0</v>
      </c>
      <c r="BN10" s="470">
        <f ca="1">'Fed Depr-Alt#2'!BO53+BM10</f>
        <v>0</v>
      </c>
      <c r="BO10" s="470">
        <f ca="1">'Fed Depr-Alt#2'!BP53+BN10</f>
        <v>0</v>
      </c>
      <c r="BP10" s="470">
        <f ca="1">'Fed Depr-Alt#2'!BQ53+BO10</f>
        <v>0</v>
      </c>
      <c r="BQ10" s="470">
        <f ca="1">'Fed Depr-Alt#2'!BR53+BP10</f>
        <v>0</v>
      </c>
      <c r="BR10" s="470">
        <f ca="1">'Fed Depr-Alt#2'!BS53+BQ10</f>
        <v>0</v>
      </c>
      <c r="BS10" s="470">
        <f ca="1">'Fed Depr-Alt#2'!BT53+BR10</f>
        <v>0</v>
      </c>
      <c r="BT10" s="470">
        <f ca="1">'Fed Depr-Alt#2'!BU53+BS10</f>
        <v>0</v>
      </c>
      <c r="BU10" s="470">
        <f ca="1">'Fed Depr-Alt#2'!BV53+BT10</f>
        <v>0</v>
      </c>
      <c r="BV10" s="470">
        <f ca="1">'Fed Depr-Alt#2'!BW53+BU10</f>
        <v>0</v>
      </c>
      <c r="BW10" s="470">
        <f ca="1">'Fed Depr-Alt#2'!BX53+BV10</f>
        <v>0</v>
      </c>
      <c r="BX10" s="470">
        <f ca="1">'Fed Depr-Alt#2'!BY53+BW10</f>
        <v>0</v>
      </c>
      <c r="BY10" s="470">
        <f ca="1">'Fed Depr-Alt#2'!BZ53+BX10</f>
        <v>0</v>
      </c>
      <c r="BZ10" s="470">
        <f ca="1">'Fed Depr-Alt#2'!CA53+BY10</f>
        <v>0</v>
      </c>
      <c r="CA10" s="470">
        <f ca="1">'Fed Depr-Alt#2'!CB53+BZ10</f>
        <v>0</v>
      </c>
      <c r="CB10" s="470">
        <f ca="1">'Fed Depr-Alt#2'!CC53+CA10</f>
        <v>0</v>
      </c>
      <c r="CC10" s="470">
        <f ca="1">'Fed Depr-Alt#2'!CD53+CB10</f>
        <v>0</v>
      </c>
      <c r="CD10" s="470">
        <f ca="1">'Fed Depr-Alt#2'!CE53+CC10</f>
        <v>0</v>
      </c>
      <c r="CE10" s="470">
        <f ca="1">'Fed Depr-Alt#2'!CF53+CD10</f>
        <v>0</v>
      </c>
      <c r="CF10" s="470">
        <f ca="1">'Fed Depr-Alt#2'!CG53+CE10</f>
        <v>0</v>
      </c>
      <c r="CG10" s="470">
        <f ca="1">'Fed Depr-Alt#2'!CH53+CF10</f>
        <v>0</v>
      </c>
      <c r="CH10" s="470">
        <f ca="1">'Fed Depr-Alt#2'!CI53+CG10</f>
        <v>0</v>
      </c>
      <c r="CI10" s="470">
        <f ca="1">'Fed Depr-Alt#2'!CJ53+CH10</f>
        <v>0</v>
      </c>
      <c r="CJ10" s="470">
        <f ca="1">'Fed Depr-Alt#2'!CK53+CI10</f>
        <v>0</v>
      </c>
      <c r="CK10" s="470">
        <f ca="1">'Fed Depr-Alt#2'!CL53+CJ10</f>
        <v>0</v>
      </c>
      <c r="CL10" s="470">
        <f ca="1">'Fed Depr-Alt#2'!CM53+CK10</f>
        <v>0</v>
      </c>
      <c r="CM10" s="470">
        <f ca="1">'Fed Depr-Alt#2'!CN53+CL10</f>
        <v>0</v>
      </c>
      <c r="CN10" s="470">
        <f ca="1">'Fed Depr-Alt#2'!CO53+CM10</f>
        <v>0</v>
      </c>
      <c r="CO10" s="470">
        <f ca="1">'Fed Depr-Alt#2'!CP53+CN10</f>
        <v>0</v>
      </c>
      <c r="CP10" s="470">
        <f ca="1">'Fed Depr-Alt#2'!CQ53+CO10</f>
        <v>0</v>
      </c>
      <c r="CQ10" s="470">
        <f ca="1">'Fed Depr-Alt#2'!CR53+CP10</f>
        <v>0</v>
      </c>
      <c r="CR10" s="470"/>
      <c r="CS10" s="470"/>
    </row>
    <row r="11" spans="1:97" s="22" customFormat="1" x14ac:dyDescent="0.25">
      <c r="A11" s="39" t="s">
        <v>149</v>
      </c>
      <c r="C11" s="386">
        <f ca="1">('Fed Depr-Alt#2'!D$98-'Fed Depr-Alt#2'!D$53)*FederalIncomeTax+('State Depr-Alt#2'!D$98-'State Depr-Alt#2'!D$53)*StateIncomeTax</f>
        <v>0</v>
      </c>
      <c r="D11" s="386">
        <f ca="1">('Fed Depr-Alt#2'!E$98-'Fed Depr-Alt#2'!E$53)*FederalIncomeTax+('State Depr-Alt#2'!E$98-'State Depr-Alt#2'!E$53)*StateIncomeTax+C11</f>
        <v>0</v>
      </c>
      <c r="E11" s="386">
        <f ca="1">('Fed Depr-Alt#2'!F$98-'Fed Depr-Alt#2'!F$53)*FederalIncomeTax+('State Depr-Alt#2'!F$98-'State Depr-Alt#2'!F$53)*StateIncomeTax+D11</f>
        <v>0</v>
      </c>
      <c r="F11" s="386">
        <f ca="1">('Fed Depr-Alt#2'!G$98-'Fed Depr-Alt#2'!G$53)*FederalIncomeTax+('State Depr-Alt#2'!G$98-'State Depr-Alt#2'!G$53)*StateIncomeTax+E11</f>
        <v>0</v>
      </c>
      <c r="G11" s="386">
        <f ca="1">('Fed Depr-Alt#2'!H$98-'Fed Depr-Alt#2'!H$53)*FederalIncomeTax+('State Depr-Alt#2'!H$98-'State Depr-Alt#2'!H$53)*StateIncomeTax+F11</f>
        <v>0</v>
      </c>
      <c r="H11" s="386">
        <f ca="1">('Fed Depr-Alt#2'!I$98-'Fed Depr-Alt#2'!I$53)*FederalIncomeTax+('State Depr-Alt#2'!I$98-'State Depr-Alt#2'!I$53)*StateIncomeTax+G11</f>
        <v>0</v>
      </c>
      <c r="I11" s="386">
        <f ca="1">('Fed Depr-Alt#2'!J$98-'Fed Depr-Alt#2'!J$53)*FederalIncomeTax+('State Depr-Alt#2'!J$98-'State Depr-Alt#2'!J$53)*StateIncomeTax+H11</f>
        <v>0</v>
      </c>
      <c r="J11" s="386">
        <f ca="1">('Fed Depr-Alt#2'!K$98-'Fed Depr-Alt#2'!K$53)*FederalIncomeTax+('State Depr-Alt#2'!K$98-'State Depr-Alt#2'!K$53)*StateIncomeTax+I11</f>
        <v>0</v>
      </c>
      <c r="K11" s="386">
        <f ca="1">('Fed Depr-Alt#2'!L$98-'Fed Depr-Alt#2'!L$53)*FederalIncomeTax+('State Depr-Alt#2'!L$98-'State Depr-Alt#2'!L$53)*StateIncomeTax+J11</f>
        <v>0</v>
      </c>
      <c r="L11" s="386">
        <f ca="1">('Fed Depr-Alt#2'!M$98-'Fed Depr-Alt#2'!M$53)*FederalIncomeTax+('State Depr-Alt#2'!M$98-'State Depr-Alt#2'!M$53)*StateIncomeTax+K11</f>
        <v>0</v>
      </c>
      <c r="M11" s="386">
        <f ca="1">('Fed Depr-Alt#2'!N$98-'Fed Depr-Alt#2'!N$53)*FederalIncomeTax+('State Depr-Alt#2'!N$98-'State Depr-Alt#2'!N$53)*StateIncomeTax+L11</f>
        <v>0</v>
      </c>
      <c r="N11" s="386">
        <f ca="1">('Fed Depr-Alt#2'!O$98-'Fed Depr-Alt#2'!O$53)*FederalIncomeTax+('State Depr-Alt#2'!O$98-'State Depr-Alt#2'!O$53)*StateIncomeTax+M11</f>
        <v>0</v>
      </c>
      <c r="O11" s="386">
        <f ca="1">('Fed Depr-Alt#2'!P$98-'Fed Depr-Alt#2'!P$53)*FederalIncomeTax+('State Depr-Alt#2'!P$98-'State Depr-Alt#2'!P$53)*StateIncomeTax+N11</f>
        <v>0</v>
      </c>
      <c r="P11" s="386">
        <f ca="1">('Fed Depr-Alt#2'!Q$98-'Fed Depr-Alt#2'!Q$53)*FederalIncomeTax+('State Depr-Alt#2'!Q$98-'State Depr-Alt#2'!Q$53)*StateIncomeTax+O11</f>
        <v>0</v>
      </c>
      <c r="Q11" s="386">
        <f ca="1">('Fed Depr-Alt#2'!R$98-'Fed Depr-Alt#2'!R$53)*FederalIncomeTax+('State Depr-Alt#2'!R$98-'State Depr-Alt#2'!R$53)*StateIncomeTax+P11</f>
        <v>0</v>
      </c>
      <c r="R11" s="386">
        <f ca="1">('Fed Depr-Alt#2'!S$98-'Fed Depr-Alt#2'!S$53)*FederalIncomeTax+('State Depr-Alt#2'!S$98-'State Depr-Alt#2'!S$53)*StateIncomeTax+Q11</f>
        <v>0</v>
      </c>
      <c r="S11" s="386">
        <f ca="1">('Fed Depr-Alt#2'!T$98-'Fed Depr-Alt#2'!T$53)*FederalIncomeTax+('State Depr-Alt#2'!T$98-'State Depr-Alt#2'!T$53)*StateIncomeTax+R11</f>
        <v>0</v>
      </c>
      <c r="T11" s="386">
        <f ca="1">('Fed Depr-Alt#2'!U$98-'Fed Depr-Alt#2'!U$53)*FederalIncomeTax+('State Depr-Alt#2'!U$98-'State Depr-Alt#2'!U$53)*StateIncomeTax+S11</f>
        <v>0</v>
      </c>
      <c r="U11" s="386">
        <f ca="1">('Fed Depr-Alt#2'!V$98-'Fed Depr-Alt#2'!V$53)*FederalIncomeTax+('State Depr-Alt#2'!V$98-'State Depr-Alt#2'!V$53)*StateIncomeTax+T11</f>
        <v>0</v>
      </c>
      <c r="V11" s="386">
        <f ca="1">('Fed Depr-Alt#2'!W$98-'Fed Depr-Alt#2'!W$53)*FederalIncomeTax+('State Depr-Alt#2'!W$98-'State Depr-Alt#2'!W$53)*StateIncomeTax+U11</f>
        <v>0</v>
      </c>
      <c r="W11" s="386">
        <f ca="1">('Fed Depr-Alt#2'!X$98-'Fed Depr-Alt#2'!X$53)*FederalIncomeTax+('State Depr-Alt#2'!X$98-'State Depr-Alt#2'!X$53)*StateIncomeTax+V11</f>
        <v>0</v>
      </c>
      <c r="X11" s="386">
        <f ca="1">('Fed Depr-Alt#2'!Y$98-'Fed Depr-Alt#2'!Y$53)*FederalIncomeTax+('State Depr-Alt#2'!Y$98-'State Depr-Alt#2'!Y$53)*StateIncomeTax+W11</f>
        <v>0</v>
      </c>
      <c r="Y11" s="386">
        <f ca="1">('Fed Depr-Alt#2'!Z$98-'Fed Depr-Alt#2'!Z$53)*FederalIncomeTax+('State Depr-Alt#2'!Z$98-'State Depr-Alt#2'!Z$53)*StateIncomeTax+X11</f>
        <v>0</v>
      </c>
      <c r="Z11" s="386">
        <f ca="1">('Fed Depr-Alt#2'!AA$98-'Fed Depr-Alt#2'!AA$53)*FederalIncomeTax+('State Depr-Alt#2'!AA$98-'State Depr-Alt#2'!AA$53)*StateIncomeTax+Y11</f>
        <v>0</v>
      </c>
      <c r="AA11" s="386">
        <f ca="1">('Fed Depr-Alt#2'!AB$98-'Fed Depr-Alt#2'!AB$53)*FederalIncomeTax+('State Depr-Alt#2'!AB$98-'State Depr-Alt#2'!AB$53)*StateIncomeTax+Z11</f>
        <v>0</v>
      </c>
      <c r="AB11" s="386">
        <f ca="1">('Fed Depr-Alt#2'!AC$98-'Fed Depr-Alt#2'!AC$53)*FederalIncomeTax+('State Depr-Alt#2'!AC$98-'State Depr-Alt#2'!AC$53)*StateIncomeTax+AA11</f>
        <v>0</v>
      </c>
      <c r="AC11" s="386">
        <f ca="1">('Fed Depr-Alt#2'!AD$98-'Fed Depr-Alt#2'!AD$53)*FederalIncomeTax+('State Depr-Alt#2'!AD$98-'State Depr-Alt#2'!AD$53)*StateIncomeTax+AB11</f>
        <v>0</v>
      </c>
      <c r="AD11" s="386">
        <f ca="1">('Fed Depr-Alt#2'!AE$98-'Fed Depr-Alt#2'!AE$53)*FederalIncomeTax+('State Depr-Alt#2'!AE$98-'State Depr-Alt#2'!AE$53)*StateIncomeTax+AC11</f>
        <v>0</v>
      </c>
      <c r="AE11" s="386">
        <f ca="1">('Fed Depr-Alt#2'!AF$98-'Fed Depr-Alt#2'!AF$53)*FederalIncomeTax+('State Depr-Alt#2'!AF$98-'State Depr-Alt#2'!AF$53)*StateIncomeTax+AD11</f>
        <v>0</v>
      </c>
      <c r="AF11" s="386">
        <f ca="1">('Fed Depr-Alt#2'!AG$98-'Fed Depr-Alt#2'!AG$53)*FederalIncomeTax+('State Depr-Alt#2'!AG$98-'State Depr-Alt#2'!AG$53)*StateIncomeTax+AE11</f>
        <v>0</v>
      </c>
      <c r="AG11" s="386">
        <f ca="1">('Fed Depr-Alt#2'!AH$98-'Fed Depr-Alt#2'!AH$53)*FederalIncomeTax+('State Depr-Alt#2'!AH$98-'State Depr-Alt#2'!AH$53)*StateIncomeTax+AF11</f>
        <v>0</v>
      </c>
      <c r="AH11" s="386">
        <f ca="1">('Fed Depr-Alt#2'!AI$98-'Fed Depr-Alt#2'!AI$53)*FederalIncomeTax+('State Depr-Alt#2'!AI$98-'State Depr-Alt#2'!AI$53)*StateIncomeTax+AG11</f>
        <v>0</v>
      </c>
      <c r="AI11" s="386">
        <f ca="1">('Fed Depr-Alt#2'!AJ$98-'Fed Depr-Alt#2'!AJ$53)*FederalIncomeTax+('State Depr-Alt#2'!AJ$98-'State Depr-Alt#2'!AJ$53)*StateIncomeTax+AH11</f>
        <v>0</v>
      </c>
      <c r="AJ11" s="386">
        <f ca="1">('Fed Depr-Alt#2'!AK$98-'Fed Depr-Alt#2'!AK$53)*FederalIncomeTax+('State Depr-Alt#2'!AK$98-'State Depr-Alt#2'!AK$53)*StateIncomeTax+AI11</f>
        <v>0</v>
      </c>
      <c r="AK11" s="386">
        <f ca="1">('Fed Depr-Alt#2'!AL$98-'Fed Depr-Alt#2'!AL$53)*FederalIncomeTax+('State Depr-Alt#2'!AL$98-'State Depr-Alt#2'!AL$53)*StateIncomeTax+AJ11</f>
        <v>0</v>
      </c>
      <c r="AL11" s="386">
        <f ca="1">('Fed Depr-Alt#2'!AM$98-'Fed Depr-Alt#2'!AM$53)*FederalIncomeTax+('State Depr-Alt#2'!AM$98-'State Depr-Alt#2'!AM$53)*StateIncomeTax+AK11</f>
        <v>0</v>
      </c>
      <c r="AM11" s="386">
        <f ca="1">('Fed Depr-Alt#2'!AN$98-'Fed Depr-Alt#2'!AN$53)*FederalIncomeTax+('State Depr-Alt#2'!AN$98-'State Depr-Alt#2'!AN$53)*StateIncomeTax+AL11</f>
        <v>0</v>
      </c>
      <c r="AN11" s="386">
        <f ca="1">('Fed Depr-Alt#2'!AO$98-'Fed Depr-Alt#2'!AO$53)*FederalIncomeTax+('State Depr-Alt#2'!AO$98-'State Depr-Alt#2'!AO$53)*StateIncomeTax+AM11</f>
        <v>0</v>
      </c>
      <c r="AO11" s="386">
        <f ca="1">('Fed Depr-Alt#2'!AP$98-'Fed Depr-Alt#2'!AP$53)*FederalIncomeTax+('State Depr-Alt#2'!AP$98-'State Depr-Alt#2'!AP$53)*StateIncomeTax+AN11</f>
        <v>0</v>
      </c>
      <c r="AP11" s="386">
        <f ca="1">('Fed Depr-Alt#2'!AQ$98-'Fed Depr-Alt#2'!AQ$53)*FederalIncomeTax+('State Depr-Alt#2'!AQ$98-'State Depr-Alt#2'!AQ$53)*StateIncomeTax+AO11</f>
        <v>0</v>
      </c>
      <c r="AQ11" s="386">
        <f ca="1">('Fed Depr-Alt#2'!AR$98-'Fed Depr-Alt#2'!AR$53)*FederalIncomeTax+('State Depr-Alt#2'!AR$98-'State Depr-Alt#2'!AR$53)*StateIncomeTax+AP11</f>
        <v>0</v>
      </c>
      <c r="AR11" s="386">
        <f ca="1">('Fed Depr-Alt#2'!AS$98-'Fed Depr-Alt#2'!AS$53)*FederalIncomeTax+('State Depr-Alt#2'!AS$98-'State Depr-Alt#2'!AS$53)*StateIncomeTax+AQ11</f>
        <v>0</v>
      </c>
      <c r="AS11" s="386">
        <f ca="1">('Fed Depr-Alt#2'!AT$98-'Fed Depr-Alt#2'!AT$53)*FederalIncomeTax+('State Depr-Alt#2'!AT$98-'State Depr-Alt#2'!AT$53)*StateIncomeTax+AR11</f>
        <v>0</v>
      </c>
      <c r="AT11" s="386">
        <f ca="1">('Fed Depr-Alt#2'!AU$98-'Fed Depr-Alt#2'!AU$53)*FederalIncomeTax+('State Depr-Alt#2'!AU$98-'State Depr-Alt#2'!AU$53)*StateIncomeTax+AS11</f>
        <v>0</v>
      </c>
      <c r="AU11" s="386">
        <f ca="1">('Fed Depr-Alt#2'!AV$98-'Fed Depr-Alt#2'!AV$53)*FederalIncomeTax+('State Depr-Alt#2'!AV$98-'State Depr-Alt#2'!AV$53)*StateIncomeTax+AT11</f>
        <v>0</v>
      </c>
      <c r="AV11" s="386">
        <f ca="1">('Fed Depr-Alt#2'!AW$98-'Fed Depr-Alt#2'!AW$53)*FederalIncomeTax+('State Depr-Alt#2'!AW$98-'State Depr-Alt#2'!AW$53)*StateIncomeTax+AU11</f>
        <v>0</v>
      </c>
      <c r="AW11" s="386">
        <f ca="1">('Fed Depr-Alt#2'!AX$98-'Fed Depr-Alt#2'!AX$53)*FederalIncomeTax+('State Depr-Alt#2'!AX$98-'State Depr-Alt#2'!AX$53)*StateIncomeTax+AV11</f>
        <v>0</v>
      </c>
      <c r="AX11" s="386">
        <f ca="1">('Fed Depr-Alt#2'!AY$98-'Fed Depr-Alt#2'!AY$53)*FederalIncomeTax+('State Depr-Alt#2'!AY$98-'State Depr-Alt#2'!AY$53)*StateIncomeTax+AW11</f>
        <v>0</v>
      </c>
      <c r="AY11" s="386">
        <f ca="1">('Fed Depr-Alt#2'!AZ$98-'Fed Depr-Alt#2'!AZ$53)*FederalIncomeTax+('State Depr-Alt#2'!AZ$98-'State Depr-Alt#2'!AZ$53)*StateIncomeTax+AX11</f>
        <v>0</v>
      </c>
      <c r="AZ11" s="386">
        <f ca="1">('Fed Depr-Alt#2'!BA$98-'Fed Depr-Alt#2'!BA$53)*FederalIncomeTax+('State Depr-Alt#2'!BA$98-'State Depr-Alt#2'!BA$53)*StateIncomeTax+AY11</f>
        <v>0</v>
      </c>
      <c r="BA11" s="386">
        <f ca="1">('Fed Depr-Alt#2'!BB$98-'Fed Depr-Alt#2'!BB$53)*FederalIncomeTax+('State Depr-Alt#2'!BB$98-'State Depr-Alt#2'!BB$53)*StateIncomeTax+AZ11</f>
        <v>0</v>
      </c>
      <c r="BB11" s="386">
        <f ca="1">('Fed Depr-Alt#2'!BC$98-'Fed Depr-Alt#2'!BC$53)*FederalIncomeTax+('State Depr-Alt#2'!BC$98-'State Depr-Alt#2'!BC$53)*StateIncomeTax+BA11</f>
        <v>0</v>
      </c>
      <c r="BC11" s="386">
        <f ca="1">('Fed Depr-Alt#2'!BD$98-'Fed Depr-Alt#2'!BD$53)*FederalIncomeTax+('State Depr-Alt#2'!BD$98-'State Depr-Alt#2'!BD$53)*StateIncomeTax+BB11</f>
        <v>0</v>
      </c>
      <c r="BD11" s="386">
        <f ca="1">('Fed Depr-Alt#2'!BE$98-'Fed Depr-Alt#2'!BE$53)*FederalIncomeTax+('State Depr-Alt#2'!BE$98-'State Depr-Alt#2'!BE$53)*StateIncomeTax+BC11</f>
        <v>0</v>
      </c>
      <c r="BE11" s="386">
        <f ca="1">('Fed Depr-Alt#2'!BF$98-'Fed Depr-Alt#2'!BF$53)*FederalIncomeTax+('State Depr-Alt#2'!BF$98-'State Depr-Alt#2'!BF$53)*StateIncomeTax+BD11</f>
        <v>0</v>
      </c>
      <c r="BF11" s="386">
        <f ca="1">('Fed Depr-Alt#2'!BG$98-'Fed Depr-Alt#2'!BG$53)*FederalIncomeTax+('State Depr-Alt#2'!BG$98-'State Depr-Alt#2'!BG$53)*StateIncomeTax+BE11</f>
        <v>0</v>
      </c>
      <c r="BG11" s="386">
        <f ca="1">('Fed Depr-Alt#2'!BH$98-'Fed Depr-Alt#2'!BH$53)*FederalIncomeTax+('State Depr-Alt#2'!BH$98-'State Depr-Alt#2'!BH$53)*StateIncomeTax+BF11</f>
        <v>0</v>
      </c>
      <c r="BH11" s="386">
        <f ca="1">('Fed Depr-Alt#2'!BI$98-'Fed Depr-Alt#2'!BI$53)*FederalIncomeTax+('State Depr-Alt#2'!BI$98-'State Depr-Alt#2'!BI$53)*StateIncomeTax+BG11</f>
        <v>0</v>
      </c>
      <c r="BI11" s="386">
        <f ca="1">('Fed Depr-Alt#2'!BJ$98-'Fed Depr-Alt#2'!BJ$53)*FederalIncomeTax+('State Depr-Alt#2'!BJ$98-'State Depr-Alt#2'!BJ$53)*StateIncomeTax+BH11</f>
        <v>0</v>
      </c>
      <c r="BJ11" s="386">
        <f ca="1">('Fed Depr-Alt#2'!BK$98-'Fed Depr-Alt#2'!BK$53)*FederalIncomeTax+('State Depr-Alt#2'!BK$98-'State Depr-Alt#2'!BK$53)*StateIncomeTax+BI11</f>
        <v>0</v>
      </c>
      <c r="BK11" s="386">
        <f ca="1">('Fed Depr-Alt#2'!BL$98-'Fed Depr-Alt#2'!BL$53)*FederalIncomeTax+('State Depr-Alt#2'!BL$98-'State Depr-Alt#2'!BL$53)*StateIncomeTax+BJ11</f>
        <v>0</v>
      </c>
      <c r="BL11" s="386">
        <f ca="1">('Fed Depr-Alt#2'!BM$98-'Fed Depr-Alt#2'!BM$53)*FederalIncomeTax+('State Depr-Alt#2'!BM$98-'State Depr-Alt#2'!BM$53)*StateIncomeTax+BK11</f>
        <v>0</v>
      </c>
      <c r="BM11" s="386">
        <f ca="1">('Fed Depr-Alt#2'!BN$98-'Fed Depr-Alt#2'!BN$53)*FederalIncomeTax+('State Depr-Alt#2'!BN$98-'State Depr-Alt#2'!BN$53)*StateIncomeTax+BL11</f>
        <v>0</v>
      </c>
      <c r="BN11" s="386">
        <f ca="1">('Fed Depr-Alt#2'!BO$98-'Fed Depr-Alt#2'!BO$53)*FederalIncomeTax+('State Depr-Alt#2'!BO$98-'State Depr-Alt#2'!BO$53)*StateIncomeTax+BM11</f>
        <v>0</v>
      </c>
      <c r="BO11" s="386">
        <f ca="1">('Fed Depr-Alt#2'!BP$98-'Fed Depr-Alt#2'!BP$53)*FederalIncomeTax+('State Depr-Alt#2'!BP$98-'State Depr-Alt#2'!BP$53)*StateIncomeTax+BN11</f>
        <v>0</v>
      </c>
      <c r="BP11" s="386">
        <f ca="1">('Fed Depr-Alt#2'!BQ$98-'Fed Depr-Alt#2'!BQ$53)*FederalIncomeTax+('State Depr-Alt#2'!BQ$98-'State Depr-Alt#2'!BQ$53)*StateIncomeTax+BO11</f>
        <v>0</v>
      </c>
      <c r="BQ11" s="386">
        <f ca="1">('Fed Depr-Alt#2'!BR$98-'Fed Depr-Alt#2'!BR$53)*FederalIncomeTax+('State Depr-Alt#2'!BR$98-'State Depr-Alt#2'!BR$53)*StateIncomeTax+BP11</f>
        <v>0</v>
      </c>
      <c r="BR11" s="386">
        <f ca="1">('Fed Depr-Alt#2'!BS$98-'Fed Depr-Alt#2'!BS$53)*FederalIncomeTax+('State Depr-Alt#2'!BS$98-'State Depr-Alt#2'!BS$53)*StateIncomeTax+BQ11</f>
        <v>0</v>
      </c>
      <c r="BS11" s="386">
        <f ca="1">('Fed Depr-Alt#2'!BT$98-'Fed Depr-Alt#2'!BT$53)*FederalIncomeTax+('State Depr-Alt#2'!BT$98-'State Depr-Alt#2'!BT$53)*StateIncomeTax+BR11</f>
        <v>0</v>
      </c>
      <c r="BT11" s="386">
        <f ca="1">('Fed Depr-Alt#2'!BU$98-'Fed Depr-Alt#2'!BU$53)*FederalIncomeTax+('State Depr-Alt#2'!BU$98-'State Depr-Alt#2'!BU$53)*StateIncomeTax+BS11</f>
        <v>0</v>
      </c>
      <c r="BU11" s="386">
        <f ca="1">('Fed Depr-Alt#2'!BV$98-'Fed Depr-Alt#2'!BV$53)*FederalIncomeTax+('State Depr-Alt#2'!BV$98-'State Depr-Alt#2'!BV$53)*StateIncomeTax+BT11</f>
        <v>0</v>
      </c>
      <c r="BV11" s="386">
        <f ca="1">('Fed Depr-Alt#2'!BW$98-'Fed Depr-Alt#2'!BW$53)*FederalIncomeTax+('State Depr-Alt#2'!BW$98-'State Depr-Alt#2'!BW$53)*StateIncomeTax+BU11</f>
        <v>0</v>
      </c>
      <c r="BW11" s="386">
        <f ca="1">('Fed Depr-Alt#2'!BX$98-'Fed Depr-Alt#2'!BX$53)*FederalIncomeTax+('State Depr-Alt#2'!BX$98-'State Depr-Alt#2'!BX$53)*StateIncomeTax+BV11</f>
        <v>0</v>
      </c>
      <c r="BX11" s="386">
        <f ca="1">('Fed Depr-Alt#2'!BY$98-'Fed Depr-Alt#2'!BY$53)*FederalIncomeTax+('State Depr-Alt#2'!BY$98-'State Depr-Alt#2'!BY$53)*StateIncomeTax+BW11</f>
        <v>0</v>
      </c>
      <c r="BY11" s="386">
        <f ca="1">('Fed Depr-Alt#2'!BZ$98-'Fed Depr-Alt#2'!BZ$53)*FederalIncomeTax+('State Depr-Alt#2'!BZ$98-'State Depr-Alt#2'!BZ$53)*StateIncomeTax+BX11</f>
        <v>0</v>
      </c>
      <c r="BZ11" s="386">
        <f ca="1">('Fed Depr-Alt#2'!CA$98-'Fed Depr-Alt#2'!CA$53)*FederalIncomeTax+('State Depr-Alt#2'!CA$98-'State Depr-Alt#2'!CA$53)*StateIncomeTax+BY11</f>
        <v>0</v>
      </c>
      <c r="CA11" s="386">
        <f ca="1">('Fed Depr-Alt#2'!CB$98-'Fed Depr-Alt#2'!CB$53)*FederalIncomeTax+('State Depr-Alt#2'!CB$98-'State Depr-Alt#2'!CB$53)*StateIncomeTax+BZ11</f>
        <v>0</v>
      </c>
      <c r="CB11" s="386">
        <f ca="1">('Fed Depr-Alt#2'!CC$98-'Fed Depr-Alt#2'!CC$53)*FederalIncomeTax+('State Depr-Alt#2'!CC$98-'State Depr-Alt#2'!CC$53)*StateIncomeTax+CA11</f>
        <v>0</v>
      </c>
      <c r="CC11" s="386">
        <f ca="1">('Fed Depr-Alt#2'!CD$98-'Fed Depr-Alt#2'!CD$53)*FederalIncomeTax+('State Depr-Alt#2'!CD$98-'State Depr-Alt#2'!CD$53)*StateIncomeTax+CB11</f>
        <v>0</v>
      </c>
      <c r="CD11" s="386">
        <f ca="1">('Fed Depr-Alt#2'!CE$98-'Fed Depr-Alt#2'!CE$53)*FederalIncomeTax+('State Depr-Alt#2'!CE$98-'State Depr-Alt#2'!CE$53)*StateIncomeTax+CC11</f>
        <v>0</v>
      </c>
      <c r="CE11" s="386">
        <f ca="1">('Fed Depr-Alt#2'!CF$98-'Fed Depr-Alt#2'!CF$53)*FederalIncomeTax+('State Depr-Alt#2'!CF$98-'State Depr-Alt#2'!CF$53)*StateIncomeTax+CD11</f>
        <v>0</v>
      </c>
      <c r="CF11" s="386">
        <f ca="1">('Fed Depr-Alt#2'!CG$98-'Fed Depr-Alt#2'!CG$53)*FederalIncomeTax+('State Depr-Alt#2'!CG$98-'State Depr-Alt#2'!CG$53)*StateIncomeTax+CE11</f>
        <v>0</v>
      </c>
      <c r="CG11" s="386">
        <f ca="1">('Fed Depr-Alt#2'!CH$98-'Fed Depr-Alt#2'!CH$53)*FederalIncomeTax+('State Depr-Alt#2'!CH$98-'State Depr-Alt#2'!CH$53)*StateIncomeTax+CF11</f>
        <v>0</v>
      </c>
      <c r="CH11" s="386">
        <f ca="1">('Fed Depr-Alt#2'!CI$98-'Fed Depr-Alt#2'!CI$53)*FederalIncomeTax+('State Depr-Alt#2'!CI$98-'State Depr-Alt#2'!CI$53)*StateIncomeTax+CG11</f>
        <v>0</v>
      </c>
      <c r="CI11" s="386">
        <f ca="1">('Fed Depr-Alt#2'!CJ$98-'Fed Depr-Alt#2'!CJ$53)*FederalIncomeTax+('State Depr-Alt#2'!CJ$98-'State Depr-Alt#2'!CJ$53)*StateIncomeTax+CH11</f>
        <v>0</v>
      </c>
      <c r="CJ11" s="386">
        <f ca="1">('Fed Depr-Alt#2'!CK$98-'Fed Depr-Alt#2'!CK$53)*FederalIncomeTax+('State Depr-Alt#2'!CK$98-'State Depr-Alt#2'!CK$53)*StateIncomeTax+CI11</f>
        <v>0</v>
      </c>
      <c r="CK11" s="386">
        <f ca="1">('Fed Depr-Alt#2'!CL$98-'Fed Depr-Alt#2'!CL$53)*FederalIncomeTax+('State Depr-Alt#2'!CL$98-'State Depr-Alt#2'!CL$53)*StateIncomeTax+CJ11</f>
        <v>0</v>
      </c>
      <c r="CL11" s="386">
        <f ca="1">('Fed Depr-Alt#2'!CM$98-'Fed Depr-Alt#2'!CM$53)*FederalIncomeTax+('State Depr-Alt#2'!CM$98-'State Depr-Alt#2'!CM$53)*StateIncomeTax+CK11</f>
        <v>0</v>
      </c>
      <c r="CM11" s="386">
        <f ca="1">('Fed Depr-Alt#2'!CN$98-'Fed Depr-Alt#2'!CN$53)*FederalIncomeTax+('State Depr-Alt#2'!CN$98-'State Depr-Alt#2'!CN$53)*StateIncomeTax+CL11</f>
        <v>0</v>
      </c>
      <c r="CN11" s="386">
        <f ca="1">('Fed Depr-Alt#2'!CO$98-'Fed Depr-Alt#2'!CO$53)*FederalIncomeTax+('State Depr-Alt#2'!CO$98-'State Depr-Alt#2'!CO$53)*StateIncomeTax+CM11</f>
        <v>0</v>
      </c>
      <c r="CO11" s="386">
        <f ca="1">('Fed Depr-Alt#2'!CP$98-'Fed Depr-Alt#2'!CP$53)*FederalIncomeTax+('State Depr-Alt#2'!CP$98-'State Depr-Alt#2'!CP$53)*StateIncomeTax+CN11</f>
        <v>0</v>
      </c>
      <c r="CP11" s="386">
        <f ca="1">('Fed Depr-Alt#2'!CQ$98-'Fed Depr-Alt#2'!CQ$53)*FederalIncomeTax+('State Depr-Alt#2'!CQ$98-'State Depr-Alt#2'!CQ$53)*StateIncomeTax+CO11</f>
        <v>0</v>
      </c>
      <c r="CQ11" s="386">
        <f ca="1">('Fed Depr-Alt#2'!CR$98-'Fed Depr-Alt#2'!CR$53)*FederalIncomeTax+('State Depr-Alt#2'!CR$98-'State Depr-Alt#2'!CR$53)*StateIncomeTax+CP11</f>
        <v>0</v>
      </c>
      <c r="CR11" s="386"/>
      <c r="CS11" s="386"/>
    </row>
    <row r="12" spans="1:97"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BZ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ref="CA12:CD12" ca="1" si="3">SUM(CA8:CA11)</f>
        <v>0</v>
      </c>
      <c r="CB12" s="470">
        <f t="shared" ca="1" si="3"/>
        <v>0</v>
      </c>
      <c r="CC12" s="470">
        <f t="shared" ca="1" si="3"/>
        <v>0</v>
      </c>
      <c r="CD12" s="470">
        <f t="shared" ca="1" si="3"/>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row>
    <row r="13" spans="1:97"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row>
    <row r="14" spans="1:97"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row>
    <row r="15" spans="1:97" s="6" customFormat="1" x14ac:dyDescent="0.25">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A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ref="CB15:CD15" ca="1" si="8">CB12*$B$13*$B$14</f>
        <v>0</v>
      </c>
      <c r="CC15" s="35">
        <f t="shared" ca="1" si="8"/>
        <v>0</v>
      </c>
      <c r="CD15" s="35">
        <f t="shared" ca="1" si="8"/>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row>
    <row r="16" spans="1:97"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97"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row>
    <row r="18" spans="1:97" s="471" customFormat="1" x14ac:dyDescent="0.25">
      <c r="A18" s="32" t="s">
        <v>154</v>
      </c>
      <c r="C18" s="470">
        <f ca="1">Inputs!E91+IF(C4='LookUp Ranges'!$D$149,RetireValueAlt3,0)</f>
        <v>0</v>
      </c>
      <c r="D18" s="470">
        <f ca="1">Inputs!F91+IF(D4='LookUp Ranges'!$D$149,RetireValueAlt3,0)</f>
        <v>0</v>
      </c>
      <c r="E18" s="470">
        <f ca="1">Inputs!G91+IF(E4='LookUp Ranges'!$D$149,RetireValueAlt3,0)</f>
        <v>0</v>
      </c>
      <c r="F18" s="470">
        <f ca="1">Inputs!H91+IF(F4='LookUp Ranges'!$D$149,RetireValueAlt3,0)</f>
        <v>0</v>
      </c>
      <c r="G18" s="470">
        <f ca="1">Inputs!I91+IF(G4='LookUp Ranges'!$D$149,RetireValueAlt3,0)</f>
        <v>0</v>
      </c>
      <c r="H18" s="470">
        <f ca="1">Inputs!J91+IF(H4='LookUp Ranges'!$D$149,RetireValueAlt3,0)</f>
        <v>0</v>
      </c>
      <c r="I18" s="470">
        <f ca="1">Inputs!K91+IF(I4='LookUp Ranges'!$D$149,RetireValueAlt3,0)</f>
        <v>0</v>
      </c>
      <c r="J18" s="470">
        <f ca="1">Inputs!L91+IF(J4='LookUp Ranges'!$D$149,RetireValueAlt3,0)</f>
        <v>0</v>
      </c>
      <c r="K18" s="470">
        <f ca="1">Inputs!M91+IF(K4='LookUp Ranges'!$D$149,RetireValueAlt3,0)</f>
        <v>0</v>
      </c>
      <c r="L18" s="470">
        <f ca="1">Inputs!N91+IF(L4='LookUp Ranges'!$D$149,RetireValueAlt3,0)</f>
        <v>0</v>
      </c>
      <c r="M18" s="470">
        <f ca="1">Inputs!O91+IF(M4='LookUp Ranges'!$D$149,RetireValueAlt3,0)</f>
        <v>0</v>
      </c>
      <c r="N18" s="470">
        <f ca="1">Inputs!P91+IF(N4='LookUp Ranges'!$D$149,RetireValueAlt3,0)</f>
        <v>0</v>
      </c>
      <c r="O18" s="470">
        <f ca="1">Inputs!Q91+IF(O4='LookUp Ranges'!$D$149,RetireValueAlt3,0)</f>
        <v>0</v>
      </c>
      <c r="P18" s="470">
        <f ca="1">Inputs!R91+IF(P4='LookUp Ranges'!$D$149,RetireValueAlt3,0)</f>
        <v>0</v>
      </c>
      <c r="Q18" s="470">
        <f ca="1">Inputs!S91+IF(Q4='LookUp Ranges'!$D$149,RetireValueAlt3,0)</f>
        <v>0</v>
      </c>
      <c r="R18" s="470">
        <f ca="1">Inputs!T91+IF(R4='LookUp Ranges'!$D$149,RetireValueAlt3,0)</f>
        <v>0</v>
      </c>
      <c r="S18" s="470">
        <f ca="1">Inputs!U91+IF(S4='LookUp Ranges'!$D$149,RetireValueAlt3,0)</f>
        <v>0</v>
      </c>
      <c r="T18" s="470">
        <f ca="1">Inputs!V91+IF(T4='LookUp Ranges'!$D$149,RetireValueAlt3,0)</f>
        <v>0</v>
      </c>
      <c r="U18" s="470">
        <f ca="1">Inputs!W91+IF(U4='LookUp Ranges'!$D$149,RetireValueAlt3,0)</f>
        <v>0</v>
      </c>
      <c r="V18" s="470">
        <f ca="1">Inputs!X91+IF(V4='LookUp Ranges'!$D$149,RetireValueAlt3,0)</f>
        <v>0</v>
      </c>
      <c r="W18" s="470">
        <f ca="1">Inputs!Y91+IF(W4='LookUp Ranges'!$D$149,RetireValueAlt3,0)</f>
        <v>0</v>
      </c>
      <c r="X18" s="470">
        <f ca="1">Inputs!Z91+IF(X4='LookUp Ranges'!$D$149,RetireValueAlt3,0)</f>
        <v>0</v>
      </c>
      <c r="Y18" s="470">
        <f ca="1">Inputs!AA91+IF(Y4='LookUp Ranges'!$D$149,RetireValueAlt3,0)</f>
        <v>0</v>
      </c>
      <c r="Z18" s="470">
        <f ca="1">Inputs!AB91+IF(Z4='LookUp Ranges'!$D$149,RetireValueAlt3,0)</f>
        <v>0</v>
      </c>
      <c r="AA18" s="470">
        <f ca="1">Inputs!AC91+IF(AA4='LookUp Ranges'!$D$149,RetireValueAlt3,0)</f>
        <v>0</v>
      </c>
      <c r="AB18" s="470">
        <f ca="1">Inputs!AD91+IF(AB4='LookUp Ranges'!$D$149,RetireValueAlt3,0)</f>
        <v>0</v>
      </c>
      <c r="AC18" s="470">
        <f ca="1">Inputs!AE91+IF(AC4='LookUp Ranges'!$D$149,RetireValueAlt3,0)</f>
        <v>0</v>
      </c>
      <c r="AD18" s="470">
        <f ca="1">Inputs!AF91+IF(AD4='LookUp Ranges'!$D$149,RetireValueAlt3,0)</f>
        <v>0</v>
      </c>
      <c r="AE18" s="470">
        <f ca="1">Inputs!AG91+IF(AE4='LookUp Ranges'!$D$149,RetireValueAlt3,0)</f>
        <v>0</v>
      </c>
      <c r="AF18" s="470">
        <f ca="1">Inputs!AH91+IF(AF4='LookUp Ranges'!$D$149,RetireValueAlt3,0)</f>
        <v>0</v>
      </c>
      <c r="AG18" s="470">
        <f ca="1">Inputs!AI91+IF(AG4='LookUp Ranges'!$D$149,RetireValueAlt3,0)</f>
        <v>0</v>
      </c>
      <c r="AH18" s="470">
        <f ca="1">Inputs!AJ91+IF(AH4='LookUp Ranges'!$D$149,RetireValueAlt3,0)</f>
        <v>0</v>
      </c>
      <c r="AI18" s="470">
        <f ca="1">Inputs!AK91+IF(AI4='LookUp Ranges'!$D$149,RetireValueAlt3,0)</f>
        <v>0</v>
      </c>
      <c r="AJ18" s="470">
        <f ca="1">Inputs!AL91+IF(AJ4='LookUp Ranges'!$D$149,RetireValueAlt3,0)</f>
        <v>0</v>
      </c>
      <c r="AK18" s="470">
        <f ca="1">Inputs!AM91+IF(AK4='LookUp Ranges'!$D$149,RetireValueAlt3,0)</f>
        <v>0</v>
      </c>
      <c r="AL18" s="470">
        <f ca="1">Inputs!AN91+IF(AL4='LookUp Ranges'!$D$149,RetireValueAlt3,0)</f>
        <v>0</v>
      </c>
      <c r="AM18" s="470">
        <f ca="1">Inputs!AO91+IF(AM4='LookUp Ranges'!$D$149,RetireValueAlt3,0)</f>
        <v>0</v>
      </c>
      <c r="AN18" s="470">
        <f ca="1">Inputs!AP91+IF(AN4='LookUp Ranges'!$D$149,RetireValueAlt3,0)</f>
        <v>0</v>
      </c>
      <c r="AO18" s="470">
        <f ca="1">Inputs!AQ91+IF(AO4='LookUp Ranges'!$D$149,RetireValueAlt3,0)</f>
        <v>0</v>
      </c>
      <c r="AP18" s="470">
        <f ca="1">Inputs!AR91+IF(AP4='LookUp Ranges'!$D$149,RetireValueAlt3,0)</f>
        <v>0</v>
      </c>
      <c r="AQ18" s="470">
        <f ca="1">Inputs!AS91+IF(AQ4='LookUp Ranges'!$D$149,RetireValueAlt3,0)</f>
        <v>0</v>
      </c>
      <c r="AR18" s="470">
        <f ca="1">Inputs!AT91+IF(AR4='LookUp Ranges'!$D$149,RetireValueAlt3,0)</f>
        <v>0</v>
      </c>
      <c r="AS18" s="470">
        <f ca="1">Inputs!AU91+IF(AS4='LookUp Ranges'!$D$149,RetireValueAlt3,0)</f>
        <v>0</v>
      </c>
      <c r="AT18" s="470">
        <f ca="1">Inputs!AV91+IF(AT4='LookUp Ranges'!$D$149,RetireValueAlt3,0)</f>
        <v>0</v>
      </c>
      <c r="AU18" s="470">
        <f ca="1">Inputs!AW91+IF(AU4='LookUp Ranges'!$D$149,RetireValueAlt3,0)</f>
        <v>0</v>
      </c>
      <c r="AV18" s="470">
        <f ca="1">Inputs!AX91+IF(AV4='LookUp Ranges'!$D$149,RetireValueAlt3,0)</f>
        <v>0</v>
      </c>
      <c r="AW18" s="470">
        <f ca="1">Inputs!AY91+IF(AW4='LookUp Ranges'!$D$149,RetireValueAlt3,0)</f>
        <v>0</v>
      </c>
      <c r="AX18" s="470">
        <f ca="1">Inputs!AZ91+IF(AX4='LookUp Ranges'!$D$149,RetireValueAlt3,0)</f>
        <v>0</v>
      </c>
      <c r="AY18" s="470">
        <f ca="1">Inputs!BA91+IF(AY4='LookUp Ranges'!$D$149,RetireValueAlt3,0)</f>
        <v>0</v>
      </c>
      <c r="AZ18" s="470">
        <f ca="1">Inputs!BB91+IF(AZ4='LookUp Ranges'!$D$149,RetireValueAlt3,0)</f>
        <v>0</v>
      </c>
      <c r="BA18" s="470">
        <f ca="1">Inputs!BC91+IF(BA4='LookUp Ranges'!$D$149,RetireValueAlt3,0)</f>
        <v>0</v>
      </c>
      <c r="BB18" s="470">
        <f ca="1">Inputs!BD91+IF(BB4='LookUp Ranges'!$D$149,RetireValueAlt3,0)</f>
        <v>0</v>
      </c>
      <c r="BC18" s="470">
        <f ca="1">Inputs!BE91+IF(BC4='LookUp Ranges'!$D$149,RetireValueAlt3,0)</f>
        <v>0</v>
      </c>
      <c r="BD18" s="470">
        <f ca="1">Inputs!BF91+IF(BD4='LookUp Ranges'!$D$149,RetireValueAlt3,0)</f>
        <v>0</v>
      </c>
      <c r="BE18" s="470">
        <f ca="1">Inputs!BG91+IF(BE4='LookUp Ranges'!$D$149,RetireValueAlt3,0)</f>
        <v>0</v>
      </c>
      <c r="BF18" s="470">
        <f ca="1">Inputs!BH91+IF(BF4='LookUp Ranges'!$D$149,RetireValueAlt3,0)</f>
        <v>0</v>
      </c>
      <c r="BG18" s="470">
        <f ca="1">Inputs!BI91+IF(BG4='LookUp Ranges'!$D$149,RetireValueAlt3,0)</f>
        <v>0</v>
      </c>
      <c r="BH18" s="470">
        <f ca="1">Inputs!BJ91+IF(BH4='LookUp Ranges'!$D$149,RetireValueAlt3,0)</f>
        <v>0</v>
      </c>
      <c r="BI18" s="470">
        <f ca="1">Inputs!BK91+IF(BI4='LookUp Ranges'!$D$149,RetireValueAlt3,0)</f>
        <v>0</v>
      </c>
      <c r="BJ18" s="470">
        <f ca="1">Inputs!BL91+IF(BJ4='LookUp Ranges'!$D$149,RetireValueAlt3,0)</f>
        <v>0</v>
      </c>
      <c r="BK18" s="470">
        <f ca="1">Inputs!BM91+IF(BK4='LookUp Ranges'!$D$149,RetireValueAlt3,0)</f>
        <v>0</v>
      </c>
      <c r="BL18" s="470">
        <f ca="1">Inputs!BN91+IF(BL4='LookUp Ranges'!$D$149,RetireValueAlt3,0)</f>
        <v>0</v>
      </c>
      <c r="BM18" s="470">
        <f ca="1">Inputs!BO91+IF(BM4='LookUp Ranges'!$D$149,RetireValueAlt3,0)</f>
        <v>0</v>
      </c>
      <c r="BN18" s="470">
        <f ca="1">Inputs!BP91+IF(BN4='LookUp Ranges'!$D$149,RetireValueAlt3,0)</f>
        <v>0</v>
      </c>
      <c r="BO18" s="470">
        <f ca="1">Inputs!BQ91+IF(BO4='LookUp Ranges'!$D$149,RetireValueAlt3,0)</f>
        <v>0</v>
      </c>
      <c r="BP18" s="470">
        <f ca="1">Inputs!BR91+IF(BP4='LookUp Ranges'!$D$149,RetireValueAlt3,0)</f>
        <v>0</v>
      </c>
      <c r="BQ18" s="470">
        <f ca="1">Inputs!BS91+IF(BQ4='LookUp Ranges'!$D$149,RetireValueAlt3,0)</f>
        <v>0</v>
      </c>
      <c r="BR18" s="470">
        <f ca="1">Inputs!BT91+IF(BR4='LookUp Ranges'!$D$149,RetireValueAlt3,0)</f>
        <v>0</v>
      </c>
      <c r="BS18" s="470">
        <f ca="1">Inputs!BU91+IF(BS4='LookUp Ranges'!$D$149,RetireValueAlt3,0)</f>
        <v>0</v>
      </c>
      <c r="BT18" s="470">
        <f ca="1">Inputs!BV91+IF(BT4='LookUp Ranges'!$D$149,RetireValueAlt3,0)</f>
        <v>0</v>
      </c>
      <c r="BU18" s="470">
        <f ca="1">Inputs!BW91+IF(BU4='LookUp Ranges'!$D$149,RetireValueAlt3,0)</f>
        <v>0</v>
      </c>
      <c r="BV18" s="470">
        <f ca="1">Inputs!BX91+IF(BV4='LookUp Ranges'!$D$149,RetireValueAlt3,0)</f>
        <v>0</v>
      </c>
      <c r="BW18" s="470">
        <f ca="1">Inputs!BY91+IF(BW4='LookUp Ranges'!$D$149,RetireValueAlt3,0)</f>
        <v>0</v>
      </c>
      <c r="BX18" s="470">
        <f ca="1">Inputs!BZ91+IF(BX4='LookUp Ranges'!$D$149,RetireValueAlt3,0)</f>
        <v>0</v>
      </c>
      <c r="BY18" s="470">
        <f ca="1">Inputs!CA91+IF(BY4='LookUp Ranges'!$D$149,RetireValueAlt3,0)</f>
        <v>0</v>
      </c>
      <c r="BZ18" s="470">
        <f ca="1">Inputs!CB91+IF(BZ4='LookUp Ranges'!$D$149,RetireValueAlt3,0)</f>
        <v>0</v>
      </c>
      <c r="CA18" s="470">
        <f ca="1">Inputs!CC91+IF(CA4='LookUp Ranges'!$D$149,RetireValueAlt3,0)</f>
        <v>0</v>
      </c>
      <c r="CB18" s="470">
        <f ca="1">Inputs!CD91+IF(CB4='LookUp Ranges'!$D$149,RetireValueAlt3,0)</f>
        <v>0</v>
      </c>
      <c r="CC18" s="470">
        <f ca="1">Inputs!CE91+IF(CC4='LookUp Ranges'!$D$149,RetireValueAlt3,0)</f>
        <v>0</v>
      </c>
      <c r="CD18" s="470">
        <f ca="1">Inputs!CF91+IF(CD4='LookUp Ranges'!$D$149,RetireValueAlt3,0)</f>
        <v>0</v>
      </c>
      <c r="CE18" s="470">
        <f ca="1">Inputs!CG91+IF(CE4='LookUp Ranges'!$D$149,RetireValueAlt3,0)</f>
        <v>0</v>
      </c>
      <c r="CF18" s="470">
        <f ca="1">Inputs!CH91+IF(CF4='LookUp Ranges'!$D$149,RetireValueAlt3,0)</f>
        <v>0</v>
      </c>
      <c r="CG18" s="470">
        <f ca="1">Inputs!CI91+IF(CG4='LookUp Ranges'!$D$149,RetireValueAlt3,0)</f>
        <v>0</v>
      </c>
      <c r="CH18" s="470">
        <f ca="1">Inputs!CJ91+IF(CH4='LookUp Ranges'!$D$149,RetireValueAlt3,0)</f>
        <v>0</v>
      </c>
      <c r="CI18" s="470">
        <f ca="1">Inputs!CK91+IF(CI4='LookUp Ranges'!$D$149,RetireValueAlt3,0)</f>
        <v>0</v>
      </c>
      <c r="CJ18" s="470">
        <f ca="1">Inputs!CL91+IF(CJ4='LookUp Ranges'!$D$149,RetireValueAlt3,0)</f>
        <v>0</v>
      </c>
      <c r="CK18" s="470">
        <f ca="1">Inputs!CM91+IF(CK4='LookUp Ranges'!$D$149,RetireValueAlt3,0)</f>
        <v>0</v>
      </c>
      <c r="CL18" s="470">
        <f ca="1">Inputs!CN91+IF(CL4='LookUp Ranges'!$D$149,RetireValueAlt3,0)</f>
        <v>0</v>
      </c>
      <c r="CM18" s="470">
        <f ca="1">Inputs!CO91+IF(CM4='LookUp Ranges'!$D$149,RetireValueAlt3,0)</f>
        <v>0</v>
      </c>
      <c r="CN18" s="470">
        <f ca="1">Inputs!CP91+IF(CN4='LookUp Ranges'!$D$149,RetireValueAlt3,0)</f>
        <v>0</v>
      </c>
      <c r="CO18" s="470">
        <f ca="1">Inputs!CQ91+IF(CO4='LookUp Ranges'!$D$149,RetireValueAlt3,0)</f>
        <v>0</v>
      </c>
      <c r="CP18" s="470">
        <f ca="1">Inputs!CR91+IF(CP4='LookUp Ranges'!$D$149,RetireValueAlt3,0)</f>
        <v>0</v>
      </c>
      <c r="CQ18" s="470">
        <f ca="1">Inputs!CS91+IF(CQ4='LookUp Ranges'!$D$149,RetireValueAlt3,0)</f>
        <v>0</v>
      </c>
      <c r="CR18" s="470"/>
      <c r="CS18" s="470"/>
    </row>
    <row r="19" spans="1:97" s="471" customFormat="1" x14ac:dyDescent="0.25">
      <c r="A19" s="32" t="s">
        <v>147</v>
      </c>
      <c r="C19" s="470">
        <f ca="1">-(SUM(Inputs!$E$77:'Inputs'!E77)+C10)*PropertyTaxRate</f>
        <v>0</v>
      </c>
      <c r="D19" s="470">
        <f ca="1">-(SUM(Inputs!$E$77:'Inputs'!F77)+D10)*PropertyTaxRate</f>
        <v>0</v>
      </c>
      <c r="E19" s="470">
        <f ca="1">-(SUM(Inputs!$E$77:'Inputs'!G77)+E10)*PropertyTaxRate</f>
        <v>0</v>
      </c>
      <c r="F19" s="470">
        <f ca="1">-(SUM(Inputs!$E$77:'Inputs'!H77)+F10)*PropertyTaxRate</f>
        <v>0</v>
      </c>
      <c r="G19" s="470">
        <f ca="1">-(SUM(Inputs!$E$77:'Inputs'!I77)+G10)*PropertyTaxRate</f>
        <v>0</v>
      </c>
      <c r="H19" s="470">
        <f ca="1">-(SUM(Inputs!$E$77:'Inputs'!J77)+H10)*PropertyTaxRate</f>
        <v>0</v>
      </c>
      <c r="I19" s="470">
        <f ca="1">-(SUM(Inputs!$E$77:'Inputs'!K77)+I10)*PropertyTaxRate</f>
        <v>0</v>
      </c>
      <c r="J19" s="470">
        <f ca="1">-(SUM(Inputs!$E$77:'Inputs'!L77)+J10)*PropertyTaxRate</f>
        <v>0</v>
      </c>
      <c r="K19" s="470">
        <f ca="1">-(SUM(Inputs!$E$77:'Inputs'!M77)+K10)*PropertyTaxRate</f>
        <v>0</v>
      </c>
      <c r="L19" s="470">
        <f ca="1">-(SUM(Inputs!$E$77:'Inputs'!N77)+L10)*PropertyTaxRate</f>
        <v>0</v>
      </c>
      <c r="M19" s="470">
        <f ca="1">-(SUM(Inputs!$E$77:'Inputs'!O77)+M10)*PropertyTaxRate</f>
        <v>0</v>
      </c>
      <c r="N19" s="470">
        <f ca="1">-(SUM(Inputs!$E$77:'Inputs'!P77)+N10)*PropertyTaxRate</f>
        <v>0</v>
      </c>
      <c r="O19" s="470">
        <f ca="1">-(SUM(Inputs!$E$77:'Inputs'!Q77)+O10)*PropertyTaxRate</f>
        <v>0</v>
      </c>
      <c r="P19" s="470">
        <f ca="1">-(SUM(Inputs!$E$77:'Inputs'!R77)+P10)*PropertyTaxRate</f>
        <v>0</v>
      </c>
      <c r="Q19" s="470">
        <f ca="1">-(SUM(Inputs!$E$77:'Inputs'!S77)+Q10)*PropertyTaxRate</f>
        <v>0</v>
      </c>
      <c r="R19" s="470">
        <f ca="1">-(SUM(Inputs!$E$77:'Inputs'!T77)+R10)*PropertyTaxRate</f>
        <v>0</v>
      </c>
      <c r="S19" s="470">
        <f ca="1">-(SUM(Inputs!$E$77:'Inputs'!U77)+S10)*PropertyTaxRate</f>
        <v>0</v>
      </c>
      <c r="T19" s="470">
        <f ca="1">-(SUM(Inputs!$E$77:'Inputs'!V77)+T10)*PropertyTaxRate</f>
        <v>0</v>
      </c>
      <c r="U19" s="470">
        <f ca="1">-(SUM(Inputs!$E$77:'Inputs'!W77)+U10)*PropertyTaxRate</f>
        <v>0</v>
      </c>
      <c r="V19" s="470">
        <f ca="1">-(SUM(Inputs!$E$77:'Inputs'!X77)+V10)*PropertyTaxRate</f>
        <v>0</v>
      </c>
      <c r="W19" s="470">
        <f ca="1">-(SUM(Inputs!$E$77:'Inputs'!Y77)+W10)*PropertyTaxRate</f>
        <v>0</v>
      </c>
      <c r="X19" s="470">
        <f ca="1">-(SUM(Inputs!$E$77:'Inputs'!Z77)+X10)*PropertyTaxRate</f>
        <v>0</v>
      </c>
      <c r="Y19" s="470">
        <f ca="1">-(SUM(Inputs!$E$77:'Inputs'!AA77)+Y10)*PropertyTaxRate</f>
        <v>0</v>
      </c>
      <c r="Z19" s="470">
        <f ca="1">-(SUM(Inputs!$E$77:'Inputs'!AB77)+Z10)*PropertyTaxRate</f>
        <v>0</v>
      </c>
      <c r="AA19" s="470">
        <f ca="1">-(SUM(Inputs!$E$77:'Inputs'!AC77)+AA10)*PropertyTaxRate</f>
        <v>0</v>
      </c>
      <c r="AB19" s="470">
        <f ca="1">-(SUM(Inputs!$E$77:'Inputs'!AD77)+AB10)*PropertyTaxRate</f>
        <v>0</v>
      </c>
      <c r="AC19" s="470">
        <f ca="1">-(SUM(Inputs!$E$77:'Inputs'!AE77)+AC10)*PropertyTaxRate</f>
        <v>0</v>
      </c>
      <c r="AD19" s="470">
        <f ca="1">-(SUM(Inputs!$E$77:'Inputs'!AF77)+AD10)*PropertyTaxRate</f>
        <v>0</v>
      </c>
      <c r="AE19" s="470">
        <f ca="1">-(SUM(Inputs!$E$77:'Inputs'!AG77)+AE10)*PropertyTaxRate</f>
        <v>0</v>
      </c>
      <c r="AF19" s="470">
        <f ca="1">-(SUM(Inputs!$E$77:'Inputs'!AH77)+AF10)*PropertyTaxRate</f>
        <v>0</v>
      </c>
      <c r="AG19" s="470">
        <f ca="1">-(SUM(Inputs!$E$77:'Inputs'!AI77)+AG10)*PropertyTaxRate</f>
        <v>0</v>
      </c>
      <c r="AH19" s="470">
        <f ca="1">-(SUM(Inputs!$E$77:'Inputs'!AJ77)+AH10)*PropertyTaxRate</f>
        <v>0</v>
      </c>
      <c r="AI19" s="470">
        <f ca="1">-(SUM(Inputs!$E$77:'Inputs'!AK77)+AI10)*PropertyTaxRate</f>
        <v>0</v>
      </c>
      <c r="AJ19" s="470">
        <f ca="1">-(SUM(Inputs!$E$77:'Inputs'!AL77)+AJ10)*PropertyTaxRate</f>
        <v>0</v>
      </c>
      <c r="AK19" s="470">
        <f ca="1">-(SUM(Inputs!$E$77:'Inputs'!AM77)+AK10)*PropertyTaxRate</f>
        <v>0</v>
      </c>
      <c r="AL19" s="470">
        <f ca="1">-(SUM(Inputs!$E$77:'Inputs'!AN77)+AL10)*PropertyTaxRate</f>
        <v>0</v>
      </c>
      <c r="AM19" s="470">
        <f ca="1">-(SUM(Inputs!$E$77:'Inputs'!AO77)+AM10)*PropertyTaxRate</f>
        <v>0</v>
      </c>
      <c r="AN19" s="470">
        <f ca="1">-(SUM(Inputs!$E$77:'Inputs'!AP77)+AN10)*PropertyTaxRate</f>
        <v>0</v>
      </c>
      <c r="AO19" s="470">
        <f ca="1">-(SUM(Inputs!$E$77:'Inputs'!AQ77)+AO10)*PropertyTaxRate</f>
        <v>0</v>
      </c>
      <c r="AP19" s="470">
        <f ca="1">-(SUM(Inputs!$E$77:'Inputs'!AR77)+AP10)*PropertyTaxRate</f>
        <v>0</v>
      </c>
      <c r="AQ19" s="470">
        <f ca="1">-(SUM(Inputs!$E$77:'Inputs'!AS77)+AQ10)*PropertyTaxRate</f>
        <v>0</v>
      </c>
      <c r="AR19" s="470">
        <f ca="1">-(SUM(Inputs!$E$77:'Inputs'!AT77)+AR10)*PropertyTaxRate</f>
        <v>0</v>
      </c>
      <c r="AS19" s="470">
        <f ca="1">-(SUM(Inputs!$E$77:'Inputs'!AU77)+AS10)*PropertyTaxRate</f>
        <v>0</v>
      </c>
      <c r="AT19" s="470">
        <f ca="1">-(SUM(Inputs!$E$77:'Inputs'!AV77)+AT10)*PropertyTaxRate</f>
        <v>0</v>
      </c>
      <c r="AU19" s="470">
        <f ca="1">-(SUM(Inputs!$E$77:'Inputs'!AW77)+AU10)*PropertyTaxRate</f>
        <v>0</v>
      </c>
      <c r="AV19" s="470">
        <f ca="1">-(SUM(Inputs!$E$77:'Inputs'!AX77)+AV10)*PropertyTaxRate</f>
        <v>0</v>
      </c>
      <c r="AW19" s="470">
        <f ca="1">-(SUM(Inputs!$E$77:'Inputs'!AY77)+AW10)*PropertyTaxRate</f>
        <v>0</v>
      </c>
      <c r="AX19" s="470">
        <f ca="1">-(SUM(Inputs!$E$77:'Inputs'!AZ77)+AX10)*PropertyTaxRate</f>
        <v>0</v>
      </c>
      <c r="AY19" s="470">
        <f ca="1">-(SUM(Inputs!$E$77:'Inputs'!BA77)+AY10)*PropertyTaxRate</f>
        <v>0</v>
      </c>
      <c r="AZ19" s="470">
        <f ca="1">-(SUM(Inputs!$E$77:'Inputs'!BB77)+AZ10)*PropertyTaxRate</f>
        <v>0</v>
      </c>
      <c r="BA19" s="470">
        <f ca="1">-(SUM(Inputs!$E$77:'Inputs'!BC77)+BA10)*PropertyTaxRate</f>
        <v>0</v>
      </c>
      <c r="BB19" s="470">
        <f ca="1">-(SUM(Inputs!$E$77:'Inputs'!BD77)+BB10)*PropertyTaxRate</f>
        <v>0</v>
      </c>
      <c r="BC19" s="470">
        <f ca="1">-(SUM(Inputs!$E$77:'Inputs'!BE77)+BC10)*PropertyTaxRate</f>
        <v>0</v>
      </c>
      <c r="BD19" s="470">
        <f ca="1">-(SUM(Inputs!$E$77:'Inputs'!BF77)+BD10)*PropertyTaxRate</f>
        <v>0</v>
      </c>
      <c r="BE19" s="470">
        <f ca="1">-(SUM(Inputs!$E$77:'Inputs'!BG77)+BE10)*PropertyTaxRate</f>
        <v>0</v>
      </c>
      <c r="BF19" s="470">
        <f ca="1">-(SUM(Inputs!$E$77:'Inputs'!BH77)+BF10)*PropertyTaxRate</f>
        <v>0</v>
      </c>
      <c r="BG19" s="470">
        <f ca="1">-(SUM(Inputs!$E$77:'Inputs'!BI77)+BG10)*PropertyTaxRate</f>
        <v>0</v>
      </c>
      <c r="BH19" s="470">
        <f ca="1">-(SUM(Inputs!$E$77:'Inputs'!BJ77)+BH10)*PropertyTaxRate</f>
        <v>0</v>
      </c>
      <c r="BI19" s="470">
        <f ca="1">-(SUM(Inputs!$E$77:'Inputs'!BK77)+BI10)*PropertyTaxRate</f>
        <v>0</v>
      </c>
      <c r="BJ19" s="470">
        <f ca="1">-(SUM(Inputs!$E$77:'Inputs'!BL77)+BJ10)*PropertyTaxRate</f>
        <v>0</v>
      </c>
      <c r="BK19" s="470">
        <f ca="1">-(SUM(Inputs!$E$77:'Inputs'!BM77)+BK10)*PropertyTaxRate</f>
        <v>0</v>
      </c>
      <c r="BL19" s="470">
        <f ca="1">-(SUM(Inputs!$E$77:'Inputs'!BN77)+BL10)*PropertyTaxRate</f>
        <v>0</v>
      </c>
      <c r="BM19" s="470">
        <f ca="1">-(SUM(Inputs!$E$77:'Inputs'!BO77)+BM10)*PropertyTaxRate</f>
        <v>0</v>
      </c>
      <c r="BN19" s="470">
        <f ca="1">-(SUM(Inputs!$E$77:'Inputs'!BP77)+BN10)*PropertyTaxRate</f>
        <v>0</v>
      </c>
      <c r="BO19" s="470">
        <f ca="1">-(SUM(Inputs!$E$77:'Inputs'!BQ77)+BO10)*PropertyTaxRate</f>
        <v>0</v>
      </c>
      <c r="BP19" s="470">
        <f ca="1">-(SUM(Inputs!$E$77:'Inputs'!BR77)+BP10)*PropertyTaxRate</f>
        <v>0</v>
      </c>
      <c r="BQ19" s="470">
        <f ca="1">-(SUM(Inputs!$E$77:'Inputs'!BS77)+BQ10)*PropertyTaxRate</f>
        <v>0</v>
      </c>
      <c r="BR19" s="470">
        <f ca="1">-(SUM(Inputs!$E$77:'Inputs'!BT77)+BR10)*PropertyTaxRate</f>
        <v>0</v>
      </c>
      <c r="BS19" s="470">
        <f ca="1">-(SUM(Inputs!$E$77:'Inputs'!BU77)+BS10)*PropertyTaxRate</f>
        <v>0</v>
      </c>
      <c r="BT19" s="470">
        <f ca="1">-(SUM(Inputs!$E$77:'Inputs'!BV77)+BT10)*PropertyTaxRate</f>
        <v>0</v>
      </c>
      <c r="BU19" s="470">
        <f ca="1">-(SUM(Inputs!$E$77:'Inputs'!BW77)+BU10)*PropertyTaxRate</f>
        <v>0</v>
      </c>
      <c r="BV19" s="470">
        <f ca="1">-(SUM(Inputs!$E$77:'Inputs'!BX77)+BV10)*PropertyTaxRate</f>
        <v>0</v>
      </c>
      <c r="BW19" s="470">
        <f ca="1">-(SUM(Inputs!$E$77:'Inputs'!BY77)+BW10)*PropertyTaxRate</f>
        <v>0</v>
      </c>
      <c r="BX19" s="470">
        <f ca="1">-(SUM(Inputs!$E$77:'Inputs'!BZ77)+BX10)*PropertyTaxRate</f>
        <v>0</v>
      </c>
      <c r="BY19" s="470">
        <f ca="1">-(SUM(Inputs!$E$77:'Inputs'!CA77)+BY10)*PropertyTaxRate</f>
        <v>0</v>
      </c>
      <c r="BZ19" s="470">
        <f ca="1">-(SUM(Inputs!$E$77:'Inputs'!CB77)+BZ10)*PropertyTaxRate</f>
        <v>0</v>
      </c>
      <c r="CA19" s="470">
        <f ca="1">-(SUM(Inputs!$E$77:'Inputs'!CC77)+CA10)*PropertyTaxRate</f>
        <v>0</v>
      </c>
      <c r="CB19" s="470">
        <f ca="1">-(SUM(Inputs!$E$77:'Inputs'!CD77)+CB10)*PropertyTaxRate</f>
        <v>0</v>
      </c>
      <c r="CC19" s="470">
        <f ca="1">-(SUM(Inputs!$E$77:'Inputs'!CE77)+CC10)*PropertyTaxRate</f>
        <v>0</v>
      </c>
      <c r="CD19" s="470">
        <f ca="1">-(SUM(Inputs!$E$77:'Inputs'!CF77)+CD10)*PropertyTaxRate</f>
        <v>0</v>
      </c>
      <c r="CE19" s="470">
        <f ca="1">-(SUM(Inputs!$E$77:'Inputs'!CG77)+CE10)*PropertyTaxRate</f>
        <v>0</v>
      </c>
      <c r="CF19" s="470">
        <f ca="1">-(SUM(Inputs!$E$77:'Inputs'!CH77)+CF10)*PropertyTaxRate</f>
        <v>0</v>
      </c>
      <c r="CG19" s="470">
        <f ca="1">-(SUM(Inputs!$E$77:'Inputs'!CI77)+CG10)*PropertyTaxRate</f>
        <v>0</v>
      </c>
      <c r="CH19" s="470">
        <f ca="1">-(SUM(Inputs!$E$77:'Inputs'!CJ77)+CH10)*PropertyTaxRate</f>
        <v>0</v>
      </c>
      <c r="CI19" s="470">
        <f ca="1">-(SUM(Inputs!$E$77:'Inputs'!CK77)+CI10)*PropertyTaxRate</f>
        <v>0</v>
      </c>
      <c r="CJ19" s="470">
        <f ca="1">-(SUM(Inputs!$E$77:'Inputs'!CL77)+CJ10)*PropertyTaxRate</f>
        <v>0</v>
      </c>
      <c r="CK19" s="470">
        <f ca="1">-(SUM(Inputs!$E$77:'Inputs'!CM77)+CK10)*PropertyTaxRate</f>
        <v>0</v>
      </c>
      <c r="CL19" s="470">
        <f ca="1">-(SUM(Inputs!$E$77:'Inputs'!CN77)+CL10)*PropertyTaxRate</f>
        <v>0</v>
      </c>
      <c r="CM19" s="470">
        <f ca="1">-(SUM(Inputs!$E$77:'Inputs'!CO77)+CM10)*PropertyTaxRate</f>
        <v>0</v>
      </c>
      <c r="CN19" s="470">
        <f ca="1">-(SUM(Inputs!$E$77:'Inputs'!CP77)+CN10)*PropertyTaxRate</f>
        <v>0</v>
      </c>
      <c r="CO19" s="470">
        <f ca="1">-(SUM(Inputs!$E$77:'Inputs'!CQ77)+CO10)*PropertyTaxRate</f>
        <v>0</v>
      </c>
      <c r="CP19" s="470">
        <f ca="1">-(SUM(Inputs!$E$77:'Inputs'!CR77)+CP10)*PropertyTaxRate</f>
        <v>0</v>
      </c>
      <c r="CQ19" s="470">
        <f ca="1">-(SUM(Inputs!$E$77:'Inputs'!CS77)+CQ10)*PropertyTaxRate</f>
        <v>0</v>
      </c>
      <c r="CR19" s="470"/>
      <c r="CS19" s="470"/>
    </row>
    <row r="20" spans="1:97" s="10" customFormat="1" x14ac:dyDescent="0.25">
      <c r="A20" s="32" t="s">
        <v>84</v>
      </c>
      <c r="C20" s="386">
        <f ca="1">'Fed Depr-Alt#2'!D53</f>
        <v>0</v>
      </c>
      <c r="D20" s="386">
        <f ca="1">'Fed Depr-Alt#2'!E53</f>
        <v>0</v>
      </c>
      <c r="E20" s="386">
        <f ca="1">'Fed Depr-Alt#2'!F53</f>
        <v>0</v>
      </c>
      <c r="F20" s="386">
        <f ca="1">'Fed Depr-Alt#2'!G53</f>
        <v>0</v>
      </c>
      <c r="G20" s="386">
        <f ca="1">'Fed Depr-Alt#2'!H53</f>
        <v>0</v>
      </c>
      <c r="H20" s="386">
        <f ca="1">'Fed Depr-Alt#2'!I53</f>
        <v>0</v>
      </c>
      <c r="I20" s="386">
        <f ca="1">'Fed Depr-Alt#2'!J53</f>
        <v>0</v>
      </c>
      <c r="J20" s="386">
        <f ca="1">'Fed Depr-Alt#2'!K53</f>
        <v>0</v>
      </c>
      <c r="K20" s="386">
        <f ca="1">'Fed Depr-Alt#2'!L53</f>
        <v>0</v>
      </c>
      <c r="L20" s="386">
        <f ca="1">'Fed Depr-Alt#2'!M53</f>
        <v>0</v>
      </c>
      <c r="M20" s="386">
        <f ca="1">'Fed Depr-Alt#2'!N53</f>
        <v>0</v>
      </c>
      <c r="N20" s="386">
        <f ca="1">'Fed Depr-Alt#2'!O53</f>
        <v>0</v>
      </c>
      <c r="O20" s="386">
        <f ca="1">'Fed Depr-Alt#2'!P53</f>
        <v>0</v>
      </c>
      <c r="P20" s="386">
        <f ca="1">'Fed Depr-Alt#2'!Q53</f>
        <v>0</v>
      </c>
      <c r="Q20" s="386">
        <f ca="1">'Fed Depr-Alt#2'!R53</f>
        <v>0</v>
      </c>
      <c r="R20" s="386">
        <f ca="1">'Fed Depr-Alt#2'!S53</f>
        <v>0</v>
      </c>
      <c r="S20" s="386">
        <f ca="1">'Fed Depr-Alt#2'!T53</f>
        <v>0</v>
      </c>
      <c r="T20" s="386">
        <f ca="1">'Fed Depr-Alt#2'!U53</f>
        <v>0</v>
      </c>
      <c r="U20" s="386">
        <f ca="1">'Fed Depr-Alt#2'!V53</f>
        <v>0</v>
      </c>
      <c r="V20" s="386">
        <f ca="1">'Fed Depr-Alt#2'!W53</f>
        <v>0</v>
      </c>
      <c r="W20" s="386">
        <f ca="1">'Fed Depr-Alt#2'!X53</f>
        <v>0</v>
      </c>
      <c r="X20" s="386">
        <f ca="1">'Fed Depr-Alt#2'!Y53</f>
        <v>0</v>
      </c>
      <c r="Y20" s="386">
        <f ca="1">'Fed Depr-Alt#2'!Z53</f>
        <v>0</v>
      </c>
      <c r="Z20" s="386">
        <f ca="1">'Fed Depr-Alt#2'!AA53</f>
        <v>0</v>
      </c>
      <c r="AA20" s="386">
        <f ca="1">'Fed Depr-Alt#2'!AB53</f>
        <v>0</v>
      </c>
      <c r="AB20" s="386">
        <f ca="1">'Fed Depr-Alt#2'!AC53</f>
        <v>0</v>
      </c>
      <c r="AC20" s="386">
        <f ca="1">'Fed Depr-Alt#2'!AD53</f>
        <v>0</v>
      </c>
      <c r="AD20" s="386">
        <f ca="1">'Fed Depr-Alt#2'!AE53</f>
        <v>0</v>
      </c>
      <c r="AE20" s="386">
        <f ca="1">'Fed Depr-Alt#2'!AF53</f>
        <v>0</v>
      </c>
      <c r="AF20" s="386">
        <f ca="1">'Fed Depr-Alt#2'!AG53</f>
        <v>0</v>
      </c>
      <c r="AG20" s="386">
        <f ca="1">'Fed Depr-Alt#2'!AH53</f>
        <v>0</v>
      </c>
      <c r="AH20" s="386">
        <f ca="1">'Fed Depr-Alt#2'!AI53</f>
        <v>0</v>
      </c>
      <c r="AI20" s="386">
        <f ca="1">'Fed Depr-Alt#2'!AJ53</f>
        <v>0</v>
      </c>
      <c r="AJ20" s="386">
        <f ca="1">'Fed Depr-Alt#2'!AK53</f>
        <v>0</v>
      </c>
      <c r="AK20" s="386">
        <f ca="1">'Fed Depr-Alt#2'!AL53</f>
        <v>0</v>
      </c>
      <c r="AL20" s="386">
        <f ca="1">'Fed Depr-Alt#2'!AM53</f>
        <v>0</v>
      </c>
      <c r="AM20" s="386">
        <f ca="1">'Fed Depr-Alt#2'!AN53</f>
        <v>0</v>
      </c>
      <c r="AN20" s="386">
        <f ca="1">'Fed Depr-Alt#2'!AO53</f>
        <v>0</v>
      </c>
      <c r="AO20" s="386">
        <f ca="1">'Fed Depr-Alt#2'!AP53</f>
        <v>0</v>
      </c>
      <c r="AP20" s="386">
        <f ca="1">'Fed Depr-Alt#2'!AQ53</f>
        <v>0</v>
      </c>
      <c r="AQ20" s="386">
        <f ca="1">'Fed Depr-Alt#2'!AR53</f>
        <v>0</v>
      </c>
      <c r="AR20" s="386">
        <f ca="1">'Fed Depr-Alt#2'!AS53</f>
        <v>0</v>
      </c>
      <c r="AS20" s="386">
        <f ca="1">'Fed Depr-Alt#2'!AT53</f>
        <v>0</v>
      </c>
      <c r="AT20" s="386">
        <f ca="1">'Fed Depr-Alt#2'!AU53</f>
        <v>0</v>
      </c>
      <c r="AU20" s="386">
        <f ca="1">'Fed Depr-Alt#2'!AV53</f>
        <v>0</v>
      </c>
      <c r="AV20" s="386">
        <f ca="1">'Fed Depr-Alt#2'!AW53</f>
        <v>0</v>
      </c>
      <c r="AW20" s="386">
        <f ca="1">'Fed Depr-Alt#2'!AX53</f>
        <v>0</v>
      </c>
      <c r="AX20" s="386">
        <f ca="1">'Fed Depr-Alt#2'!AY53</f>
        <v>0</v>
      </c>
      <c r="AY20" s="386">
        <f ca="1">'Fed Depr-Alt#2'!AZ53</f>
        <v>0</v>
      </c>
      <c r="AZ20" s="386">
        <f ca="1">'Fed Depr-Alt#2'!BA53</f>
        <v>0</v>
      </c>
      <c r="BA20" s="386">
        <f ca="1">'Fed Depr-Alt#2'!BB53</f>
        <v>0</v>
      </c>
      <c r="BB20" s="386">
        <f ca="1">'Fed Depr-Alt#2'!BC53</f>
        <v>0</v>
      </c>
      <c r="BC20" s="386">
        <f ca="1">'Fed Depr-Alt#2'!BD53</f>
        <v>0</v>
      </c>
      <c r="BD20" s="386">
        <f ca="1">'Fed Depr-Alt#2'!BE53</f>
        <v>0</v>
      </c>
      <c r="BE20" s="386">
        <f ca="1">'Fed Depr-Alt#2'!BF53</f>
        <v>0</v>
      </c>
      <c r="BF20" s="386">
        <f ca="1">'Fed Depr-Alt#2'!BG53</f>
        <v>0</v>
      </c>
      <c r="BG20" s="386">
        <f ca="1">'Fed Depr-Alt#2'!BH53</f>
        <v>0</v>
      </c>
      <c r="BH20" s="386">
        <f ca="1">'Fed Depr-Alt#2'!BI53</f>
        <v>0</v>
      </c>
      <c r="BI20" s="386">
        <f ca="1">'Fed Depr-Alt#2'!BJ53</f>
        <v>0</v>
      </c>
      <c r="BJ20" s="386">
        <f ca="1">'Fed Depr-Alt#2'!BK53</f>
        <v>0</v>
      </c>
      <c r="BK20" s="386">
        <f ca="1">'Fed Depr-Alt#2'!BL53</f>
        <v>0</v>
      </c>
      <c r="BL20" s="386">
        <f ca="1">'Fed Depr-Alt#2'!BM53</f>
        <v>0</v>
      </c>
      <c r="BM20" s="386">
        <f ca="1">'Fed Depr-Alt#2'!BN53</f>
        <v>0</v>
      </c>
      <c r="BN20" s="386">
        <f ca="1">'Fed Depr-Alt#2'!BO53</f>
        <v>0</v>
      </c>
      <c r="BO20" s="386">
        <f ca="1">'Fed Depr-Alt#2'!BP53</f>
        <v>0</v>
      </c>
      <c r="BP20" s="386">
        <f ca="1">'Fed Depr-Alt#2'!BQ53</f>
        <v>0</v>
      </c>
      <c r="BQ20" s="386">
        <f ca="1">'Fed Depr-Alt#2'!BR53</f>
        <v>0</v>
      </c>
      <c r="BR20" s="386">
        <f ca="1">'Fed Depr-Alt#2'!BS53</f>
        <v>0</v>
      </c>
      <c r="BS20" s="386">
        <f ca="1">'Fed Depr-Alt#2'!BT53</f>
        <v>0</v>
      </c>
      <c r="BT20" s="386">
        <f ca="1">'Fed Depr-Alt#2'!BU53</f>
        <v>0</v>
      </c>
      <c r="BU20" s="386">
        <f ca="1">'Fed Depr-Alt#2'!BV53</f>
        <v>0</v>
      </c>
      <c r="BV20" s="386">
        <f ca="1">'Fed Depr-Alt#2'!BW53</f>
        <v>0</v>
      </c>
      <c r="BW20" s="386">
        <f ca="1">'Fed Depr-Alt#2'!BX53</f>
        <v>0</v>
      </c>
      <c r="BX20" s="386">
        <f ca="1">'Fed Depr-Alt#2'!BY53</f>
        <v>0</v>
      </c>
      <c r="BY20" s="386">
        <f ca="1">'Fed Depr-Alt#2'!BZ53</f>
        <v>0</v>
      </c>
      <c r="BZ20" s="386">
        <f ca="1">'Fed Depr-Alt#2'!CA53</f>
        <v>0</v>
      </c>
      <c r="CA20" s="386">
        <f ca="1">'Fed Depr-Alt#2'!CB53</f>
        <v>0</v>
      </c>
      <c r="CB20" s="386">
        <f ca="1">'Fed Depr-Alt#2'!CC53</f>
        <v>0</v>
      </c>
      <c r="CC20" s="386">
        <f ca="1">'Fed Depr-Alt#2'!CD53</f>
        <v>0</v>
      </c>
      <c r="CD20" s="386">
        <f ca="1">'Fed Depr-Alt#2'!CE53</f>
        <v>0</v>
      </c>
      <c r="CE20" s="386">
        <f ca="1">'Fed Depr-Alt#2'!CF53</f>
        <v>0</v>
      </c>
      <c r="CF20" s="386">
        <f ca="1">'Fed Depr-Alt#2'!CG53</f>
        <v>0</v>
      </c>
      <c r="CG20" s="386">
        <f ca="1">'Fed Depr-Alt#2'!CH53</f>
        <v>0</v>
      </c>
      <c r="CH20" s="386">
        <f ca="1">'Fed Depr-Alt#2'!CI53</f>
        <v>0</v>
      </c>
      <c r="CI20" s="386">
        <f ca="1">'Fed Depr-Alt#2'!CJ53</f>
        <v>0</v>
      </c>
      <c r="CJ20" s="386">
        <f ca="1">'Fed Depr-Alt#2'!CK53</f>
        <v>0</v>
      </c>
      <c r="CK20" s="386">
        <f ca="1">'Fed Depr-Alt#2'!CL53</f>
        <v>0</v>
      </c>
      <c r="CL20" s="386">
        <f ca="1">'Fed Depr-Alt#2'!CM53</f>
        <v>0</v>
      </c>
      <c r="CM20" s="386">
        <f ca="1">'Fed Depr-Alt#2'!CN53</f>
        <v>0</v>
      </c>
      <c r="CN20" s="386">
        <f ca="1">'Fed Depr-Alt#2'!CO53</f>
        <v>0</v>
      </c>
      <c r="CO20" s="386">
        <f ca="1">'Fed Depr-Alt#2'!CP53</f>
        <v>0</v>
      </c>
      <c r="CP20" s="386">
        <f ca="1">'Fed Depr-Alt#2'!CQ53</f>
        <v>0</v>
      </c>
      <c r="CQ20" s="386">
        <f ca="1">'Fed Depr-Alt#2'!CR53</f>
        <v>0</v>
      </c>
      <c r="CR20" s="386"/>
      <c r="CS20" s="386"/>
    </row>
    <row r="21" spans="1:97" s="10" customFormat="1" x14ac:dyDescent="0.25">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A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ref="CB21:CD21" ca="1" si="13">SUM(CB18:CB20)</f>
        <v>0</v>
      </c>
      <c r="CC21" s="470">
        <f t="shared" ca="1" si="13"/>
        <v>0</v>
      </c>
      <c r="CD21" s="470">
        <f t="shared" ca="1" si="13"/>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row>
    <row r="22" spans="1:97"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row>
    <row r="23" spans="1:97"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row>
    <row r="24" spans="1:97"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row>
    <row r="25" spans="1:97" s="10" customFormat="1" x14ac:dyDescent="0.25">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A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ref="CB25:CD25" ca="1" si="18">-(DEBT*DEBT_INT_RATE)*CB12</f>
        <v>0</v>
      </c>
      <c r="CC25" s="470">
        <f t="shared" ca="1" si="18"/>
        <v>0</v>
      </c>
      <c r="CD25" s="470">
        <f t="shared" ca="1" si="18"/>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row>
    <row r="26" spans="1:97" s="22" customFormat="1" x14ac:dyDescent="0.25">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row>
    <row r="27" spans="1:97" x14ac:dyDescent="0.25">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A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ref="CB27:CD27" ca="1" si="26">SUM(CB21:CB26)</f>
        <v>0</v>
      </c>
      <c r="CC27" s="19">
        <f t="shared" ca="1" si="26"/>
        <v>0</v>
      </c>
      <c r="CD27" s="19">
        <f t="shared" ca="1" si="26"/>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row>
    <row r="28" spans="1:97"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row>
    <row r="29" spans="1:97"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row>
    <row r="30" spans="1:97" x14ac:dyDescent="0.25">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A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ref="CB30:CD30" ca="1" si="31">CB15</f>
        <v>0</v>
      </c>
      <c r="CC30" s="470">
        <f t="shared" ca="1" si="31"/>
        <v>0</v>
      </c>
      <c r="CD30" s="470">
        <f t="shared" ca="1" si="31"/>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row>
    <row r="31" spans="1:97" x14ac:dyDescent="0.25">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A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ref="CB31:CD31" ca="1" si="36">-CB27</f>
        <v>0</v>
      </c>
      <c r="CC31" s="470">
        <f t="shared" ca="1" si="36"/>
        <v>0</v>
      </c>
      <c r="CD31" s="470">
        <f t="shared" ca="1" si="36"/>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row>
    <row r="32" spans="1:97" x14ac:dyDescent="0.25">
      <c r="A32" s="40" t="s">
        <v>163</v>
      </c>
      <c r="B32" s="26"/>
      <c r="C32" s="386">
        <f t="shared" ref="C32:AH32" ca="1"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row>
    <row r="33" spans="1:97" x14ac:dyDescent="0.25">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A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ref="CB33:CD33" ca="1" si="43">SUM(CB30:CB32)</f>
        <v>0</v>
      </c>
      <c r="CC33" s="19">
        <f t="shared" ca="1" si="43"/>
        <v>0</v>
      </c>
      <c r="CD33" s="19">
        <f t="shared" ca="1" si="43"/>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row>
    <row r="34" spans="1:97"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row>
    <row r="35" spans="1:97"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row>
    <row r="36" spans="1:97" ht="16.5" thickBot="1" x14ac:dyDescent="0.3">
      <c r="A36" s="51" t="s">
        <v>166</v>
      </c>
      <c r="B36" s="49"/>
    </row>
    <row r="37" spans="1:97" x14ac:dyDescent="0.25">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row>
    <row r="38" spans="1:97" s="10" customFormat="1" x14ac:dyDescent="0.25">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A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ref="CB38:CD38" ca="1" si="76">CB37*$B$13*$B$14</f>
        <v>0</v>
      </c>
      <c r="CC38" s="19">
        <f t="shared" ca="1" si="76"/>
        <v>0</v>
      </c>
      <c r="CD38" s="19">
        <f t="shared" ca="1" si="76"/>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row>
    <row r="39" spans="1:97"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row>
    <row r="40" spans="1:97"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row>
    <row r="41" spans="1:97" x14ac:dyDescent="0.25">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A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ref="CB41:CD41" ca="1" si="82">CB21</f>
        <v>0</v>
      </c>
      <c r="CC41" s="470">
        <f t="shared" ca="1" si="82"/>
        <v>0</v>
      </c>
      <c r="CD41" s="470">
        <f t="shared" ca="1" si="82"/>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row>
    <row r="42" spans="1:97" s="26" customFormat="1" x14ac:dyDescent="0.25">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A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ref="CB42:CD42" ca="1" si="87">-(DEBT*DEBT_INT_RATE)*CB37</f>
        <v>0</v>
      </c>
      <c r="CC42" s="470">
        <f t="shared" ca="1" si="87"/>
        <v>0</v>
      </c>
      <c r="CD42" s="470">
        <f t="shared" ca="1" si="87"/>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row>
    <row r="43" spans="1:97" x14ac:dyDescent="0.25">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row>
    <row r="44" spans="1:97" x14ac:dyDescent="0.25">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A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ref="CB44:CD44" ca="1" si="95">SUM(CB41:CB43)</f>
        <v>0</v>
      </c>
      <c r="CC44" s="19">
        <f t="shared" ca="1" si="95"/>
        <v>0</v>
      </c>
      <c r="CD44" s="19">
        <f t="shared" ca="1" si="95"/>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row>
    <row r="45" spans="1:97"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x14ac:dyDescent="0.25">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A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ref="CB46:CD46" ca="1" si="100">CB38-CB44</f>
        <v>0</v>
      </c>
      <c r="CC46" s="19">
        <f t="shared" ca="1" si="100"/>
        <v>0</v>
      </c>
      <c r="CD46" s="19">
        <f t="shared" ca="1" si="100"/>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row>
    <row r="47" spans="1:97"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row>
    <row r="48" spans="1:97" x14ac:dyDescent="0.25">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row>
    <row r="49" spans="1:97" x14ac:dyDescent="0.25">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A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ref="CB49:CD49" ca="1" si="107">CB46+CB48</f>
        <v>0</v>
      </c>
      <c r="CC49" s="19">
        <f t="shared" ca="1" si="107"/>
        <v>0</v>
      </c>
      <c r="CD49" s="19">
        <f t="shared" ca="1" si="107"/>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row>
    <row r="50" spans="1:97"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7" x14ac:dyDescent="0.25">
      <c r="A51" s="57" t="s">
        <v>117</v>
      </c>
      <c r="B51" s="495">
        <f ca="1">IFERROR(NPV(WACC,D49:CQ49)+C49,0)</f>
        <v>0</v>
      </c>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c r="BF51" s="369"/>
      <c r="BG51" s="369"/>
      <c r="BH51" s="369"/>
      <c r="BI51" s="369"/>
      <c r="BJ51" s="369"/>
      <c r="BK51" s="369"/>
      <c r="BL51" s="369"/>
      <c r="BM51" s="369"/>
      <c r="BN51" s="369"/>
      <c r="BO51" s="369"/>
      <c r="BP51" s="369"/>
      <c r="BQ51" s="369"/>
      <c r="BR51" s="369"/>
      <c r="BS51" s="369"/>
      <c r="BT51" s="369"/>
      <c r="BU51" s="369"/>
      <c r="BV51" s="5"/>
      <c r="BW51" s="5"/>
      <c r="BX51" s="5"/>
      <c r="BY51" s="5"/>
      <c r="BZ51" s="5"/>
      <c r="CA51" s="5"/>
      <c r="CB51" s="470"/>
      <c r="CC51" s="470"/>
      <c r="CD51" s="470"/>
      <c r="CE51" s="470"/>
      <c r="CF51" s="470"/>
      <c r="CG51" s="470"/>
      <c r="CH51" s="470"/>
      <c r="CI51" s="470"/>
      <c r="CJ51" s="470"/>
      <c r="CK51" s="470"/>
      <c r="CL51" s="470"/>
      <c r="CM51" s="470"/>
      <c r="CN51" s="470"/>
      <c r="CO51" s="5"/>
      <c r="CP51" s="5"/>
      <c r="CQ51" s="5"/>
      <c r="CR51" s="5"/>
    </row>
    <row r="52" spans="1:97" ht="16.5" thickBot="1" x14ac:dyDescent="0.3">
      <c r="A52" s="58" t="str">
        <f>"(Discounted at "&amp;TEXT(WACC,"0.00%")&amp;" WACC rate)"</f>
        <v>(Discounted at 6.32% WACC rate)</v>
      </c>
      <c r="B52" s="59"/>
    </row>
  </sheetData>
  <mergeCells count="2">
    <mergeCell ref="A2:B2"/>
    <mergeCell ref="A3:B3"/>
  </mergeCells>
  <conditionalFormatting sqref="BV51:CQ51 D50:CQ50 D5:CQ7">
    <cfRule type="expression" dxfId="3477" priority="4281">
      <formula>$D$4=""</formula>
    </cfRule>
  </conditionalFormatting>
  <conditionalFormatting sqref="BV51:CQ51 E50:CQ50 E5:CQ7">
    <cfRule type="expression" dxfId="3476" priority="4280">
      <formula>$E$4=""</formula>
    </cfRule>
  </conditionalFormatting>
  <conditionalFormatting sqref="BV51:CQ51 F50:CQ50 F5:CQ7">
    <cfRule type="expression" dxfId="3475" priority="4279">
      <formula>$F$4=""</formula>
    </cfRule>
  </conditionalFormatting>
  <conditionalFormatting sqref="BV51:CQ51 G50:CQ50 G5:CQ7">
    <cfRule type="expression" dxfId="3474" priority="4278">
      <formula>$G$4=""</formula>
    </cfRule>
  </conditionalFormatting>
  <conditionalFormatting sqref="BV51:CQ51 H50:CQ50 H5:CQ7">
    <cfRule type="expression" dxfId="3473" priority="4277">
      <formula>$H$4=""</formula>
    </cfRule>
  </conditionalFormatting>
  <conditionalFormatting sqref="BV51:CQ51 I50:CQ50 I5:CQ7">
    <cfRule type="expression" dxfId="3472" priority="4276">
      <formula>$I$4=""</formula>
    </cfRule>
  </conditionalFormatting>
  <conditionalFormatting sqref="BV51:CQ51 J50:CQ50 J5:CQ7">
    <cfRule type="expression" dxfId="3471" priority="4275">
      <formula>$J$4=""</formula>
    </cfRule>
  </conditionalFormatting>
  <conditionalFormatting sqref="BV51:CQ51 K50:CQ50 K5:CQ7">
    <cfRule type="expression" dxfId="3470" priority="4274">
      <formula>$K$4=""</formula>
    </cfRule>
  </conditionalFormatting>
  <conditionalFormatting sqref="BV51:CQ51 L50:CQ50 L5:CQ7">
    <cfRule type="expression" dxfId="3469" priority="4273">
      <formula>$L$4=""</formula>
    </cfRule>
  </conditionalFormatting>
  <conditionalFormatting sqref="BV51:CQ51 M50:CQ50 M5:CQ7">
    <cfRule type="expression" dxfId="3468" priority="4272">
      <formula>$M$4=""</formula>
    </cfRule>
  </conditionalFormatting>
  <conditionalFormatting sqref="BV51:CQ51 N50:CQ50 N5:CQ7">
    <cfRule type="expression" dxfId="3467" priority="4271">
      <formula>$N$4=""</formula>
    </cfRule>
  </conditionalFormatting>
  <conditionalFormatting sqref="BV51:CQ51 O50:CQ50 O5:CQ7">
    <cfRule type="expression" dxfId="3466" priority="4270">
      <formula>$O$4=""</formula>
    </cfRule>
  </conditionalFormatting>
  <conditionalFormatting sqref="BV51:CQ51 P50:CQ50 P5:CQ7">
    <cfRule type="expression" dxfId="3465" priority="4269">
      <formula>$P$4=""</formula>
    </cfRule>
  </conditionalFormatting>
  <conditionalFormatting sqref="BV51:CQ51 Q50:CQ50 Q5:CQ7">
    <cfRule type="expression" dxfId="3464" priority="4268">
      <formula>$Q$4=""</formula>
    </cfRule>
  </conditionalFormatting>
  <conditionalFormatting sqref="BV51:CQ51 R50:CQ50 R5:CQ7">
    <cfRule type="expression" dxfId="3463" priority="4267">
      <formula>$R$4=""</formula>
    </cfRule>
  </conditionalFormatting>
  <conditionalFormatting sqref="BV51:CQ51 S50:CQ50 S5:CQ7">
    <cfRule type="expression" dxfId="3462" priority="4266">
      <formula>$S$4=""</formula>
    </cfRule>
  </conditionalFormatting>
  <conditionalFormatting sqref="BV51:CQ51 T50:CQ50 T5:CQ7">
    <cfRule type="expression" dxfId="3461" priority="4265">
      <formula>$T$4=""</formula>
    </cfRule>
  </conditionalFormatting>
  <conditionalFormatting sqref="BV51:CQ51 U50:CQ50 U5:CQ7">
    <cfRule type="expression" dxfId="3460" priority="4264">
      <formula>$U$4=""</formula>
    </cfRule>
  </conditionalFormatting>
  <conditionalFormatting sqref="BV51:CQ51 V50:CQ50 V5:CQ7">
    <cfRule type="expression" dxfId="3459" priority="4263">
      <formula>$V$4=""</formula>
    </cfRule>
  </conditionalFormatting>
  <conditionalFormatting sqref="BV51:CQ51 W50:CQ50 W5:CQ7">
    <cfRule type="expression" dxfId="3458" priority="4262">
      <formula>$W$4=""</formula>
    </cfRule>
  </conditionalFormatting>
  <conditionalFormatting sqref="BV51:CQ51 X50:CQ50 X5:CQ7">
    <cfRule type="expression" dxfId="3457" priority="4261">
      <formula>$X$4=""</formula>
    </cfRule>
  </conditionalFormatting>
  <conditionalFormatting sqref="BV51:CQ51 Y50:CQ50 Y5:CQ7">
    <cfRule type="expression" dxfId="3456" priority="4260">
      <formula>$Y$4=""</formula>
    </cfRule>
  </conditionalFormatting>
  <conditionalFormatting sqref="BV51:CQ51 Z50:CQ50 Z5:CQ7">
    <cfRule type="expression" dxfId="3455" priority="4259">
      <formula>$Z$4=""</formula>
    </cfRule>
  </conditionalFormatting>
  <conditionalFormatting sqref="BV51:CQ51 AA50:CQ50 AA5:CQ7">
    <cfRule type="expression" dxfId="3454" priority="4258">
      <formula>$AA$4=""</formula>
    </cfRule>
  </conditionalFormatting>
  <conditionalFormatting sqref="BV51:CQ51 AY50:CQ50 AY5:CQ7">
    <cfRule type="expression" dxfId="3453" priority="4234">
      <formula>$AY$4=""</formula>
    </cfRule>
  </conditionalFormatting>
  <conditionalFormatting sqref="BV51:CQ51 AX50:CQ50 AX5:CQ7">
    <cfRule type="expression" dxfId="3452" priority="4235">
      <formula>$AX$4=""</formula>
    </cfRule>
  </conditionalFormatting>
  <conditionalFormatting sqref="BV51:CQ51 AW50:CQ50 AW5:CQ7">
    <cfRule type="expression" dxfId="3451" priority="4236">
      <formula>$AW$4=""</formula>
    </cfRule>
  </conditionalFormatting>
  <conditionalFormatting sqref="BV51:CQ51 AV50:CQ50 AV5:CQ7">
    <cfRule type="expression" dxfId="3450" priority="4237">
      <formula>$AV$4=""</formula>
    </cfRule>
  </conditionalFormatting>
  <conditionalFormatting sqref="BV51:CQ51 AU50:CQ50 AU5:CQ7">
    <cfRule type="expression" dxfId="3449" priority="4238">
      <formula>$AU$4=""</formula>
    </cfRule>
  </conditionalFormatting>
  <conditionalFormatting sqref="BV51:CQ51 AT50:CQ50 AT5:CQ7">
    <cfRule type="expression" dxfId="3448" priority="4239">
      <formula>$AT$4=""</formula>
    </cfRule>
  </conditionalFormatting>
  <conditionalFormatting sqref="BV51:CQ51 AS50:CQ50 AS5:CQ7">
    <cfRule type="expression" dxfId="3447" priority="4240">
      <formula>$AS$4=""</formula>
    </cfRule>
  </conditionalFormatting>
  <conditionalFormatting sqref="BV51:CQ51 AR50:CQ50 AR5:CQ7">
    <cfRule type="expression" dxfId="3446" priority="4241">
      <formula>$AR$4=""</formula>
    </cfRule>
  </conditionalFormatting>
  <conditionalFormatting sqref="BV51:CQ51 AQ50:CQ50 AQ5:CQ7">
    <cfRule type="expression" dxfId="3445" priority="4242">
      <formula>$AQ$4=""</formula>
    </cfRule>
  </conditionalFormatting>
  <conditionalFormatting sqref="BV51:CQ51 AP50:CQ50 AP5:CQ7">
    <cfRule type="expression" dxfId="3444" priority="4243">
      <formula>$AP$4=""</formula>
    </cfRule>
  </conditionalFormatting>
  <conditionalFormatting sqref="BV51:CQ51 AO50:CQ50 AO5:CQ7">
    <cfRule type="expression" dxfId="3443" priority="4244">
      <formula>$AO$4=""</formula>
    </cfRule>
  </conditionalFormatting>
  <conditionalFormatting sqref="BV51:CQ51 AN50:CQ50 AN5:CQ7">
    <cfRule type="expression" dxfId="3442" priority="4245">
      <formula>$AN$4=""</formula>
    </cfRule>
  </conditionalFormatting>
  <conditionalFormatting sqref="BV51:CQ51 AM50:CQ50 AM5:CQ7">
    <cfRule type="expression" dxfId="3441" priority="4246">
      <formula>$AM$4=""</formula>
    </cfRule>
  </conditionalFormatting>
  <conditionalFormatting sqref="BV51:CQ51 AL50:CQ50 AL5:CQ7">
    <cfRule type="expression" dxfId="3440" priority="4247">
      <formula>$AL$4=""</formula>
    </cfRule>
  </conditionalFormatting>
  <conditionalFormatting sqref="BV51:CQ51 AK50:CQ50 AK5:CQ7">
    <cfRule type="expression" dxfId="3439" priority="4248">
      <formula>$AK$4=""</formula>
    </cfRule>
  </conditionalFormatting>
  <conditionalFormatting sqref="BV51:CQ51 AJ50:CQ50 AJ5:CQ7">
    <cfRule type="expression" dxfId="3438" priority="4249">
      <formula>$AJ$4=""</formula>
    </cfRule>
  </conditionalFormatting>
  <conditionalFormatting sqref="BV51:CQ51 AI50:CQ50 AI5:CQ7">
    <cfRule type="expression" dxfId="3437" priority="4250">
      <formula>$AI$4=""</formula>
    </cfRule>
  </conditionalFormatting>
  <conditionalFormatting sqref="BV51:CQ51 AH50:CQ50 AH5:CQ7">
    <cfRule type="expression" dxfId="3436" priority="4251">
      <formula>$AH$4=""</formula>
    </cfRule>
  </conditionalFormatting>
  <conditionalFormatting sqref="BV51:CQ51 AG50:CQ50 AG5:CQ7">
    <cfRule type="expression" dxfId="3435" priority="4252">
      <formula>$AG$4=""</formula>
    </cfRule>
  </conditionalFormatting>
  <conditionalFormatting sqref="BV51:CQ51 AF50:CQ50 AF5:CQ7">
    <cfRule type="expression" dxfId="3434" priority="4253">
      <formula>$AF$4=""</formula>
    </cfRule>
  </conditionalFormatting>
  <conditionalFormatting sqref="BV51:CQ51 AE50:CQ50 AE5:CQ7">
    <cfRule type="expression" dxfId="3433" priority="4254">
      <formula>$AE$4=""</formula>
    </cfRule>
  </conditionalFormatting>
  <conditionalFormatting sqref="BV51:CQ51 AD50:CQ50 AD5:CQ7">
    <cfRule type="expression" dxfId="3432" priority="4255">
      <formula>$AD$4=""</formula>
    </cfRule>
  </conditionalFormatting>
  <conditionalFormatting sqref="BV51:CQ51 AC50:CQ50 AC5:CQ7">
    <cfRule type="expression" dxfId="3431" priority="4256">
      <formula>$AC$4=""</formula>
    </cfRule>
  </conditionalFormatting>
  <conditionalFormatting sqref="BV51:CQ51 AB50:CQ50 AB5:CQ7">
    <cfRule type="expression" dxfId="3430" priority="4257">
      <formula>$AB$4=""</formula>
    </cfRule>
  </conditionalFormatting>
  <conditionalFormatting sqref="BV51:CQ51 BA50:CQ50 BA5:CQ7">
    <cfRule type="expression" dxfId="3429" priority="4232">
      <formula>$BA$4=""</formula>
    </cfRule>
  </conditionalFormatting>
  <conditionalFormatting sqref="BV51:CQ51 BO50:CQ50 BO5:CQ7">
    <cfRule type="expression" dxfId="3428" priority="4218">
      <formula>$BO$4=""</formula>
    </cfRule>
  </conditionalFormatting>
  <conditionalFormatting sqref="BV51:CQ51 BN50:CQ50 BN5:CQ7">
    <cfRule type="expression" dxfId="3427" priority="4219">
      <formula>$BN$4=""</formula>
    </cfRule>
  </conditionalFormatting>
  <conditionalFormatting sqref="BV51:CQ51 BM50:CQ50 BM5:CQ7">
    <cfRule type="expression" dxfId="3426" priority="4220">
      <formula>$BM$4=""</formula>
    </cfRule>
  </conditionalFormatting>
  <conditionalFormatting sqref="BV51:CQ51 BL50:CQ50 BL5:CQ7">
    <cfRule type="expression" dxfId="3425" priority="4221">
      <formula>$BL$4=""</formula>
    </cfRule>
  </conditionalFormatting>
  <conditionalFormatting sqref="BV51:CQ51 BK50:CQ50 BK5:CQ7">
    <cfRule type="expression" dxfId="3424" priority="4222">
      <formula>$BK$4=""</formula>
    </cfRule>
  </conditionalFormatting>
  <conditionalFormatting sqref="BV51:CQ51 BJ50:CQ50 BJ5:CQ7">
    <cfRule type="expression" dxfId="3423" priority="4223">
      <formula>$BJ$4=""</formula>
    </cfRule>
  </conditionalFormatting>
  <conditionalFormatting sqref="BV51:CQ51 BI50:CQ50 BI5:CQ7">
    <cfRule type="expression" dxfId="3422" priority="4224">
      <formula>$BI$4=""</formula>
    </cfRule>
  </conditionalFormatting>
  <conditionalFormatting sqref="BV51:CQ51 BH50:CQ50 BH5:CQ7">
    <cfRule type="expression" dxfId="3421" priority="4225">
      <formula>$BH$4=""</formula>
    </cfRule>
  </conditionalFormatting>
  <conditionalFormatting sqref="BV51:CQ51 BG50:CQ50 BG5:CQ7">
    <cfRule type="expression" dxfId="3420" priority="4226">
      <formula>$BG$4=""</formula>
    </cfRule>
  </conditionalFormatting>
  <conditionalFormatting sqref="BV51:CQ51 BF50:CQ50 BF5:CQ7">
    <cfRule type="expression" dxfId="3419" priority="4227">
      <formula>$BF$4=""</formula>
    </cfRule>
  </conditionalFormatting>
  <conditionalFormatting sqref="BV51:CQ51 BE50:CQ50 BE5:CQ7">
    <cfRule type="expression" dxfId="3418" priority="4228">
      <formula>$BE$4=""</formula>
    </cfRule>
  </conditionalFormatting>
  <conditionalFormatting sqref="BV51:CQ51 BD50:CQ50 BD5:CQ7">
    <cfRule type="expression" dxfId="3417" priority="4229">
      <formula>$BD$4=""</formula>
    </cfRule>
  </conditionalFormatting>
  <conditionalFormatting sqref="BV51:CQ51 BB50:CQ50 BB5:CQ7">
    <cfRule type="expression" dxfId="3416" priority="4231">
      <formula>$BB$4=""</formula>
    </cfRule>
  </conditionalFormatting>
  <conditionalFormatting sqref="BV51:CQ51 AZ50:CQ50 AZ5:CQ7">
    <cfRule type="expression" dxfId="3415" priority="4233">
      <formula>$AZ$4=""</formula>
    </cfRule>
  </conditionalFormatting>
  <conditionalFormatting sqref="CQ50:CQ51">
    <cfRule type="expression" dxfId="3414" priority="4203">
      <formula>$CQ$4=""</formula>
    </cfRule>
  </conditionalFormatting>
  <conditionalFormatting sqref="BV51:CQ51 BP50:CQ50 BP5:CQ7">
    <cfRule type="expression" dxfId="3413" priority="4217">
      <formula>$BP$4=""</formula>
    </cfRule>
  </conditionalFormatting>
  <conditionalFormatting sqref="BV51:CQ51 BQ50:CQ50 BQ5:CQ7">
    <cfRule type="expression" dxfId="3412" priority="4216">
      <formula>$BQ$4=""</formula>
    </cfRule>
  </conditionalFormatting>
  <conditionalFormatting sqref="BV51:CQ51 BR50:CQ50 BR5:CQ7">
    <cfRule type="expression" dxfId="3411" priority="4215">
      <formula>$BR$4=""</formula>
    </cfRule>
  </conditionalFormatting>
  <conditionalFormatting sqref="BV51:CQ51 BS50:CQ50 BS5:CQ7">
    <cfRule type="expression" dxfId="3410" priority="4214">
      <formula>$BS$4=""</formula>
    </cfRule>
  </conditionalFormatting>
  <conditionalFormatting sqref="BV51:CQ51 BT50:CQ50 BT5:CQ7">
    <cfRule type="expression" dxfId="3409" priority="4213">
      <formula>$BT$4=""</formula>
    </cfRule>
  </conditionalFormatting>
  <conditionalFormatting sqref="BV51:CQ51 BU50:CQ50 BU5:CQ7">
    <cfRule type="expression" dxfId="3408" priority="4212">
      <formula>$BU$4=""</formula>
    </cfRule>
  </conditionalFormatting>
  <conditionalFormatting sqref="BV50:CQ51 BV5:CQ7">
    <cfRule type="expression" dxfId="3407" priority="4211">
      <formula>$BV$4=""</formula>
    </cfRule>
  </conditionalFormatting>
  <conditionalFormatting sqref="BW50:CQ51 BW5:CQ7">
    <cfRule type="expression" dxfId="3406" priority="4210">
      <formula>$BW$4=""</formula>
    </cfRule>
  </conditionalFormatting>
  <conditionalFormatting sqref="BX50:CQ51 BX5:CQ7">
    <cfRule type="expression" dxfId="3405" priority="4209">
      <formula>$BX$4=""</formula>
    </cfRule>
  </conditionalFormatting>
  <conditionalFormatting sqref="BY50:CQ51 BY5:CQ7">
    <cfRule type="expression" dxfId="3404" priority="4208">
      <formula>$BY$4=""</formula>
    </cfRule>
  </conditionalFormatting>
  <conditionalFormatting sqref="BZ50:CQ51 BZ5:CQ7">
    <cfRule type="expression" dxfId="3403" priority="4207">
      <formula>$BZ$4=""</formula>
    </cfRule>
  </conditionalFormatting>
  <conditionalFormatting sqref="CA50:CQ51 CA5:CQ7">
    <cfRule type="expression" dxfId="3402" priority="4206">
      <formula>$CA$4=""</formula>
    </cfRule>
  </conditionalFormatting>
  <conditionalFormatting sqref="CO50:CQ51">
    <cfRule type="expression" dxfId="3401" priority="4205">
      <formula>$CO$4=""</formula>
    </cfRule>
  </conditionalFormatting>
  <conditionalFormatting sqref="CP50:CQ51">
    <cfRule type="expression" dxfId="3400" priority="4204">
      <formula>$CP$4=""</formula>
    </cfRule>
  </conditionalFormatting>
  <conditionalFormatting sqref="BV51:CQ51 BC50:CQ50 BC5:CQ7">
    <cfRule type="expression" dxfId="3399" priority="4230">
      <formula>$BC$4=""</formula>
    </cfRule>
  </conditionalFormatting>
  <conditionalFormatting sqref="CR22:CS35 CR37:CS40 CR47:CS49 CR9:CS17">
    <cfRule type="expression" dxfId="3398" priority="2244">
      <formula>$D$4=""</formula>
    </cfRule>
  </conditionalFormatting>
  <conditionalFormatting sqref="CR22:CS35 CR37:CS40 CR47:CS49 CR9:CS17">
    <cfRule type="expression" dxfId="3397" priority="2243">
      <formula>$E$4=""</formula>
    </cfRule>
  </conditionalFormatting>
  <conditionalFormatting sqref="CR22:CS35 CR37:CS40 CR47:CS49 CR9:CS17">
    <cfRule type="expression" dxfId="3396" priority="2242">
      <formula>$F$4=""</formula>
    </cfRule>
  </conditionalFormatting>
  <conditionalFormatting sqref="CR22:CS35 CR37:CS40 CR47:CS49 CR9:CS17">
    <cfRule type="expression" dxfId="3395" priority="2241">
      <formula>$G$4=""</formula>
    </cfRule>
  </conditionalFormatting>
  <conditionalFormatting sqref="CR22:CS35 CR37:CS40 CR47:CS49 CR9:CS17">
    <cfRule type="expression" dxfId="3394" priority="2240">
      <formula>$H$4=""</formula>
    </cfRule>
  </conditionalFormatting>
  <conditionalFormatting sqref="CR22:CS35 CR37:CS40 CR47:CS49 CR9:CS17">
    <cfRule type="expression" dxfId="3393" priority="2239">
      <formula>$I$4=""</formula>
    </cfRule>
  </conditionalFormatting>
  <conditionalFormatting sqref="CR22:CS35 CR37:CS40 CR47:CS49 CR9:CS17">
    <cfRule type="expression" dxfId="3392" priority="2238">
      <formula>$J$4=""</formula>
    </cfRule>
  </conditionalFormatting>
  <conditionalFormatting sqref="CR22:CS35 CR37:CS40 CR47:CS49 CR9:CS17">
    <cfRule type="expression" dxfId="3391" priority="2237">
      <formula>$K$4=""</formula>
    </cfRule>
  </conditionalFormatting>
  <conditionalFormatting sqref="CR22:CS35 CR37:CS40 CR47:CS49 CR9:CS17">
    <cfRule type="expression" dxfId="3390" priority="2236">
      <formula>$L$4=""</formula>
    </cfRule>
  </conditionalFormatting>
  <conditionalFormatting sqref="CR22:CS35 CR37:CS40 CR47:CS49 CR9:CS17">
    <cfRule type="expression" dxfId="3389" priority="2235">
      <formula>$M$4=""</formula>
    </cfRule>
  </conditionalFormatting>
  <conditionalFormatting sqref="CR22:CS35 CR37:CS40 CR47:CS49 CR9:CS17">
    <cfRule type="expression" dxfId="3388" priority="2234">
      <formula>$N$4=""</formula>
    </cfRule>
  </conditionalFormatting>
  <conditionalFormatting sqref="CR22:CS35 CR37:CS40 CR47:CS49 CR9:CS17">
    <cfRule type="expression" dxfId="3387" priority="2233">
      <formula>$O$4=""</formula>
    </cfRule>
  </conditionalFormatting>
  <conditionalFormatting sqref="CR22:CS35 CR37:CS40 CR47:CS49 CR9:CS17">
    <cfRule type="expression" dxfId="3386" priority="2232">
      <formula>$P$4=""</formula>
    </cfRule>
  </conditionalFormatting>
  <conditionalFormatting sqref="CR22:CS35 CR37:CS40 CR47:CS49 CR9:CS17">
    <cfRule type="expression" dxfId="3385" priority="2231">
      <formula>$Q$4=""</formula>
    </cfRule>
  </conditionalFormatting>
  <conditionalFormatting sqref="CR22:CS35 CR37:CS40 CR47:CS49 CR9:CS17">
    <cfRule type="expression" dxfId="3384" priority="2230">
      <formula>$R$4=""</formula>
    </cfRule>
  </conditionalFormatting>
  <conditionalFormatting sqref="CR22:CS35 CR37:CS40 CR47:CS49 CR9:CS17">
    <cfRule type="expression" dxfId="3383" priority="2229">
      <formula>$S$4=""</formula>
    </cfRule>
  </conditionalFormatting>
  <conditionalFormatting sqref="CR22:CS35 CR37:CS40 CR47:CS49 CR9:CS17">
    <cfRule type="expression" dxfId="3382" priority="2228">
      <formula>$T$4=""</formula>
    </cfRule>
  </conditionalFormatting>
  <conditionalFormatting sqref="CR22:CS35 CR37:CS40 CR47:CS49 CR9:CS17">
    <cfRule type="expression" dxfId="3381" priority="2227">
      <formula>$U$4=""</formula>
    </cfRule>
  </conditionalFormatting>
  <conditionalFormatting sqref="CR22:CS35 CR37:CS40 CR47:CS49 CR9:CS17">
    <cfRule type="expression" dxfId="3380" priority="2226">
      <formula>$V$4=""</formula>
    </cfRule>
  </conditionalFormatting>
  <conditionalFormatting sqref="CR22:CS35 CR37:CS40 CR47:CS49 CR9:CS17">
    <cfRule type="expression" dxfId="3379" priority="2225">
      <formula>$W$4=""</formula>
    </cfRule>
  </conditionalFormatting>
  <conditionalFormatting sqref="CR22:CS35 CR37:CS40 CR47:CS49 CR9:CS17">
    <cfRule type="expression" dxfId="3378" priority="2224">
      <formula>$X$4=""</formula>
    </cfRule>
  </conditionalFormatting>
  <conditionalFormatting sqref="CR22:CS35 CR37:CS40 CR47:CS49 CR9:CS17">
    <cfRule type="expression" dxfId="3377" priority="2223">
      <formula>$Y$4=""</formula>
    </cfRule>
  </conditionalFormatting>
  <conditionalFormatting sqref="CR22:CS35 CR37:CS40 CR47:CS49 CR9:CS17">
    <cfRule type="expression" dxfId="3376" priority="2222">
      <formula>$Z$4=""</formula>
    </cfRule>
  </conditionalFormatting>
  <conditionalFormatting sqref="CR22:CS35 CR37:CS40 CR47:CS49 CR9:CS17">
    <cfRule type="expression" dxfId="3375" priority="2221">
      <formula>$AA$4=""</formula>
    </cfRule>
  </conditionalFormatting>
  <conditionalFormatting sqref="CR22:CS35 CR37:CS40 CR47:CS49 CR9:CS17">
    <cfRule type="expression" dxfId="3374" priority="2197">
      <formula>$AY$4=""</formula>
    </cfRule>
  </conditionalFormatting>
  <conditionalFormatting sqref="CR22:CS35 CR37:CS40 CR47:CS49 CR9:CS17">
    <cfRule type="expression" dxfId="3373" priority="2198">
      <formula>$AX$4=""</formula>
    </cfRule>
  </conditionalFormatting>
  <conditionalFormatting sqref="CR22:CS35 CR37:CS40 CR47:CS49 CR9:CS17">
    <cfRule type="expression" dxfId="3372" priority="2199">
      <formula>$AW$4=""</formula>
    </cfRule>
  </conditionalFormatting>
  <conditionalFormatting sqref="CR22:CS35 CR37:CS40 CR47:CS49 CR9:CS17">
    <cfRule type="expression" dxfId="3371" priority="2200">
      <formula>$AV$4=""</formula>
    </cfRule>
  </conditionalFormatting>
  <conditionalFormatting sqref="CR22:CS35 CR37:CS40 CR47:CS49 CR9:CS17">
    <cfRule type="expression" dxfId="3370" priority="2201">
      <formula>$AU$4=""</formula>
    </cfRule>
  </conditionalFormatting>
  <conditionalFormatting sqref="CR22:CS35 CR37:CS40 CR47:CS49 CR9:CS17">
    <cfRule type="expression" dxfId="3369" priority="2202">
      <formula>$AT$4=""</formula>
    </cfRule>
  </conditionalFormatting>
  <conditionalFormatting sqref="CR22:CS35 CR37:CS40 CR47:CS49 CR9:CS17">
    <cfRule type="expression" dxfId="3368" priority="2203">
      <formula>$AS$4=""</formula>
    </cfRule>
  </conditionalFormatting>
  <conditionalFormatting sqref="CR22:CS35 CR37:CS40 CR47:CS49 CR9:CS17">
    <cfRule type="expression" dxfId="3367" priority="2204">
      <formula>$AR$4=""</formula>
    </cfRule>
  </conditionalFormatting>
  <conditionalFormatting sqref="CR22:CS35 CR37:CS40 CR47:CS49 CR9:CS17">
    <cfRule type="expression" dxfId="3366" priority="2205">
      <formula>$AQ$4=""</formula>
    </cfRule>
  </conditionalFormatting>
  <conditionalFormatting sqref="CR22:CS35 CR37:CS40 CR47:CS49 CR9:CS17">
    <cfRule type="expression" dxfId="3365" priority="2206">
      <formula>$AP$4=""</formula>
    </cfRule>
  </conditionalFormatting>
  <conditionalFormatting sqref="CR22:CS35 CR37:CS40 CR47:CS49 CR9:CS17">
    <cfRule type="expression" dxfId="3364" priority="2207">
      <formula>$AO$4=""</formula>
    </cfRule>
  </conditionalFormatting>
  <conditionalFormatting sqref="CR22:CS35 CR37:CS40 CR47:CS49 CR9:CS17">
    <cfRule type="expression" dxfId="3363" priority="2208">
      <formula>$AN$4=""</formula>
    </cfRule>
  </conditionalFormatting>
  <conditionalFormatting sqref="CR22:CS35 CR37:CS40 CR47:CS49 CR9:CS17">
    <cfRule type="expression" dxfId="3362" priority="2209">
      <formula>$AM$4=""</formula>
    </cfRule>
  </conditionalFormatting>
  <conditionalFormatting sqref="CR22:CS35 CR37:CS40 CR47:CS49 CR9:CS17">
    <cfRule type="expression" dxfId="3361" priority="2210">
      <formula>$AL$4=""</formula>
    </cfRule>
  </conditionalFormatting>
  <conditionalFormatting sqref="CR22:CS35 CR37:CS40 CR47:CS49 CR9:CS17">
    <cfRule type="expression" dxfId="3360" priority="2211">
      <formula>$AK$4=""</formula>
    </cfRule>
  </conditionalFormatting>
  <conditionalFormatting sqref="CR22:CS35 CR37:CS40 CR47:CS49 CR9:CS17">
    <cfRule type="expression" dxfId="3359" priority="2212">
      <formula>$AJ$4=""</formula>
    </cfRule>
  </conditionalFormatting>
  <conditionalFormatting sqref="CR22:CS35 CR37:CS40 CR47:CS49 CR9:CS17">
    <cfRule type="expression" dxfId="3358" priority="2213">
      <formula>$AI$4=""</formula>
    </cfRule>
  </conditionalFormatting>
  <conditionalFormatting sqref="CR22:CS35 CR37:CS40 CR47:CS49 CR9:CS17">
    <cfRule type="expression" dxfId="3357" priority="2214">
      <formula>$AH$4=""</formula>
    </cfRule>
  </conditionalFormatting>
  <conditionalFormatting sqref="CR22:CS35 CR37:CS40 CR47:CS49 CR9:CS17">
    <cfRule type="expression" dxfId="3356" priority="2215">
      <formula>$AG$4=""</formula>
    </cfRule>
  </conditionalFormatting>
  <conditionalFormatting sqref="CR22:CS35 CR37:CS40 CR47:CS49 CR9:CS17">
    <cfRule type="expression" dxfId="3355" priority="2216">
      <formula>$AF$4=""</formula>
    </cfRule>
  </conditionalFormatting>
  <conditionalFormatting sqref="CR22:CS35 CR37:CS40 CR47:CS49 CR9:CS17">
    <cfRule type="expression" dxfId="3354" priority="2217">
      <formula>$AE$4=""</formula>
    </cfRule>
  </conditionalFormatting>
  <conditionalFormatting sqref="CR22:CS35 CR37:CS40 CR47:CS49 CR9:CS17">
    <cfRule type="expression" dxfId="3353" priority="2218">
      <formula>$AD$4=""</formula>
    </cfRule>
  </conditionalFormatting>
  <conditionalFormatting sqref="CR22:CS35 CR37:CS40 CR47:CS49 CR9:CS17">
    <cfRule type="expression" dxfId="3352" priority="2219">
      <formula>$AC$4=""</formula>
    </cfRule>
  </conditionalFormatting>
  <conditionalFormatting sqref="CR22:CS35 CR37:CS40 CR47:CS49 CR9:CS17">
    <cfRule type="expression" dxfId="3351" priority="2220">
      <formula>$AB$4=""</formula>
    </cfRule>
  </conditionalFormatting>
  <conditionalFormatting sqref="CR22:CS35 CR37:CS40 CR47:CS49 CR9:CS17">
    <cfRule type="expression" dxfId="3350" priority="2195">
      <formula>$BA$4=""</formula>
    </cfRule>
  </conditionalFormatting>
  <conditionalFormatting sqref="CR22:CS35 CR37:CS40 CR47:CS49 CR9:CS17">
    <cfRule type="expression" dxfId="3349" priority="2181">
      <formula>$BO$4=""</formula>
    </cfRule>
  </conditionalFormatting>
  <conditionalFormatting sqref="CR22:CS35 CR37:CS40 CR47:CS49 CR9:CS17">
    <cfRule type="expression" dxfId="3348" priority="2182">
      <formula>$BN$4=""</formula>
    </cfRule>
  </conditionalFormatting>
  <conditionalFormatting sqref="CR22:CS35 CR37:CS40 CR47:CS49 CR9:CS17">
    <cfRule type="expression" dxfId="3347" priority="2183">
      <formula>$BM$4=""</formula>
    </cfRule>
  </conditionalFormatting>
  <conditionalFormatting sqref="CR22:CS35 CR37:CS40 CR47:CS49 CR9:CS17">
    <cfRule type="expression" dxfId="3346" priority="2184">
      <formula>$BL$4=""</formula>
    </cfRule>
  </conditionalFormatting>
  <conditionalFormatting sqref="CR22:CS35 CR37:CS40 CR47:CS49 CR9:CS17">
    <cfRule type="expression" dxfId="3345" priority="2185">
      <formula>$BK$4=""</formula>
    </cfRule>
  </conditionalFormatting>
  <conditionalFormatting sqref="CR22:CS35 CR37:CS40 CR47:CS49 CR9:CS17">
    <cfRule type="expression" dxfId="3344" priority="2186">
      <formula>$BJ$4=""</formula>
    </cfRule>
  </conditionalFormatting>
  <conditionalFormatting sqref="CR22:CS35 CR37:CS40 CR47:CS49 CR9:CS17">
    <cfRule type="expression" dxfId="3343" priority="2187">
      <formula>$BI$4=""</formula>
    </cfRule>
  </conditionalFormatting>
  <conditionalFormatting sqref="CR22:CS35 CR37:CS40 CR47:CS49 CR9:CS17">
    <cfRule type="expression" dxfId="3342" priority="2188">
      <formula>$BH$4=""</formula>
    </cfRule>
  </conditionalFormatting>
  <conditionalFormatting sqref="CR22:CS35 CR37:CS40 CR47:CS49 CR9:CS17">
    <cfRule type="expression" dxfId="3341" priority="2189">
      <formula>$BG$4=""</formula>
    </cfRule>
  </conditionalFormatting>
  <conditionalFormatting sqref="CR22:CS35 CR37:CS40 CR47:CS49 CR9:CS17">
    <cfRule type="expression" dxfId="3340" priority="2190">
      <formula>$BF$4=""</formula>
    </cfRule>
  </conditionalFormatting>
  <conditionalFormatting sqref="CR22:CS35 CR37:CS40 CR47:CS49 CR9:CS17">
    <cfRule type="expression" dxfId="3339" priority="2191">
      <formula>$BE$4=""</formula>
    </cfRule>
  </conditionalFormatting>
  <conditionalFormatting sqref="CR22:CS35 CR37:CS40 CR47:CS49 CR9:CS17">
    <cfRule type="expression" dxfId="3338" priority="2192">
      <formula>$BD$4=""</formula>
    </cfRule>
  </conditionalFormatting>
  <conditionalFormatting sqref="CR22:CS35 CR37:CS40 CR47:CS49 CR9:CS17">
    <cfRule type="expression" dxfId="3337" priority="2194">
      <formula>$BB$4=""</formula>
    </cfRule>
  </conditionalFormatting>
  <conditionalFormatting sqref="CR22:CS35 CR37:CS40 CR47:CS49 CR9:CS17">
    <cfRule type="expression" dxfId="3336" priority="2196">
      <formula>$AZ$4=""</formula>
    </cfRule>
  </conditionalFormatting>
  <conditionalFormatting sqref="CS47:CS49 CS37:CS40 CS9:CS17 CS22:CS35">
    <cfRule type="expression" dxfId="3335" priority="2166">
      <formula>$CD$4=""</formula>
    </cfRule>
  </conditionalFormatting>
  <conditionalFormatting sqref="CR22:CS35 CR37:CS40 CR47:CS49 CR9:CS17">
    <cfRule type="expression" dxfId="3334" priority="2180">
      <formula>$BP$4=""</formula>
    </cfRule>
  </conditionalFormatting>
  <conditionalFormatting sqref="CR22:CS35 CR37:CS40 CR47:CS49 CR9:CS17">
    <cfRule type="expression" dxfId="3333" priority="2179">
      <formula>$BQ$4=""</formula>
    </cfRule>
  </conditionalFormatting>
  <conditionalFormatting sqref="CR22:CS35 CR37:CS40 CR47:CS49 CR9:CS17">
    <cfRule type="expression" dxfId="3332" priority="2178">
      <formula>$BR$4=""</formula>
    </cfRule>
  </conditionalFormatting>
  <conditionalFormatting sqref="CR47:CS49 CR37:CS40 CR22:CS35 CR9:CS17">
    <cfRule type="expression" dxfId="3331" priority="2177">
      <formula>$BS$4=""</formula>
    </cfRule>
  </conditionalFormatting>
  <conditionalFormatting sqref="CR47:CS49 CR37:CS40 CR22:CS35 CR9:CS17">
    <cfRule type="expression" dxfId="3330" priority="2176">
      <formula>$BT$4=""</formula>
    </cfRule>
  </conditionalFormatting>
  <conditionalFormatting sqref="CR47:CS49 CR37:CS40 CR22:CS35 CR9:CS17">
    <cfRule type="expression" dxfId="3329" priority="2175">
      <formula>$BU$4=""</formula>
    </cfRule>
  </conditionalFormatting>
  <conditionalFormatting sqref="CR47:CS49 CR37:CS40 CR22:CS35 CR9:CS17">
    <cfRule type="expression" dxfId="3328" priority="2174">
      <formula>$BV$4=""</formula>
    </cfRule>
  </conditionalFormatting>
  <conditionalFormatting sqref="CR47:CS49 CR37:CS40 CR22:CS35 CR9:CS17">
    <cfRule type="expression" dxfId="3327" priority="2173">
      <formula>$BW$4=""</formula>
    </cfRule>
  </conditionalFormatting>
  <conditionalFormatting sqref="CR47:CS49 CR37:CS40 CR22:CS35 CR9:CS17">
    <cfRule type="expression" dxfId="3326" priority="2172">
      <formula>$BX$4=""</formula>
    </cfRule>
  </conditionalFormatting>
  <conditionalFormatting sqref="CR47:CS49 CR37:CS40 CR22:CS35 CR9:CS17">
    <cfRule type="expression" dxfId="3325" priority="2171">
      <formula>$BY$4=""</formula>
    </cfRule>
  </conditionalFormatting>
  <conditionalFormatting sqref="CR47:CS49 CR37:CS40 CR22:CS35 CR9:CS17">
    <cfRule type="expression" dxfId="3324" priority="2170">
      <formula>$BZ$4=""</formula>
    </cfRule>
  </conditionalFormatting>
  <conditionalFormatting sqref="CR47:CS49 CR37:CS40 CR22:CS35 CR9:CS17">
    <cfRule type="expression" dxfId="3323" priority="2169">
      <formula>$CA$4=""</formula>
    </cfRule>
  </conditionalFormatting>
  <conditionalFormatting sqref="CR47:CS49 CR37:CS40 CR22:CS35 CR9:CS17">
    <cfRule type="expression" dxfId="3322" priority="2168">
      <formula>$CB$4=""</formula>
    </cfRule>
  </conditionalFormatting>
  <conditionalFormatting sqref="CR47:CS49 CR37:CS40 CR9:CS17 CR22:CS35">
    <cfRule type="expression" dxfId="3321" priority="2167">
      <formula>$CC$4=""</formula>
    </cfRule>
  </conditionalFormatting>
  <conditionalFormatting sqref="CR22:CS35 CR37:CS40 CR47:CS49 CR9:CS17">
    <cfRule type="expression" dxfId="3320" priority="2193">
      <formula>$BC$4=""</formula>
    </cfRule>
  </conditionalFormatting>
  <conditionalFormatting sqref="CS45">
    <cfRule type="expression" dxfId="3319" priority="1953">
      <formula>$CD$4=""</formula>
    </cfRule>
  </conditionalFormatting>
  <conditionalFormatting sqref="CR45:CS45">
    <cfRule type="expression" dxfId="3318" priority="1964">
      <formula>$BS$4=""</formula>
    </cfRule>
  </conditionalFormatting>
  <conditionalFormatting sqref="CR45:CS45">
    <cfRule type="expression" dxfId="3317" priority="1963">
      <formula>$BT$4=""</formula>
    </cfRule>
  </conditionalFormatting>
  <conditionalFormatting sqref="CR45:CS45">
    <cfRule type="expression" dxfId="3316" priority="1962">
      <formula>$BU$4=""</formula>
    </cfRule>
  </conditionalFormatting>
  <conditionalFormatting sqref="CR45:CS45">
    <cfRule type="expression" dxfId="3315" priority="1961">
      <formula>$BV$4=""</formula>
    </cfRule>
  </conditionalFormatting>
  <conditionalFormatting sqref="CR45:CS45">
    <cfRule type="expression" dxfId="3314" priority="1960">
      <formula>$BW$4=""</formula>
    </cfRule>
  </conditionalFormatting>
  <conditionalFormatting sqref="CR45:CS45">
    <cfRule type="expression" dxfId="3313" priority="1959">
      <formula>$BX$4=""</formula>
    </cfRule>
  </conditionalFormatting>
  <conditionalFormatting sqref="CR45:CS45">
    <cfRule type="expression" dxfId="3312" priority="1958">
      <formula>$BY$4=""</formula>
    </cfRule>
  </conditionalFormatting>
  <conditionalFormatting sqref="CR45:CS45">
    <cfRule type="expression" dxfId="3311" priority="1957">
      <formula>$BZ$4=""</formula>
    </cfRule>
  </conditionalFormatting>
  <conditionalFormatting sqref="CR45:CS45">
    <cfRule type="expression" dxfId="3310" priority="1956">
      <formula>$CA$4=""</formula>
    </cfRule>
  </conditionalFormatting>
  <conditionalFormatting sqref="CR45:CS45">
    <cfRule type="expression" dxfId="3309" priority="1955">
      <formula>$CB$4=""</formula>
    </cfRule>
  </conditionalFormatting>
  <conditionalFormatting sqref="CR45:CS45">
    <cfRule type="expression" dxfId="3308" priority="1954">
      <formula>$CC$4=""</formula>
    </cfRule>
  </conditionalFormatting>
  <conditionalFormatting sqref="CR45:CS45">
    <cfRule type="expression" dxfId="3307" priority="2031">
      <formula>$D$4=""</formula>
    </cfRule>
  </conditionalFormatting>
  <conditionalFormatting sqref="CR45:CS45">
    <cfRule type="expression" dxfId="3306" priority="2030">
      <formula>$E$4=""</formula>
    </cfRule>
  </conditionalFormatting>
  <conditionalFormatting sqref="CR45:CS45">
    <cfRule type="expression" dxfId="3305" priority="2029">
      <formula>$F$4=""</formula>
    </cfRule>
  </conditionalFormatting>
  <conditionalFormatting sqref="CR45:CS45">
    <cfRule type="expression" dxfId="3304" priority="2028">
      <formula>$G$4=""</formula>
    </cfRule>
  </conditionalFormatting>
  <conditionalFormatting sqref="CR45:CS45">
    <cfRule type="expression" dxfId="3303" priority="2027">
      <formula>$H$4=""</formula>
    </cfRule>
  </conditionalFormatting>
  <conditionalFormatting sqref="CR45:CS45">
    <cfRule type="expression" dxfId="3302" priority="2026">
      <formula>$I$4=""</formula>
    </cfRule>
  </conditionalFormatting>
  <conditionalFormatting sqref="CR45:CS45">
    <cfRule type="expression" dxfId="3301" priority="2025">
      <formula>$J$4=""</formula>
    </cfRule>
  </conditionalFormatting>
  <conditionalFormatting sqref="CR45:CS45">
    <cfRule type="expression" dxfId="3300" priority="2024">
      <formula>$K$4=""</formula>
    </cfRule>
  </conditionalFormatting>
  <conditionalFormatting sqref="CR45:CS45">
    <cfRule type="expression" dxfId="3299" priority="2023">
      <formula>$L$4=""</formula>
    </cfRule>
  </conditionalFormatting>
  <conditionalFormatting sqref="CR45:CS45">
    <cfRule type="expression" dxfId="3298" priority="2022">
      <formula>$M$4=""</formula>
    </cfRule>
  </conditionalFormatting>
  <conditionalFormatting sqref="CR45:CS45">
    <cfRule type="expression" dxfId="3297" priority="2021">
      <formula>$N$4=""</formula>
    </cfRule>
  </conditionalFormatting>
  <conditionalFormatting sqref="CR45:CS45">
    <cfRule type="expression" dxfId="3296" priority="2020">
      <formula>$O$4=""</formula>
    </cfRule>
  </conditionalFormatting>
  <conditionalFormatting sqref="CR45:CS45">
    <cfRule type="expression" dxfId="3295" priority="2019">
      <formula>$P$4=""</formula>
    </cfRule>
  </conditionalFormatting>
  <conditionalFormatting sqref="CR45:CS45">
    <cfRule type="expression" dxfId="3294" priority="2018">
      <formula>$Q$4=""</formula>
    </cfRule>
  </conditionalFormatting>
  <conditionalFormatting sqref="CR45:CS45">
    <cfRule type="expression" dxfId="3293" priority="2017">
      <formula>$R$4=""</formula>
    </cfRule>
  </conditionalFormatting>
  <conditionalFormatting sqref="CR45:CS45">
    <cfRule type="expression" dxfId="3292" priority="2016">
      <formula>$S$4=""</formula>
    </cfRule>
  </conditionalFormatting>
  <conditionalFormatting sqref="CR45:CS45">
    <cfRule type="expression" dxfId="3291" priority="2015">
      <formula>$T$4=""</formula>
    </cfRule>
  </conditionalFormatting>
  <conditionalFormatting sqref="CR45:CS45">
    <cfRule type="expression" dxfId="3290" priority="2014">
      <formula>$U$4=""</formula>
    </cfRule>
  </conditionalFormatting>
  <conditionalFormatting sqref="CR45:CS45">
    <cfRule type="expression" dxfId="3289" priority="2013">
      <formula>$V$4=""</formula>
    </cfRule>
  </conditionalFormatting>
  <conditionalFormatting sqref="CR45:CS45">
    <cfRule type="expression" dxfId="3288" priority="2012">
      <formula>$W$4=""</formula>
    </cfRule>
  </conditionalFormatting>
  <conditionalFormatting sqref="CR45:CS45">
    <cfRule type="expression" dxfId="3287" priority="2011">
      <formula>$X$4=""</formula>
    </cfRule>
  </conditionalFormatting>
  <conditionalFormatting sqref="CR45:CS45">
    <cfRule type="expression" dxfId="3286" priority="2010">
      <formula>$Y$4=""</formula>
    </cfRule>
  </conditionalFormatting>
  <conditionalFormatting sqref="CR45:CS45">
    <cfRule type="expression" dxfId="3285" priority="2009">
      <formula>$Z$4=""</formula>
    </cfRule>
  </conditionalFormatting>
  <conditionalFormatting sqref="CR45:CS45">
    <cfRule type="expression" dxfId="3284" priority="2008">
      <formula>$AA$4=""</formula>
    </cfRule>
  </conditionalFormatting>
  <conditionalFormatting sqref="CR45:CS45">
    <cfRule type="expression" dxfId="3283" priority="1984">
      <formula>$AY$4=""</formula>
    </cfRule>
  </conditionalFormatting>
  <conditionalFormatting sqref="CR45:CS45">
    <cfRule type="expression" dxfId="3282" priority="1985">
      <formula>$AX$4=""</formula>
    </cfRule>
  </conditionalFormatting>
  <conditionalFormatting sqref="CR45:CS45">
    <cfRule type="expression" dxfId="3281" priority="1986">
      <formula>$AW$4=""</formula>
    </cfRule>
  </conditionalFormatting>
  <conditionalFormatting sqref="CR45:CS45">
    <cfRule type="expression" dxfId="3280" priority="1987">
      <formula>$AV$4=""</formula>
    </cfRule>
  </conditionalFormatting>
  <conditionalFormatting sqref="CR45:CS45">
    <cfRule type="expression" dxfId="3279" priority="1988">
      <formula>$AU$4=""</formula>
    </cfRule>
  </conditionalFormatting>
  <conditionalFormatting sqref="CR45:CS45">
    <cfRule type="expression" dxfId="3278" priority="1989">
      <formula>$AT$4=""</formula>
    </cfRule>
  </conditionalFormatting>
  <conditionalFormatting sqref="CR45:CS45">
    <cfRule type="expression" dxfId="3277" priority="1990">
      <formula>$AS$4=""</formula>
    </cfRule>
  </conditionalFormatting>
  <conditionalFormatting sqref="CR45:CS45">
    <cfRule type="expression" dxfId="3276" priority="1991">
      <formula>$AR$4=""</formula>
    </cfRule>
  </conditionalFormatting>
  <conditionalFormatting sqref="CR45:CS45">
    <cfRule type="expression" dxfId="3275" priority="1992">
      <formula>$AQ$4=""</formula>
    </cfRule>
  </conditionalFormatting>
  <conditionalFormatting sqref="CR45:CS45">
    <cfRule type="expression" dxfId="3274" priority="1993">
      <formula>$AP$4=""</formula>
    </cfRule>
  </conditionalFormatting>
  <conditionalFormatting sqref="CR45:CS45">
    <cfRule type="expression" dxfId="3273" priority="1994">
      <formula>$AO$4=""</formula>
    </cfRule>
  </conditionalFormatting>
  <conditionalFormatting sqref="CR45:CS45">
    <cfRule type="expression" dxfId="3272" priority="1995">
      <formula>$AN$4=""</formula>
    </cfRule>
  </conditionalFormatting>
  <conditionalFormatting sqref="CR45:CS45">
    <cfRule type="expression" dxfId="3271" priority="1996">
      <formula>$AM$4=""</formula>
    </cfRule>
  </conditionalFormatting>
  <conditionalFormatting sqref="CR45:CS45">
    <cfRule type="expression" dxfId="3270" priority="1997">
      <formula>$AL$4=""</formula>
    </cfRule>
  </conditionalFormatting>
  <conditionalFormatting sqref="CR45:CS45">
    <cfRule type="expression" dxfId="3269" priority="1998">
      <formula>$AK$4=""</formula>
    </cfRule>
  </conditionalFormatting>
  <conditionalFormatting sqref="CR45:CS45">
    <cfRule type="expression" dxfId="3268" priority="1999">
      <formula>$AJ$4=""</formula>
    </cfRule>
  </conditionalFormatting>
  <conditionalFormatting sqref="CR45:CS45">
    <cfRule type="expression" dxfId="3267" priority="2000">
      <formula>$AI$4=""</formula>
    </cfRule>
  </conditionalFormatting>
  <conditionalFormatting sqref="CR45:CS45">
    <cfRule type="expression" dxfId="3266" priority="2001">
      <formula>$AH$4=""</formula>
    </cfRule>
  </conditionalFormatting>
  <conditionalFormatting sqref="CR45:CS45">
    <cfRule type="expression" dxfId="3265" priority="2002">
      <formula>$AG$4=""</formula>
    </cfRule>
  </conditionalFormatting>
  <conditionalFormatting sqref="CR45:CS45">
    <cfRule type="expression" dxfId="3264" priority="2003">
      <formula>$AF$4=""</formula>
    </cfRule>
  </conditionalFormatting>
  <conditionalFormatting sqref="CR45:CS45">
    <cfRule type="expression" dxfId="3263" priority="2004">
      <formula>$AE$4=""</formula>
    </cfRule>
  </conditionalFormatting>
  <conditionalFormatting sqref="CR45:CS45">
    <cfRule type="expression" dxfId="3262" priority="2005">
      <formula>$AD$4=""</formula>
    </cfRule>
  </conditionalFormatting>
  <conditionalFormatting sqref="CR45:CS45">
    <cfRule type="expression" dxfId="3261" priority="2006">
      <formula>$AC$4=""</formula>
    </cfRule>
  </conditionalFormatting>
  <conditionalFormatting sqref="CR45:CS45">
    <cfRule type="expression" dxfId="3260" priority="2007">
      <formula>$AB$4=""</formula>
    </cfRule>
  </conditionalFormatting>
  <conditionalFormatting sqref="CR45:CS45">
    <cfRule type="expression" dxfId="3259" priority="1982">
      <formula>$BA$4=""</formula>
    </cfRule>
  </conditionalFormatting>
  <conditionalFormatting sqref="CR45:CS45">
    <cfRule type="expression" dxfId="3258" priority="1968">
      <formula>$BO$4=""</formula>
    </cfRule>
  </conditionalFormatting>
  <conditionalFormatting sqref="CR45:CS45">
    <cfRule type="expression" dxfId="3257" priority="1969">
      <formula>$BN$4=""</formula>
    </cfRule>
  </conditionalFormatting>
  <conditionalFormatting sqref="CR45:CS45">
    <cfRule type="expression" dxfId="3256" priority="1970">
      <formula>$BM$4=""</formula>
    </cfRule>
  </conditionalFormatting>
  <conditionalFormatting sqref="CR45:CS45">
    <cfRule type="expression" dxfId="3255" priority="1971">
      <formula>$BL$4=""</formula>
    </cfRule>
  </conditionalFormatting>
  <conditionalFormatting sqref="CR45:CS45">
    <cfRule type="expression" dxfId="3254" priority="1972">
      <formula>$BK$4=""</formula>
    </cfRule>
  </conditionalFormatting>
  <conditionalFormatting sqref="CR45:CS45">
    <cfRule type="expression" dxfId="3253" priority="1973">
      <formula>$BJ$4=""</formula>
    </cfRule>
  </conditionalFormatting>
  <conditionalFormatting sqref="CR45:CS45">
    <cfRule type="expression" dxfId="3252" priority="1974">
      <formula>$BI$4=""</formula>
    </cfRule>
  </conditionalFormatting>
  <conditionalFormatting sqref="CR45:CS45">
    <cfRule type="expression" dxfId="3251" priority="1975">
      <formula>$BH$4=""</formula>
    </cfRule>
  </conditionalFormatting>
  <conditionalFormatting sqref="CR45:CS45">
    <cfRule type="expression" dxfId="3250" priority="1976">
      <formula>$BG$4=""</formula>
    </cfRule>
  </conditionalFormatting>
  <conditionalFormatting sqref="CR45:CS45">
    <cfRule type="expression" dxfId="3249" priority="1977">
      <formula>$BF$4=""</formula>
    </cfRule>
  </conditionalFormatting>
  <conditionalFormatting sqref="CR45:CS45">
    <cfRule type="expression" dxfId="3248" priority="1978">
      <formula>$BE$4=""</formula>
    </cfRule>
  </conditionalFormatting>
  <conditionalFormatting sqref="CR45:CS45">
    <cfRule type="expression" dxfId="3247" priority="1979">
      <formula>$BD$4=""</formula>
    </cfRule>
  </conditionalFormatting>
  <conditionalFormatting sqref="CR45:CS45">
    <cfRule type="expression" dxfId="3246" priority="1981">
      <formula>$BB$4=""</formula>
    </cfRule>
  </conditionalFormatting>
  <conditionalFormatting sqref="CR45:CS45">
    <cfRule type="expression" dxfId="3245" priority="1983">
      <formula>$AZ$4=""</formula>
    </cfRule>
  </conditionalFormatting>
  <conditionalFormatting sqref="CR45:CS45">
    <cfRule type="expression" dxfId="3244" priority="1967">
      <formula>$BP$4=""</formula>
    </cfRule>
  </conditionalFormatting>
  <conditionalFormatting sqref="CR45:CS45">
    <cfRule type="expression" dxfId="3243" priority="1966">
      <formula>$BQ$4=""</formula>
    </cfRule>
  </conditionalFormatting>
  <conditionalFormatting sqref="CR45:CS45">
    <cfRule type="expression" dxfId="3242" priority="1965">
      <formula>$BR$4=""</formula>
    </cfRule>
  </conditionalFormatting>
  <conditionalFormatting sqref="CR45:CS45">
    <cfRule type="expression" dxfId="3241" priority="1980">
      <formula>$BC$4=""</formula>
    </cfRule>
  </conditionalFormatting>
  <conditionalFormatting sqref="CR46:CS46">
    <cfRule type="expression" dxfId="3240" priority="1952">
      <formula>$D$4=""</formula>
    </cfRule>
  </conditionalFormatting>
  <conditionalFormatting sqref="CR46:CS46">
    <cfRule type="expression" dxfId="3239" priority="1951">
      <formula>$E$4=""</formula>
    </cfRule>
  </conditionalFormatting>
  <conditionalFormatting sqref="CR46:CS46">
    <cfRule type="expression" dxfId="3238" priority="1950">
      <formula>$F$4=""</formula>
    </cfRule>
  </conditionalFormatting>
  <conditionalFormatting sqref="CR46:CS46">
    <cfRule type="expression" dxfId="3237" priority="1949">
      <formula>$G$4=""</formula>
    </cfRule>
  </conditionalFormatting>
  <conditionalFormatting sqref="CR46:CS46">
    <cfRule type="expression" dxfId="3236" priority="1948">
      <formula>$H$4=""</formula>
    </cfRule>
  </conditionalFormatting>
  <conditionalFormatting sqref="CR46:CS46">
    <cfRule type="expression" dxfId="3235" priority="1947">
      <formula>$I$4=""</formula>
    </cfRule>
  </conditionalFormatting>
  <conditionalFormatting sqref="CR46:CS46">
    <cfRule type="expression" dxfId="3234" priority="1946">
      <formula>$J$4=""</formula>
    </cfRule>
  </conditionalFormatting>
  <conditionalFormatting sqref="CR46:CS46">
    <cfRule type="expression" dxfId="3233" priority="1945">
      <formula>$K$4=""</formula>
    </cfRule>
  </conditionalFormatting>
  <conditionalFormatting sqref="CR46:CS46">
    <cfRule type="expression" dxfId="3232" priority="1944">
      <formula>$L$4=""</formula>
    </cfRule>
  </conditionalFormatting>
  <conditionalFormatting sqref="CR46:CS46">
    <cfRule type="expression" dxfId="3231" priority="1943">
      <formula>$M$4=""</formula>
    </cfRule>
  </conditionalFormatting>
  <conditionalFormatting sqref="CR46:CS46">
    <cfRule type="expression" dxfId="3230" priority="1942">
      <formula>$N$4=""</formula>
    </cfRule>
  </conditionalFormatting>
  <conditionalFormatting sqref="CR46:CS46">
    <cfRule type="expression" dxfId="3229" priority="1941">
      <formula>$O$4=""</formula>
    </cfRule>
  </conditionalFormatting>
  <conditionalFormatting sqref="CR46:CS46">
    <cfRule type="expression" dxfId="3228" priority="1940">
      <formula>$P$4=""</formula>
    </cfRule>
  </conditionalFormatting>
  <conditionalFormatting sqref="CR46:CS46">
    <cfRule type="expression" dxfId="3227" priority="1939">
      <formula>$Q$4=""</formula>
    </cfRule>
  </conditionalFormatting>
  <conditionalFormatting sqref="CR46:CS46">
    <cfRule type="expression" dxfId="3226" priority="1938">
      <formula>$R$4=""</formula>
    </cfRule>
  </conditionalFormatting>
  <conditionalFormatting sqref="CR46:CS46">
    <cfRule type="expression" dxfId="3225" priority="1937">
      <formula>$S$4=""</formula>
    </cfRule>
  </conditionalFormatting>
  <conditionalFormatting sqref="CR46:CS46">
    <cfRule type="expression" dxfId="3224" priority="1936">
      <formula>$T$4=""</formula>
    </cfRule>
  </conditionalFormatting>
  <conditionalFormatting sqref="CR46:CS46">
    <cfRule type="expression" dxfId="3223" priority="1935">
      <formula>$U$4=""</formula>
    </cfRule>
  </conditionalFormatting>
  <conditionalFormatting sqref="CR46:CS46">
    <cfRule type="expression" dxfId="3222" priority="1934">
      <formula>$V$4=""</formula>
    </cfRule>
  </conditionalFormatting>
  <conditionalFormatting sqref="CR46:CS46">
    <cfRule type="expression" dxfId="3221" priority="1933">
      <formula>$W$4=""</formula>
    </cfRule>
  </conditionalFormatting>
  <conditionalFormatting sqref="CR46:CS46">
    <cfRule type="expression" dxfId="3220" priority="1932">
      <formula>$X$4=""</formula>
    </cfRule>
  </conditionalFormatting>
  <conditionalFormatting sqref="CR46:CS46">
    <cfRule type="expression" dxfId="3219" priority="1931">
      <formula>$Y$4=""</formula>
    </cfRule>
  </conditionalFormatting>
  <conditionalFormatting sqref="CR46:CS46">
    <cfRule type="expression" dxfId="3218" priority="1930">
      <formula>$Z$4=""</formula>
    </cfRule>
  </conditionalFormatting>
  <conditionalFormatting sqref="CR46:CS46">
    <cfRule type="expression" dxfId="3217" priority="1929">
      <formula>$AA$4=""</formula>
    </cfRule>
  </conditionalFormatting>
  <conditionalFormatting sqref="CR46:CS46">
    <cfRule type="expression" dxfId="3216" priority="1905">
      <formula>$AY$4=""</formula>
    </cfRule>
  </conditionalFormatting>
  <conditionalFormatting sqref="CR46:CS46">
    <cfRule type="expression" dxfId="3215" priority="1906">
      <formula>$AX$4=""</formula>
    </cfRule>
  </conditionalFormatting>
  <conditionalFormatting sqref="CR46:CS46">
    <cfRule type="expression" dxfId="3214" priority="1907">
      <formula>$AW$4=""</formula>
    </cfRule>
  </conditionalFormatting>
  <conditionalFormatting sqref="CR46:CS46">
    <cfRule type="expression" dxfId="3213" priority="1908">
      <formula>$AV$4=""</formula>
    </cfRule>
  </conditionalFormatting>
  <conditionalFormatting sqref="CR46:CS46">
    <cfRule type="expression" dxfId="3212" priority="1909">
      <formula>$AU$4=""</formula>
    </cfRule>
  </conditionalFormatting>
  <conditionalFormatting sqref="CR46:CS46">
    <cfRule type="expression" dxfId="3211" priority="1910">
      <formula>$AT$4=""</formula>
    </cfRule>
  </conditionalFormatting>
  <conditionalFormatting sqref="CR46:CS46">
    <cfRule type="expression" dxfId="3210" priority="1911">
      <formula>$AS$4=""</formula>
    </cfRule>
  </conditionalFormatting>
  <conditionalFormatting sqref="CR46:CS46">
    <cfRule type="expression" dxfId="3209" priority="1912">
      <formula>$AR$4=""</formula>
    </cfRule>
  </conditionalFormatting>
  <conditionalFormatting sqref="CR46:CS46">
    <cfRule type="expression" dxfId="3208" priority="1913">
      <formula>$AQ$4=""</formula>
    </cfRule>
  </conditionalFormatting>
  <conditionalFormatting sqref="CR46:CS46">
    <cfRule type="expression" dxfId="3207" priority="1914">
      <formula>$AP$4=""</formula>
    </cfRule>
  </conditionalFormatting>
  <conditionalFormatting sqref="CR46:CS46">
    <cfRule type="expression" dxfId="3206" priority="1915">
      <formula>$AO$4=""</formula>
    </cfRule>
  </conditionalFormatting>
  <conditionalFormatting sqref="CR46:CS46">
    <cfRule type="expression" dxfId="3205" priority="1916">
      <formula>$AN$4=""</formula>
    </cfRule>
  </conditionalFormatting>
  <conditionalFormatting sqref="CR46:CS46">
    <cfRule type="expression" dxfId="3204" priority="1917">
      <formula>$AM$4=""</formula>
    </cfRule>
  </conditionalFormatting>
  <conditionalFormatting sqref="CR46:CS46">
    <cfRule type="expression" dxfId="3203" priority="1918">
      <formula>$AL$4=""</formula>
    </cfRule>
  </conditionalFormatting>
  <conditionalFormatting sqref="CR46:CS46">
    <cfRule type="expression" dxfId="3202" priority="1919">
      <formula>$AK$4=""</formula>
    </cfRule>
  </conditionalFormatting>
  <conditionalFormatting sqref="CR46:CS46">
    <cfRule type="expression" dxfId="3201" priority="1920">
      <formula>$AJ$4=""</formula>
    </cfRule>
  </conditionalFormatting>
  <conditionalFormatting sqref="CR46:CS46">
    <cfRule type="expression" dxfId="3200" priority="1921">
      <formula>$AI$4=""</formula>
    </cfRule>
  </conditionalFormatting>
  <conditionalFormatting sqref="CR46:CS46">
    <cfRule type="expression" dxfId="3199" priority="1922">
      <formula>$AH$4=""</formula>
    </cfRule>
  </conditionalFormatting>
  <conditionalFormatting sqref="CR46:CS46">
    <cfRule type="expression" dxfId="3198" priority="1923">
      <formula>$AG$4=""</formula>
    </cfRule>
  </conditionalFormatting>
  <conditionalFormatting sqref="CR46:CS46">
    <cfRule type="expression" dxfId="3197" priority="1924">
      <formula>$AF$4=""</formula>
    </cfRule>
  </conditionalFormatting>
  <conditionalFormatting sqref="CR46:CS46">
    <cfRule type="expression" dxfId="3196" priority="1925">
      <formula>$AE$4=""</formula>
    </cfRule>
  </conditionalFormatting>
  <conditionalFormatting sqref="CR46:CS46">
    <cfRule type="expression" dxfId="3195" priority="1926">
      <formula>$AD$4=""</formula>
    </cfRule>
  </conditionalFormatting>
  <conditionalFormatting sqref="CR46:CS46">
    <cfRule type="expression" dxfId="3194" priority="1927">
      <formula>$AC$4=""</formula>
    </cfRule>
  </conditionalFormatting>
  <conditionalFormatting sqref="CR46:CS46">
    <cfRule type="expression" dxfId="3193" priority="1928">
      <formula>$AB$4=""</formula>
    </cfRule>
  </conditionalFormatting>
  <conditionalFormatting sqref="CR46:CS46">
    <cfRule type="expression" dxfId="3192" priority="1903">
      <formula>$BA$4=""</formula>
    </cfRule>
  </conditionalFormatting>
  <conditionalFormatting sqref="CR46:CS46">
    <cfRule type="expression" dxfId="3191" priority="1889">
      <formula>$BO$4=""</formula>
    </cfRule>
  </conditionalFormatting>
  <conditionalFormatting sqref="CR46:CS46">
    <cfRule type="expression" dxfId="3190" priority="1890">
      <formula>$BN$4=""</formula>
    </cfRule>
  </conditionalFormatting>
  <conditionalFormatting sqref="CR46:CS46">
    <cfRule type="expression" dxfId="3189" priority="1891">
      <formula>$BM$4=""</formula>
    </cfRule>
  </conditionalFormatting>
  <conditionalFormatting sqref="CR46:CS46">
    <cfRule type="expression" dxfId="3188" priority="1892">
      <formula>$BL$4=""</formula>
    </cfRule>
  </conditionalFormatting>
  <conditionalFormatting sqref="CR46:CS46">
    <cfRule type="expression" dxfId="3187" priority="1893">
      <formula>$BK$4=""</formula>
    </cfRule>
  </conditionalFormatting>
  <conditionalFormatting sqref="CR46:CS46">
    <cfRule type="expression" dxfId="3186" priority="1894">
      <formula>$BJ$4=""</formula>
    </cfRule>
  </conditionalFormatting>
  <conditionalFormatting sqref="CR46:CS46">
    <cfRule type="expression" dxfId="3185" priority="1895">
      <formula>$BI$4=""</formula>
    </cfRule>
  </conditionalFormatting>
  <conditionalFormatting sqref="CR46:CS46">
    <cfRule type="expression" dxfId="3184" priority="1896">
      <formula>$BH$4=""</formula>
    </cfRule>
  </conditionalFormatting>
  <conditionalFormatting sqref="CR46:CS46">
    <cfRule type="expression" dxfId="3183" priority="1897">
      <formula>$BG$4=""</formula>
    </cfRule>
  </conditionalFormatting>
  <conditionalFormatting sqref="CR46:CS46">
    <cfRule type="expression" dxfId="3182" priority="1898">
      <formula>$BF$4=""</formula>
    </cfRule>
  </conditionalFormatting>
  <conditionalFormatting sqref="CR46:CS46">
    <cfRule type="expression" dxfId="3181" priority="1899">
      <formula>$BE$4=""</formula>
    </cfRule>
  </conditionalFormatting>
  <conditionalFormatting sqref="CR46:CS46">
    <cfRule type="expression" dxfId="3180" priority="1900">
      <formula>$BD$4=""</formula>
    </cfRule>
  </conditionalFormatting>
  <conditionalFormatting sqref="CR46:CS46">
    <cfRule type="expression" dxfId="3179" priority="1902">
      <formula>$BB$4=""</formula>
    </cfRule>
  </conditionalFormatting>
  <conditionalFormatting sqref="CR46:CS46">
    <cfRule type="expression" dxfId="3178" priority="1904">
      <formula>$AZ$4=""</formula>
    </cfRule>
  </conditionalFormatting>
  <conditionalFormatting sqref="CS46">
    <cfRule type="expression" dxfId="3177" priority="1874">
      <formula>$CD$4=""</formula>
    </cfRule>
  </conditionalFormatting>
  <conditionalFormatting sqref="CR46:CS46">
    <cfRule type="expression" dxfId="3176" priority="1888">
      <formula>$BP$4=""</formula>
    </cfRule>
  </conditionalFormatting>
  <conditionalFormatting sqref="CR46:CS46">
    <cfRule type="expression" dxfId="3175" priority="1887">
      <formula>$BQ$4=""</formula>
    </cfRule>
  </conditionalFormatting>
  <conditionalFormatting sqref="CR46:CS46">
    <cfRule type="expression" dxfId="3174" priority="1886">
      <formula>$BR$4=""</formula>
    </cfRule>
  </conditionalFormatting>
  <conditionalFormatting sqref="CR46:CS46">
    <cfRule type="expression" dxfId="3173" priority="1885">
      <formula>$BS$4=""</formula>
    </cfRule>
  </conditionalFormatting>
  <conditionalFormatting sqref="CR46:CS46">
    <cfRule type="expression" dxfId="3172" priority="1884">
      <formula>$BT$4=""</formula>
    </cfRule>
  </conditionalFormatting>
  <conditionalFormatting sqref="CR46:CS46">
    <cfRule type="expression" dxfId="3171" priority="1883">
      <formula>$BU$4=""</formula>
    </cfRule>
  </conditionalFormatting>
  <conditionalFormatting sqref="CR46:CS46">
    <cfRule type="expression" dxfId="3170" priority="1882">
      <formula>$BV$4=""</formula>
    </cfRule>
  </conditionalFormatting>
  <conditionalFormatting sqref="CR46:CS46">
    <cfRule type="expression" dxfId="3169" priority="1881">
      <formula>$BW$4=""</formula>
    </cfRule>
  </conditionalFormatting>
  <conditionalFormatting sqref="CR46:CS46">
    <cfRule type="expression" dxfId="3168" priority="1880">
      <formula>$BX$4=""</formula>
    </cfRule>
  </conditionalFormatting>
  <conditionalFormatting sqref="CR46:CS46">
    <cfRule type="expression" dxfId="3167" priority="1879">
      <formula>$BY$4=""</formula>
    </cfRule>
  </conditionalFormatting>
  <conditionalFormatting sqref="CR46:CS46">
    <cfRule type="expression" dxfId="3166" priority="1878">
      <formula>$BZ$4=""</formula>
    </cfRule>
  </conditionalFormatting>
  <conditionalFormatting sqref="CR46:CS46">
    <cfRule type="expression" dxfId="3165" priority="1877">
      <formula>$CA$4=""</formula>
    </cfRule>
  </conditionalFormatting>
  <conditionalFormatting sqref="CR46:CS46">
    <cfRule type="expression" dxfId="3164" priority="1876">
      <formula>$CB$4=""</formula>
    </cfRule>
  </conditionalFormatting>
  <conditionalFormatting sqref="CR46:CS46">
    <cfRule type="expression" dxfId="3163" priority="1875">
      <formula>$CC$4=""</formula>
    </cfRule>
  </conditionalFormatting>
  <conditionalFormatting sqref="CR46:CS46">
    <cfRule type="expression" dxfId="3162" priority="1901">
      <formula>$BC$4=""</formula>
    </cfRule>
  </conditionalFormatting>
  <conditionalFormatting sqref="CS19:CS21">
    <cfRule type="expression" dxfId="3161" priority="1661">
      <formula>$CD$4=""</formula>
    </cfRule>
  </conditionalFormatting>
  <conditionalFormatting sqref="CR19:CS21">
    <cfRule type="expression" dxfId="3160" priority="1672">
      <formula>$BS$4=""</formula>
    </cfRule>
  </conditionalFormatting>
  <conditionalFormatting sqref="CR19:CS21">
    <cfRule type="expression" dxfId="3159" priority="1671">
      <formula>$BT$4=""</formula>
    </cfRule>
  </conditionalFormatting>
  <conditionalFormatting sqref="CR19:CS21">
    <cfRule type="expression" dxfId="3158" priority="1670">
      <formula>$BU$4=""</formula>
    </cfRule>
  </conditionalFormatting>
  <conditionalFormatting sqref="CR19:CS21">
    <cfRule type="expression" dxfId="3157" priority="1669">
      <formula>$BV$4=""</formula>
    </cfRule>
  </conditionalFormatting>
  <conditionalFormatting sqref="CR19:CS21">
    <cfRule type="expression" dxfId="3156" priority="1668">
      <formula>$BW$4=""</formula>
    </cfRule>
  </conditionalFormatting>
  <conditionalFormatting sqref="CR19:CS21">
    <cfRule type="expression" dxfId="3155" priority="1667">
      <formula>$BX$4=""</formula>
    </cfRule>
  </conditionalFormatting>
  <conditionalFormatting sqref="CR19:CS21">
    <cfRule type="expression" dxfId="3154" priority="1666">
      <formula>$BY$4=""</formula>
    </cfRule>
  </conditionalFormatting>
  <conditionalFormatting sqref="CR19:CS21">
    <cfRule type="expression" dxfId="3153" priority="1665">
      <formula>$BZ$4=""</formula>
    </cfRule>
  </conditionalFormatting>
  <conditionalFormatting sqref="CR19:CS21">
    <cfRule type="expression" dxfId="3152" priority="1664">
      <formula>$CA$4=""</formula>
    </cfRule>
  </conditionalFormatting>
  <conditionalFormatting sqref="CR19:CS21">
    <cfRule type="expression" dxfId="3151" priority="1663">
      <formula>$CB$4=""</formula>
    </cfRule>
  </conditionalFormatting>
  <conditionalFormatting sqref="CR19:CS21">
    <cfRule type="expression" dxfId="3150" priority="1662">
      <formula>$CC$4=""</formula>
    </cfRule>
  </conditionalFormatting>
  <conditionalFormatting sqref="CS41:CS44">
    <cfRule type="expression" dxfId="3149" priority="1582">
      <formula>$CD$4=""</formula>
    </cfRule>
  </conditionalFormatting>
  <conditionalFormatting sqref="CR41:CS44">
    <cfRule type="expression" dxfId="3148" priority="1593">
      <formula>$BS$4=""</formula>
    </cfRule>
  </conditionalFormatting>
  <conditionalFormatting sqref="CR41:CS44">
    <cfRule type="expression" dxfId="3147" priority="1592">
      <formula>$BT$4=""</formula>
    </cfRule>
  </conditionalFormatting>
  <conditionalFormatting sqref="CR41:CS44">
    <cfRule type="expression" dxfId="3146" priority="1591">
      <formula>$BU$4=""</formula>
    </cfRule>
  </conditionalFormatting>
  <conditionalFormatting sqref="CR41:CS44">
    <cfRule type="expression" dxfId="3145" priority="1590">
      <formula>$BV$4=""</formula>
    </cfRule>
  </conditionalFormatting>
  <conditionalFormatting sqref="CR41:CS44">
    <cfRule type="expression" dxfId="3144" priority="1589">
      <formula>$BW$4=""</formula>
    </cfRule>
  </conditionalFormatting>
  <conditionalFormatting sqref="CR41:CS44">
    <cfRule type="expression" dxfId="3143" priority="1588">
      <formula>$BX$4=""</formula>
    </cfRule>
  </conditionalFormatting>
  <conditionalFormatting sqref="CR41:CS44">
    <cfRule type="expression" dxfId="3142" priority="1587">
      <formula>$BY$4=""</formula>
    </cfRule>
  </conditionalFormatting>
  <conditionalFormatting sqref="CR41:CS44">
    <cfRule type="expression" dxfId="3141" priority="1586">
      <formula>$BZ$4=""</formula>
    </cfRule>
  </conditionalFormatting>
  <conditionalFormatting sqref="CR41:CS44">
    <cfRule type="expression" dxfId="3140" priority="1585">
      <formula>$CA$4=""</formula>
    </cfRule>
  </conditionalFormatting>
  <conditionalFormatting sqref="CR41:CS44">
    <cfRule type="expression" dxfId="3139" priority="1584">
      <formula>$CB$4=""</formula>
    </cfRule>
  </conditionalFormatting>
  <conditionalFormatting sqref="CR41:CS44">
    <cfRule type="expression" dxfId="3138" priority="1583">
      <formula>$CC$4=""</formula>
    </cfRule>
  </conditionalFormatting>
  <conditionalFormatting sqref="CR19:CS21">
    <cfRule type="expression" dxfId="3137" priority="1739">
      <formula>$D$4=""</formula>
    </cfRule>
  </conditionalFormatting>
  <conditionalFormatting sqref="CR19:CS21">
    <cfRule type="expression" dxfId="3136" priority="1738">
      <formula>$E$4=""</formula>
    </cfRule>
  </conditionalFormatting>
  <conditionalFormatting sqref="CR19:CS21">
    <cfRule type="expression" dxfId="3135" priority="1737">
      <formula>$F$4=""</formula>
    </cfRule>
  </conditionalFormatting>
  <conditionalFormatting sqref="CR19:CS21">
    <cfRule type="expression" dxfId="3134" priority="1736">
      <formula>$G$4=""</formula>
    </cfRule>
  </conditionalFormatting>
  <conditionalFormatting sqref="CR19:CS21">
    <cfRule type="expression" dxfId="3133" priority="1735">
      <formula>$H$4=""</formula>
    </cfRule>
  </conditionalFormatting>
  <conditionalFormatting sqref="CR19:CS21">
    <cfRule type="expression" dxfId="3132" priority="1734">
      <formula>$I$4=""</formula>
    </cfRule>
  </conditionalFormatting>
  <conditionalFormatting sqref="CR19:CS21">
    <cfRule type="expression" dxfId="3131" priority="1733">
      <formula>$J$4=""</formula>
    </cfRule>
  </conditionalFormatting>
  <conditionalFormatting sqref="CR19:CS21">
    <cfRule type="expression" dxfId="3130" priority="1732">
      <formula>$K$4=""</formula>
    </cfRule>
  </conditionalFormatting>
  <conditionalFormatting sqref="CR19:CS21">
    <cfRule type="expression" dxfId="3129" priority="1731">
      <formula>$L$4=""</formula>
    </cfRule>
  </conditionalFormatting>
  <conditionalFormatting sqref="CR19:CS21">
    <cfRule type="expression" dxfId="3128" priority="1730">
      <formula>$M$4=""</formula>
    </cfRule>
  </conditionalFormatting>
  <conditionalFormatting sqref="CR19:CS21">
    <cfRule type="expression" dxfId="3127" priority="1729">
      <formula>$N$4=""</formula>
    </cfRule>
  </conditionalFormatting>
  <conditionalFormatting sqref="CR19:CS21">
    <cfRule type="expression" dxfId="3126" priority="1728">
      <formula>$O$4=""</formula>
    </cfRule>
  </conditionalFormatting>
  <conditionalFormatting sqref="CR19:CS21">
    <cfRule type="expression" dxfId="3125" priority="1727">
      <formula>$P$4=""</formula>
    </cfRule>
  </conditionalFormatting>
  <conditionalFormatting sqref="CR19:CS21">
    <cfRule type="expression" dxfId="3124" priority="1726">
      <formula>$Q$4=""</formula>
    </cfRule>
  </conditionalFormatting>
  <conditionalFormatting sqref="CR19:CS21">
    <cfRule type="expression" dxfId="3123" priority="1725">
      <formula>$R$4=""</formula>
    </cfRule>
  </conditionalFormatting>
  <conditionalFormatting sqref="CR19:CS21">
    <cfRule type="expression" dxfId="3122" priority="1724">
      <formula>$S$4=""</formula>
    </cfRule>
  </conditionalFormatting>
  <conditionalFormatting sqref="CR19:CS21">
    <cfRule type="expression" dxfId="3121" priority="1723">
      <formula>$T$4=""</formula>
    </cfRule>
  </conditionalFormatting>
  <conditionalFormatting sqref="CR19:CS21">
    <cfRule type="expression" dxfId="3120" priority="1722">
      <formula>$U$4=""</formula>
    </cfRule>
  </conditionalFormatting>
  <conditionalFormatting sqref="CR19:CS21">
    <cfRule type="expression" dxfId="3119" priority="1721">
      <formula>$V$4=""</formula>
    </cfRule>
  </conditionalFormatting>
  <conditionalFormatting sqref="CR19:CS21">
    <cfRule type="expression" dxfId="3118" priority="1720">
      <formula>$W$4=""</formula>
    </cfRule>
  </conditionalFormatting>
  <conditionalFormatting sqref="CR19:CS21">
    <cfRule type="expression" dxfId="3117" priority="1719">
      <formula>$X$4=""</formula>
    </cfRule>
  </conditionalFormatting>
  <conditionalFormatting sqref="CR19:CS21">
    <cfRule type="expression" dxfId="3116" priority="1718">
      <formula>$Y$4=""</formula>
    </cfRule>
  </conditionalFormatting>
  <conditionalFormatting sqref="CR19:CS21">
    <cfRule type="expression" dxfId="3115" priority="1717">
      <formula>$Z$4=""</formula>
    </cfRule>
  </conditionalFormatting>
  <conditionalFormatting sqref="CR19:CS21">
    <cfRule type="expression" dxfId="3114" priority="1716">
      <formula>$AA$4=""</formula>
    </cfRule>
  </conditionalFormatting>
  <conditionalFormatting sqref="CR19:CS21">
    <cfRule type="expression" dxfId="3113" priority="1692">
      <formula>$AY$4=""</formula>
    </cfRule>
  </conditionalFormatting>
  <conditionalFormatting sqref="CR19:CS21">
    <cfRule type="expression" dxfId="3112" priority="1693">
      <formula>$AX$4=""</formula>
    </cfRule>
  </conditionalFormatting>
  <conditionalFormatting sqref="CR19:CS21">
    <cfRule type="expression" dxfId="3111" priority="1694">
      <formula>$AW$4=""</formula>
    </cfRule>
  </conditionalFormatting>
  <conditionalFormatting sqref="CR19:CS21">
    <cfRule type="expression" dxfId="3110" priority="1695">
      <formula>$AV$4=""</formula>
    </cfRule>
  </conditionalFormatting>
  <conditionalFormatting sqref="CR19:CS21">
    <cfRule type="expression" dxfId="3109" priority="1696">
      <formula>$AU$4=""</formula>
    </cfRule>
  </conditionalFormatting>
  <conditionalFormatting sqref="CR19:CS21">
    <cfRule type="expression" dxfId="3108" priority="1697">
      <formula>$AT$4=""</formula>
    </cfRule>
  </conditionalFormatting>
  <conditionalFormatting sqref="CR19:CS21">
    <cfRule type="expression" dxfId="3107" priority="1698">
      <formula>$AS$4=""</formula>
    </cfRule>
  </conditionalFormatting>
  <conditionalFormatting sqref="CR19:CS21">
    <cfRule type="expression" dxfId="3106" priority="1699">
      <formula>$AR$4=""</formula>
    </cfRule>
  </conditionalFormatting>
  <conditionalFormatting sqref="CR19:CS21">
    <cfRule type="expression" dxfId="3105" priority="1700">
      <formula>$AQ$4=""</formula>
    </cfRule>
  </conditionalFormatting>
  <conditionalFormatting sqref="CR19:CS21">
    <cfRule type="expression" dxfId="3104" priority="1701">
      <formula>$AP$4=""</formula>
    </cfRule>
  </conditionalFormatting>
  <conditionalFormatting sqref="CR19:CS21">
    <cfRule type="expression" dxfId="3103" priority="1702">
      <formula>$AO$4=""</formula>
    </cfRule>
  </conditionalFormatting>
  <conditionalFormatting sqref="CR19:CS21">
    <cfRule type="expression" dxfId="3102" priority="1703">
      <formula>$AN$4=""</formula>
    </cfRule>
  </conditionalFormatting>
  <conditionalFormatting sqref="CR19:CS21">
    <cfRule type="expression" dxfId="3101" priority="1704">
      <formula>$AM$4=""</formula>
    </cfRule>
  </conditionalFormatting>
  <conditionalFormatting sqref="CR19:CS21">
    <cfRule type="expression" dxfId="3100" priority="1705">
      <formula>$AL$4=""</formula>
    </cfRule>
  </conditionalFormatting>
  <conditionalFormatting sqref="CR19:CS21">
    <cfRule type="expression" dxfId="3099" priority="1706">
      <formula>$AK$4=""</formula>
    </cfRule>
  </conditionalFormatting>
  <conditionalFormatting sqref="CR19:CS21">
    <cfRule type="expression" dxfId="3098" priority="1707">
      <formula>$AJ$4=""</formula>
    </cfRule>
  </conditionalFormatting>
  <conditionalFormatting sqref="CR19:CS21">
    <cfRule type="expression" dxfId="3097" priority="1708">
      <formula>$AI$4=""</formula>
    </cfRule>
  </conditionalFormatting>
  <conditionalFormatting sqref="CR19:CS21">
    <cfRule type="expression" dxfId="3096" priority="1709">
      <formula>$AH$4=""</formula>
    </cfRule>
  </conditionalFormatting>
  <conditionalFormatting sqref="CR19:CS21">
    <cfRule type="expression" dxfId="3095" priority="1710">
      <formula>$AG$4=""</formula>
    </cfRule>
  </conditionalFormatting>
  <conditionalFormatting sqref="CR19:CS21">
    <cfRule type="expression" dxfId="3094" priority="1711">
      <formula>$AF$4=""</formula>
    </cfRule>
  </conditionalFormatting>
  <conditionalFormatting sqref="CR19:CS21">
    <cfRule type="expression" dxfId="3093" priority="1712">
      <formula>$AE$4=""</formula>
    </cfRule>
  </conditionalFormatting>
  <conditionalFormatting sqref="CR19:CS21">
    <cfRule type="expression" dxfId="3092" priority="1713">
      <formula>$AD$4=""</formula>
    </cfRule>
  </conditionalFormatting>
  <conditionalFormatting sqref="CR19:CS21">
    <cfRule type="expression" dxfId="3091" priority="1714">
      <formula>$AC$4=""</formula>
    </cfRule>
  </conditionalFormatting>
  <conditionalFormatting sqref="CR19:CS21">
    <cfRule type="expression" dxfId="3090" priority="1715">
      <formula>$AB$4=""</formula>
    </cfRule>
  </conditionalFormatting>
  <conditionalFormatting sqref="CR19:CS21">
    <cfRule type="expression" dxfId="3089" priority="1690">
      <formula>$BA$4=""</formula>
    </cfRule>
  </conditionalFormatting>
  <conditionalFormatting sqref="CR19:CS21">
    <cfRule type="expression" dxfId="3088" priority="1676">
      <formula>$BO$4=""</formula>
    </cfRule>
  </conditionalFormatting>
  <conditionalFormatting sqref="CR19:CS21">
    <cfRule type="expression" dxfId="3087" priority="1677">
      <formula>$BN$4=""</formula>
    </cfRule>
  </conditionalFormatting>
  <conditionalFormatting sqref="CR19:CS21">
    <cfRule type="expression" dxfId="3086" priority="1678">
      <formula>$BM$4=""</formula>
    </cfRule>
  </conditionalFormatting>
  <conditionalFormatting sqref="CR19:CS21">
    <cfRule type="expression" dxfId="3085" priority="1679">
      <formula>$BL$4=""</formula>
    </cfRule>
  </conditionalFormatting>
  <conditionalFormatting sqref="CR19:CS21">
    <cfRule type="expression" dxfId="3084" priority="1680">
      <formula>$BK$4=""</formula>
    </cfRule>
  </conditionalFormatting>
  <conditionalFormatting sqref="CR19:CS21">
    <cfRule type="expression" dxfId="3083" priority="1681">
      <formula>$BJ$4=""</formula>
    </cfRule>
  </conditionalFormatting>
  <conditionalFormatting sqref="CR19:CS21">
    <cfRule type="expression" dxfId="3082" priority="1682">
      <formula>$BI$4=""</formula>
    </cfRule>
  </conditionalFormatting>
  <conditionalFormatting sqref="CR19:CS21">
    <cfRule type="expression" dxfId="3081" priority="1683">
      <formula>$BH$4=""</formula>
    </cfRule>
  </conditionalFormatting>
  <conditionalFormatting sqref="CR19:CS21">
    <cfRule type="expression" dxfId="3080" priority="1684">
      <formula>$BG$4=""</formula>
    </cfRule>
  </conditionalFormatting>
  <conditionalFormatting sqref="CR19:CS21">
    <cfRule type="expression" dxfId="3079" priority="1685">
      <formula>$BF$4=""</formula>
    </cfRule>
  </conditionalFormatting>
  <conditionalFormatting sqref="CR19:CS21">
    <cfRule type="expression" dxfId="3078" priority="1686">
      <formula>$BE$4=""</formula>
    </cfRule>
  </conditionalFormatting>
  <conditionalFormatting sqref="CR19:CS21">
    <cfRule type="expression" dxfId="3077" priority="1687">
      <formula>$BD$4=""</formula>
    </cfRule>
  </conditionalFormatting>
  <conditionalFormatting sqref="CR19:CS21">
    <cfRule type="expression" dxfId="3076" priority="1689">
      <formula>$BB$4=""</formula>
    </cfRule>
  </conditionalFormatting>
  <conditionalFormatting sqref="CR19:CS21">
    <cfRule type="expression" dxfId="3075" priority="1691">
      <formula>$AZ$4=""</formula>
    </cfRule>
  </conditionalFormatting>
  <conditionalFormatting sqref="CR19:CS21">
    <cfRule type="expression" dxfId="3074" priority="1675">
      <formula>$BP$4=""</formula>
    </cfRule>
  </conditionalFormatting>
  <conditionalFormatting sqref="CR19:CS21">
    <cfRule type="expression" dxfId="3073" priority="1674">
      <formula>$BQ$4=""</formula>
    </cfRule>
  </conditionalFormatting>
  <conditionalFormatting sqref="CR19:CS21">
    <cfRule type="expression" dxfId="3072" priority="1673">
      <formula>$BR$4=""</formula>
    </cfRule>
  </conditionalFormatting>
  <conditionalFormatting sqref="CR19:CS21">
    <cfRule type="expression" dxfId="3071" priority="1688">
      <formula>$BC$4=""</formula>
    </cfRule>
  </conditionalFormatting>
  <conditionalFormatting sqref="CR41:CS44">
    <cfRule type="expression" dxfId="3070" priority="1660">
      <formula>$D$4=""</formula>
    </cfRule>
  </conditionalFormatting>
  <conditionalFormatting sqref="CR41:CS44">
    <cfRule type="expression" dxfId="3069" priority="1659">
      <formula>$E$4=""</formula>
    </cfRule>
  </conditionalFormatting>
  <conditionalFormatting sqref="CR41:CS44">
    <cfRule type="expression" dxfId="3068" priority="1658">
      <formula>$F$4=""</formula>
    </cfRule>
  </conditionalFormatting>
  <conditionalFormatting sqref="CR41:CS44">
    <cfRule type="expression" dxfId="3067" priority="1657">
      <formula>$G$4=""</formula>
    </cfRule>
  </conditionalFormatting>
  <conditionalFormatting sqref="CR41:CS44">
    <cfRule type="expression" dxfId="3066" priority="1656">
      <formula>$H$4=""</formula>
    </cfRule>
  </conditionalFormatting>
  <conditionalFormatting sqref="CR41:CS44">
    <cfRule type="expression" dxfId="3065" priority="1655">
      <formula>$I$4=""</formula>
    </cfRule>
  </conditionalFormatting>
  <conditionalFormatting sqref="CR41:CS44">
    <cfRule type="expression" dxfId="3064" priority="1654">
      <formula>$J$4=""</formula>
    </cfRule>
  </conditionalFormatting>
  <conditionalFormatting sqref="CR41:CS44">
    <cfRule type="expression" dxfId="3063" priority="1653">
      <formula>$K$4=""</formula>
    </cfRule>
  </conditionalFormatting>
  <conditionalFormatting sqref="CR41:CS44">
    <cfRule type="expression" dxfId="3062" priority="1652">
      <formula>$L$4=""</formula>
    </cfRule>
  </conditionalFormatting>
  <conditionalFormatting sqref="CR41:CS44">
    <cfRule type="expression" dxfId="3061" priority="1651">
      <formula>$M$4=""</formula>
    </cfRule>
  </conditionalFormatting>
  <conditionalFormatting sqref="CR41:CS44">
    <cfRule type="expression" dxfId="3060" priority="1650">
      <formula>$N$4=""</formula>
    </cfRule>
  </conditionalFormatting>
  <conditionalFormatting sqref="CR41:CS44">
    <cfRule type="expression" dxfId="3059" priority="1649">
      <formula>$O$4=""</formula>
    </cfRule>
  </conditionalFormatting>
  <conditionalFormatting sqref="CR41:CS44">
    <cfRule type="expression" dxfId="3058" priority="1648">
      <formula>$P$4=""</formula>
    </cfRule>
  </conditionalFormatting>
  <conditionalFormatting sqref="CR41:CS44">
    <cfRule type="expression" dxfId="3057" priority="1647">
      <formula>$Q$4=""</formula>
    </cfRule>
  </conditionalFormatting>
  <conditionalFormatting sqref="CR41:CS44">
    <cfRule type="expression" dxfId="3056" priority="1646">
      <formula>$R$4=""</formula>
    </cfRule>
  </conditionalFormatting>
  <conditionalFormatting sqref="CR41:CS44">
    <cfRule type="expression" dxfId="3055" priority="1645">
      <formula>$S$4=""</formula>
    </cfRule>
  </conditionalFormatting>
  <conditionalFormatting sqref="CR41:CS44">
    <cfRule type="expression" dxfId="3054" priority="1644">
      <formula>$T$4=""</formula>
    </cfRule>
  </conditionalFormatting>
  <conditionalFormatting sqref="CR41:CS44">
    <cfRule type="expression" dxfId="3053" priority="1643">
      <formula>$U$4=""</formula>
    </cfRule>
  </conditionalFormatting>
  <conditionalFormatting sqref="CR41:CS44">
    <cfRule type="expression" dxfId="3052" priority="1642">
      <formula>$V$4=""</formula>
    </cfRule>
  </conditionalFormatting>
  <conditionalFormatting sqref="CR41:CS44">
    <cfRule type="expression" dxfId="3051" priority="1641">
      <formula>$W$4=""</formula>
    </cfRule>
  </conditionalFormatting>
  <conditionalFormatting sqref="CR41:CS44">
    <cfRule type="expression" dxfId="3050" priority="1640">
      <formula>$X$4=""</formula>
    </cfRule>
  </conditionalFormatting>
  <conditionalFormatting sqref="CR41:CS44">
    <cfRule type="expression" dxfId="3049" priority="1639">
      <formula>$Y$4=""</formula>
    </cfRule>
  </conditionalFormatting>
  <conditionalFormatting sqref="CR41:CS44">
    <cfRule type="expression" dxfId="3048" priority="1638">
      <formula>$Z$4=""</formula>
    </cfRule>
  </conditionalFormatting>
  <conditionalFormatting sqref="CR41:CS44">
    <cfRule type="expression" dxfId="3047" priority="1637">
      <formula>$AA$4=""</formula>
    </cfRule>
  </conditionalFormatting>
  <conditionalFormatting sqref="CR41:CS44">
    <cfRule type="expression" dxfId="3046" priority="1613">
      <formula>$AY$4=""</formula>
    </cfRule>
  </conditionalFormatting>
  <conditionalFormatting sqref="CR41:CS44">
    <cfRule type="expression" dxfId="3045" priority="1614">
      <formula>$AX$4=""</formula>
    </cfRule>
  </conditionalFormatting>
  <conditionalFormatting sqref="CR41:CS44">
    <cfRule type="expression" dxfId="3044" priority="1615">
      <formula>$AW$4=""</formula>
    </cfRule>
  </conditionalFormatting>
  <conditionalFormatting sqref="CR41:CS44">
    <cfRule type="expression" dxfId="3043" priority="1616">
      <formula>$AV$4=""</formula>
    </cfRule>
  </conditionalFormatting>
  <conditionalFormatting sqref="CR41:CS44">
    <cfRule type="expression" dxfId="3042" priority="1617">
      <formula>$AU$4=""</formula>
    </cfRule>
  </conditionalFormatting>
  <conditionalFormatting sqref="CR41:CS44">
    <cfRule type="expression" dxfId="3041" priority="1618">
      <formula>$AT$4=""</formula>
    </cfRule>
  </conditionalFormatting>
  <conditionalFormatting sqref="CR41:CS44">
    <cfRule type="expression" dxfId="3040" priority="1619">
      <formula>$AS$4=""</formula>
    </cfRule>
  </conditionalFormatting>
  <conditionalFormatting sqref="CR41:CS44">
    <cfRule type="expression" dxfId="3039" priority="1620">
      <formula>$AR$4=""</formula>
    </cfRule>
  </conditionalFormatting>
  <conditionalFormatting sqref="CR41:CS44">
    <cfRule type="expression" dxfId="3038" priority="1621">
      <formula>$AQ$4=""</formula>
    </cfRule>
  </conditionalFormatting>
  <conditionalFormatting sqref="CR41:CS44">
    <cfRule type="expression" dxfId="3037" priority="1622">
      <formula>$AP$4=""</formula>
    </cfRule>
  </conditionalFormatting>
  <conditionalFormatting sqref="CR41:CS44">
    <cfRule type="expression" dxfId="3036" priority="1623">
      <formula>$AO$4=""</formula>
    </cfRule>
  </conditionalFormatting>
  <conditionalFormatting sqref="CR41:CS44">
    <cfRule type="expression" dxfId="3035" priority="1624">
      <formula>$AN$4=""</formula>
    </cfRule>
  </conditionalFormatting>
  <conditionalFormatting sqref="CR41:CS44">
    <cfRule type="expression" dxfId="3034" priority="1625">
      <formula>$AM$4=""</formula>
    </cfRule>
  </conditionalFormatting>
  <conditionalFormatting sqref="CR41:CS44">
    <cfRule type="expression" dxfId="3033" priority="1626">
      <formula>$AL$4=""</formula>
    </cfRule>
  </conditionalFormatting>
  <conditionalFormatting sqref="CR41:CS44">
    <cfRule type="expression" dxfId="3032" priority="1627">
      <formula>$AK$4=""</formula>
    </cfRule>
  </conditionalFormatting>
  <conditionalFormatting sqref="CR41:CS44">
    <cfRule type="expression" dxfId="3031" priority="1628">
      <formula>$AJ$4=""</formula>
    </cfRule>
  </conditionalFormatting>
  <conditionalFormatting sqref="CR41:CS44">
    <cfRule type="expression" dxfId="3030" priority="1629">
      <formula>$AI$4=""</formula>
    </cfRule>
  </conditionalFormatting>
  <conditionalFormatting sqref="CR41:CS44">
    <cfRule type="expression" dxfId="3029" priority="1630">
      <formula>$AH$4=""</formula>
    </cfRule>
  </conditionalFormatting>
  <conditionalFormatting sqref="CR41:CS44">
    <cfRule type="expression" dxfId="3028" priority="1631">
      <formula>$AG$4=""</formula>
    </cfRule>
  </conditionalFormatting>
  <conditionalFormatting sqref="CR41:CS44">
    <cfRule type="expression" dxfId="3027" priority="1632">
      <formula>$AF$4=""</formula>
    </cfRule>
  </conditionalFormatting>
  <conditionalFormatting sqref="CR41:CS44">
    <cfRule type="expression" dxfId="3026" priority="1633">
      <formula>$AE$4=""</formula>
    </cfRule>
  </conditionalFormatting>
  <conditionalFormatting sqref="CR41:CS44">
    <cfRule type="expression" dxfId="3025" priority="1634">
      <formula>$AD$4=""</formula>
    </cfRule>
  </conditionalFormatting>
  <conditionalFormatting sqref="CR41:CS44">
    <cfRule type="expression" dxfId="3024" priority="1635">
      <formula>$AC$4=""</formula>
    </cfRule>
  </conditionalFormatting>
  <conditionalFormatting sqref="CR41:CS44">
    <cfRule type="expression" dxfId="3023" priority="1636">
      <formula>$AB$4=""</formula>
    </cfRule>
  </conditionalFormatting>
  <conditionalFormatting sqref="CR41:CS44">
    <cfRule type="expression" dxfId="3022" priority="1611">
      <formula>$BA$4=""</formula>
    </cfRule>
  </conditionalFormatting>
  <conditionalFormatting sqref="CR41:CS44">
    <cfRule type="expression" dxfId="3021" priority="1597">
      <formula>$BO$4=""</formula>
    </cfRule>
  </conditionalFormatting>
  <conditionalFormatting sqref="CR41:CS44">
    <cfRule type="expression" dxfId="3020" priority="1598">
      <formula>$BN$4=""</formula>
    </cfRule>
  </conditionalFormatting>
  <conditionalFormatting sqref="CR41:CS44">
    <cfRule type="expression" dxfId="3019" priority="1599">
      <formula>$BM$4=""</formula>
    </cfRule>
  </conditionalFormatting>
  <conditionalFormatting sqref="CR41:CS44">
    <cfRule type="expression" dxfId="3018" priority="1600">
      <formula>$BL$4=""</formula>
    </cfRule>
  </conditionalFormatting>
  <conditionalFormatting sqref="CR41:CS44">
    <cfRule type="expression" dxfId="3017" priority="1601">
      <formula>$BK$4=""</formula>
    </cfRule>
  </conditionalFormatting>
  <conditionalFormatting sqref="CR41:CS44">
    <cfRule type="expression" dxfId="3016" priority="1602">
      <formula>$BJ$4=""</formula>
    </cfRule>
  </conditionalFormatting>
  <conditionalFormatting sqref="CR41:CS44">
    <cfRule type="expression" dxfId="3015" priority="1603">
      <formula>$BI$4=""</formula>
    </cfRule>
  </conditionalFormatting>
  <conditionalFormatting sqref="CR41:CS44">
    <cfRule type="expression" dxfId="3014" priority="1604">
      <formula>$BH$4=""</formula>
    </cfRule>
  </conditionalFormatting>
  <conditionalFormatting sqref="CR41:CS44">
    <cfRule type="expression" dxfId="3013" priority="1605">
      <formula>$BG$4=""</formula>
    </cfRule>
  </conditionalFormatting>
  <conditionalFormatting sqref="CR41:CS44">
    <cfRule type="expression" dxfId="3012" priority="1606">
      <formula>$BF$4=""</formula>
    </cfRule>
  </conditionalFormatting>
  <conditionalFormatting sqref="CR41:CS44">
    <cfRule type="expression" dxfId="3011" priority="1607">
      <formula>$BE$4=""</formula>
    </cfRule>
  </conditionalFormatting>
  <conditionalFormatting sqref="CR41:CS44">
    <cfRule type="expression" dxfId="3010" priority="1608">
      <formula>$BD$4=""</formula>
    </cfRule>
  </conditionalFormatting>
  <conditionalFormatting sqref="CR41:CS44">
    <cfRule type="expression" dxfId="3009" priority="1610">
      <formula>$BB$4=""</formula>
    </cfRule>
  </conditionalFormatting>
  <conditionalFormatting sqref="CR41:CS44">
    <cfRule type="expression" dxfId="3008" priority="1612">
      <formula>$AZ$4=""</formula>
    </cfRule>
  </conditionalFormatting>
  <conditionalFormatting sqref="CR41:CS44">
    <cfRule type="expression" dxfId="3007" priority="1596">
      <formula>$BP$4=""</formula>
    </cfRule>
  </conditionalFormatting>
  <conditionalFormatting sqref="CR41:CS44">
    <cfRule type="expression" dxfId="3006" priority="1595">
      <formula>$BQ$4=""</formula>
    </cfRule>
  </conditionalFormatting>
  <conditionalFormatting sqref="CR41:CS44">
    <cfRule type="expression" dxfId="3005" priority="1594">
      <formula>$BR$4=""</formula>
    </cfRule>
  </conditionalFormatting>
  <conditionalFormatting sqref="CR41:CS44">
    <cfRule type="expression" dxfId="3004" priority="1609">
      <formula>$BC$4=""</formula>
    </cfRule>
  </conditionalFormatting>
  <conditionalFormatting sqref="E14:CQ14 D47:CQ47 D37:CQ40 D15:CQ17 D20:CQ25 D12:CQ13 D27:CQ31 D33:CQ35 D49:CQ49 D10:CQ10">
    <cfRule type="expression" dxfId="3003" priority="1581">
      <formula>$D$4=""</formula>
    </cfRule>
  </conditionalFormatting>
  <conditionalFormatting sqref="E47:CQ47 E37:CQ40 E20:CQ25 E12:CQ17 E27:CQ31 E33:CQ35 E49:CQ49 E10:CQ10">
    <cfRule type="expression" dxfId="3002" priority="1580">
      <formula>$E$4=""</formula>
    </cfRule>
  </conditionalFormatting>
  <conditionalFormatting sqref="F47:CQ47 F37:CQ40 F20:CQ25 F12:CQ17 F27:CQ31 F33:CQ35 F49:CQ49 F10:CQ10">
    <cfRule type="expression" dxfId="3001" priority="1579">
      <formula>$F$4=""</formula>
    </cfRule>
  </conditionalFormatting>
  <conditionalFormatting sqref="G47:CQ47 G37:CQ40 G20:CQ25 G12:CQ17 G27:CQ31 G33:CQ35 G49:CQ49 G10:CQ10">
    <cfRule type="expression" dxfId="3000" priority="1578">
      <formula>$G$4=""</formula>
    </cfRule>
  </conditionalFormatting>
  <conditionalFormatting sqref="H47:CQ47 H37:CQ40 H20:CQ25 H12:CQ17 H27:CQ31 H33:CQ35 H49:CQ49 H10:CQ10">
    <cfRule type="expression" dxfId="2999" priority="1577">
      <formula>$H$4=""</formula>
    </cfRule>
  </conditionalFormatting>
  <conditionalFormatting sqref="I47:CQ47 I37:CQ40 I20:CQ25 I12:CQ17 I27:CQ31 I33:CQ35 I49:CQ49 I10:CQ10">
    <cfRule type="expression" dxfId="2998" priority="1576">
      <formula>$I$4=""</formula>
    </cfRule>
  </conditionalFormatting>
  <conditionalFormatting sqref="J47:CQ47 J37:CQ40 J20:CQ25 J12:CQ17 J27:CQ31 J33:CQ35 J49:CQ49 J10:CQ10">
    <cfRule type="expression" dxfId="2997" priority="1575">
      <formula>$J$4=""</formula>
    </cfRule>
  </conditionalFormatting>
  <conditionalFormatting sqref="K47:CQ47 K37:CQ40 K20:CQ25 K12:CQ17 K27:CQ31 K33:CQ35 K49:CQ49 K10:CQ10">
    <cfRule type="expression" dxfId="2996" priority="1574">
      <formula>$K$4=""</formula>
    </cfRule>
  </conditionalFormatting>
  <conditionalFormatting sqref="L47:CQ47 L37:CQ40 L20:CQ25 L12:CQ17 L27:CQ31 L33:CQ35 L49:CQ49 L10:CQ10">
    <cfRule type="expression" dxfId="2995" priority="1573">
      <formula>$L$4=""</formula>
    </cfRule>
  </conditionalFormatting>
  <conditionalFormatting sqref="M47:CQ47 M37:CQ40 M20:CQ25 M12:CQ17 M27:CQ31 M33:CQ35 M49:CQ49 M10:CQ10">
    <cfRule type="expression" dxfId="2994" priority="1572">
      <formula>$M$4=""</formula>
    </cfRule>
  </conditionalFormatting>
  <conditionalFormatting sqref="N47:CQ47 N37:CQ40 N20:CQ25 N12:CQ17 N27:CQ31 N33:CQ35 N49:CQ49 N10:CQ10">
    <cfRule type="expression" dxfId="2993" priority="1571">
      <formula>$N$4=""</formula>
    </cfRule>
  </conditionalFormatting>
  <conditionalFormatting sqref="O47:CQ47 O37:CQ40 O20:CQ25 O12:CQ17 O27:CQ31 O33:CQ35 O49:CQ49 O10:CQ10">
    <cfRule type="expression" dxfId="2992" priority="1570">
      <formula>$O$4=""</formula>
    </cfRule>
  </conditionalFormatting>
  <conditionalFormatting sqref="P47:CQ47 P37:CQ40 P20:CQ25 P12:CQ17 P27:CQ31 P33:CQ35 P49:CQ49 P10:CQ10">
    <cfRule type="expression" dxfId="2991" priority="1569">
      <formula>$P$4=""</formula>
    </cfRule>
  </conditionalFormatting>
  <conditionalFormatting sqref="Q47:CQ47 Q37:CQ40 Q20:CQ25 Q12:CQ17 Q27:CQ31 Q33:CQ35 Q49:CQ49 Q10:CQ10">
    <cfRule type="expression" dxfId="2990" priority="1568">
      <formula>$Q$4=""</formula>
    </cfRule>
  </conditionalFormatting>
  <conditionalFormatting sqref="R47:CQ47 R37:CQ40 R20:CQ25 R12:CQ17 R27:CQ31 R33:CQ35 R49:CQ49 R10:CQ10">
    <cfRule type="expression" dxfId="2989" priority="1567">
      <formula>$R$4=""</formula>
    </cfRule>
  </conditionalFormatting>
  <conditionalFormatting sqref="S47:CQ47 S37:CQ40 S20:CQ25 S12:CQ17 S27:CQ31 S33:CQ35 S49:CQ49 S10:CQ10">
    <cfRule type="expression" dxfId="2988" priority="1566">
      <formula>$S$4=""</formula>
    </cfRule>
  </conditionalFormatting>
  <conditionalFormatting sqref="T47:CQ47 T37:CQ40 T20:CQ25 T12:CQ17 T27:CQ31 T33:CQ35 T49:CQ49 T10:CQ10">
    <cfRule type="expression" dxfId="2987" priority="1565">
      <formula>$T$4=""</formula>
    </cfRule>
  </conditionalFormatting>
  <conditionalFormatting sqref="U47:CQ47 U37:CQ40 U20:CQ25 U12:CQ17 U27:CQ31 U33:CQ35 U49:CQ49 U10:CQ10">
    <cfRule type="expression" dxfId="2986" priority="1564">
      <formula>$U$4=""</formula>
    </cfRule>
  </conditionalFormatting>
  <conditionalFormatting sqref="V47:CQ47 V37:CQ40 V20:CQ25 V12:CQ17 V27:CQ31 V33:CQ35 V49:CQ49 V10:CQ10">
    <cfRule type="expression" dxfId="2985" priority="1563">
      <formula>$V$4=""</formula>
    </cfRule>
  </conditionalFormatting>
  <conditionalFormatting sqref="W47:CQ47 W37:CQ40 W20:CQ25 W12:CQ17 W27:CQ31 W33:CQ35 W49:CQ49 W10:CQ10">
    <cfRule type="expression" dxfId="2984" priority="1562">
      <formula>$W$4=""</formula>
    </cfRule>
  </conditionalFormatting>
  <conditionalFormatting sqref="X47:CQ47 X37:CQ40 X20:CQ25 X12:CQ17 X27:CQ31 X33:CQ35 X49:CQ49 X10:CQ10">
    <cfRule type="expression" dxfId="2983" priority="1561">
      <formula>$X$4=""</formula>
    </cfRule>
  </conditionalFormatting>
  <conditionalFormatting sqref="Y47:CQ47 Y37:CQ40 Y20:CQ25 Y12:CQ17 Y27:CQ31 Y33:CQ35 Y49:CQ49 Y10:CQ10">
    <cfRule type="expression" dxfId="2982" priority="1560">
      <formula>$Y$4=""</formula>
    </cfRule>
  </conditionalFormatting>
  <conditionalFormatting sqref="Z47:CQ47 Z37:CQ40 Z20:CQ25 Z12:CQ17 Z27:CQ31 Z33:CQ35 Z49:CQ49 Z10:CQ10">
    <cfRule type="expression" dxfId="2981" priority="1559">
      <formula>$Z$4=""</formula>
    </cfRule>
  </conditionalFormatting>
  <conditionalFormatting sqref="AA47:CQ47 AA37:CQ40 AA20:CQ25 AA12:CQ17 AA27:CQ31 AA33:CQ35 AA49:CQ49 AA10:CQ10">
    <cfRule type="expression" dxfId="2980" priority="1558">
      <formula>$AA$4=""</formula>
    </cfRule>
  </conditionalFormatting>
  <conditionalFormatting sqref="AY47:CQ47 AY37:CQ40 AY10:CQ10 AY20:CQ25 AY12:CQ17 AY27:CQ31 AY33:CQ35 AY49:CQ49">
    <cfRule type="expression" dxfId="2979" priority="1534">
      <formula>$AY$4=""</formula>
    </cfRule>
  </conditionalFormatting>
  <conditionalFormatting sqref="AX47:CQ47 AX37:CQ40 AX10:CQ10 AX20:CQ25 AX12:CQ17 AX27:CQ31 AX33:CQ35 AX49:CQ49">
    <cfRule type="expression" dxfId="2978" priority="1535">
      <formula>$AX$4=""</formula>
    </cfRule>
  </conditionalFormatting>
  <conditionalFormatting sqref="AW47:CQ47 AW37:CQ40 AW10:CQ10 AW20:CQ25 AW12:CQ17 AW27:CQ31 AW33:CQ35 AW49:CQ49">
    <cfRule type="expression" dxfId="2977" priority="1536">
      <formula>$AW$4=""</formula>
    </cfRule>
  </conditionalFormatting>
  <conditionalFormatting sqref="AV47:CQ47 AV37:CQ40 AV10:CQ10 AV20:CQ25 AV12:CQ17 AV27:CQ31 AV33:CQ35 AV49:CQ49">
    <cfRule type="expression" dxfId="2976" priority="1537">
      <formula>$AV$4=""</formula>
    </cfRule>
  </conditionalFormatting>
  <conditionalFormatting sqref="AU47:CQ47 AU37:CQ40 AU10:CQ10 AU20:CQ25 AU12:CQ17 AU27:CQ31 AU33:CQ35 AU49:CQ49">
    <cfRule type="expression" dxfId="2975" priority="1538">
      <formula>$AU$4=""</formula>
    </cfRule>
  </conditionalFormatting>
  <conditionalFormatting sqref="AT47:CQ47 AT37:CQ40 AT20:CQ25 AT12:CQ17 AT27:CQ31 AT33:CQ35 AT49:CQ49 AT10:CQ10">
    <cfRule type="expression" dxfId="2974" priority="1539">
      <formula>$AT$4=""</formula>
    </cfRule>
  </conditionalFormatting>
  <conditionalFormatting sqref="AS47:CQ47 AS37:CQ40 AS20:CQ25 AS12:CQ17 AS27:CQ31 AS33:CQ35 AS49:CQ49 AS10:CQ10">
    <cfRule type="expression" dxfId="2973" priority="1540">
      <formula>$AS$4=""</formula>
    </cfRule>
  </conditionalFormatting>
  <conditionalFormatting sqref="AR47:CQ47 AR37:CQ40 AR20:CQ25 AR12:CQ17 AR27:CQ31 AR33:CQ35 AR49:CQ49 AR10:CQ10">
    <cfRule type="expression" dxfId="2972" priority="1541">
      <formula>$AR$4=""</formula>
    </cfRule>
  </conditionalFormatting>
  <conditionalFormatting sqref="AQ47:CQ47 AQ37:CQ40 AQ20:CQ25 AQ12:CQ17 AQ27:CQ31 AQ33:CQ35 AQ49:CQ49 AQ10:CQ10">
    <cfRule type="expression" dxfId="2971" priority="1542">
      <formula>$AQ$4=""</formula>
    </cfRule>
  </conditionalFormatting>
  <conditionalFormatting sqref="AP47:CQ47 AP37:CQ40 AP20:CQ25 AP12:CQ17 AP27:CQ31 AP33:CQ35 AP49:CQ49 AP10:CQ10">
    <cfRule type="expression" dxfId="2970" priority="1543">
      <formula>$AP$4=""</formula>
    </cfRule>
  </conditionalFormatting>
  <conditionalFormatting sqref="AO47:CQ47 AO37:CQ40 AO20:CQ25 AO12:CQ17 AO27:CQ31 AO33:CQ35 AO49:CQ49 AO10:CQ10">
    <cfRule type="expression" dxfId="2969" priority="1544">
      <formula>$AO$4=""</formula>
    </cfRule>
  </conditionalFormatting>
  <conditionalFormatting sqref="AN47:CQ47 AN37:CQ40 AN20:CQ25 AN12:CQ17 AN27:CQ31 AN33:CQ35 AN49:CQ49 AN10:CQ10">
    <cfRule type="expression" dxfId="2968" priority="1545">
      <formula>$AN$4=""</formula>
    </cfRule>
  </conditionalFormatting>
  <conditionalFormatting sqref="AM47:CQ47 AM37:CQ40 AM20:CQ25 AM12:CQ17 AM27:CQ31 AM33:CQ35 AM49:CQ49 AM10:CQ10">
    <cfRule type="expression" dxfId="2967" priority="1546">
      <formula>$AM$4=""</formula>
    </cfRule>
  </conditionalFormatting>
  <conditionalFormatting sqref="AL47:CQ47 AL37:CQ40 AL20:CQ25 AL12:CQ17 AL27:CQ31 AL33:CQ35 AL49:CQ49 AL10:CQ10">
    <cfRule type="expression" dxfId="2966" priority="1547">
      <formula>$AL$4=""</formula>
    </cfRule>
  </conditionalFormatting>
  <conditionalFormatting sqref="AK47:CQ47 AK37:CQ40 AK20:CQ25 AK12:CQ17 AK27:CQ31 AK33:CQ35 AK49:CQ49 AK10:CQ10">
    <cfRule type="expression" dxfId="2965" priority="1548">
      <formula>$AK$4=""</formula>
    </cfRule>
  </conditionalFormatting>
  <conditionalFormatting sqref="AJ47:CQ47 AJ37:CQ40 AJ20:CQ25 AJ12:CQ17 AJ27:CQ31 AJ33:CQ35 AJ49:CQ49 AJ10:CQ10">
    <cfRule type="expression" dxfId="2964" priority="1549">
      <formula>$AJ$4=""</formula>
    </cfRule>
  </conditionalFormatting>
  <conditionalFormatting sqref="AI47:CQ47 AI37:CQ40 AI20:CQ25 AI12:CQ17 AI27:CQ31 AI33:CQ35 AI49:CQ49 AI10:CQ10">
    <cfRule type="expression" dxfId="2963" priority="1550">
      <formula>$AI$4=""</formula>
    </cfRule>
  </conditionalFormatting>
  <conditionalFormatting sqref="AH47:CQ47 AH37:CQ40 AH20:CQ25 AH12:CQ17 AH27:CQ31 AH33:CQ35 AH49:CQ49 AH10:CQ10">
    <cfRule type="expression" dxfId="2962" priority="1551">
      <formula>$AH$4=""</formula>
    </cfRule>
  </conditionalFormatting>
  <conditionalFormatting sqref="AG47:CQ47 AG37:CQ40 AG20:CQ25 AG12:CQ17 AG27:CQ31 AG33:CQ35 AG49:CQ49 AG10:CQ10">
    <cfRule type="expression" dxfId="2961" priority="1552">
      <formula>$AG$4=""</formula>
    </cfRule>
  </conditionalFormatting>
  <conditionalFormatting sqref="AF47:CQ47 AF37:CQ40 AF20:CQ25 AF12:CQ17 AF27:CQ31 AF33:CQ35 AF49:CQ49 AF10:CQ10">
    <cfRule type="expression" dxfId="2960" priority="1553">
      <formula>$AF$4=""</formula>
    </cfRule>
  </conditionalFormatting>
  <conditionalFormatting sqref="AE47:CQ47 AE37:CQ40 AE20:CQ25 AE12:CQ17 AE27:CQ31 AE33:CQ35 AE49:CQ49 AE10:CQ10">
    <cfRule type="expression" dxfId="2959" priority="1554">
      <formula>$AE$4=""</formula>
    </cfRule>
  </conditionalFormatting>
  <conditionalFormatting sqref="AD47:CQ47 AD37:CQ40 AD20:CQ25 AD12:CQ17 AD27:CQ31 AD33:CQ35 AD49:CQ49 AD10:CQ10">
    <cfRule type="expression" dxfId="2958" priority="1555">
      <formula>$AD$4=""</formula>
    </cfRule>
  </conditionalFormatting>
  <conditionalFormatting sqref="AC47:CQ47 AC37:CQ40 AC20:CQ25 AC12:CQ17 AC27:CQ31 AC33:CQ35 AC49:CQ49 AC10:CQ10">
    <cfRule type="expression" dxfId="2957" priority="1556">
      <formula>$AC$4=""</formula>
    </cfRule>
  </conditionalFormatting>
  <conditionalFormatting sqref="AB47:CQ47 AB37:CQ40 AB20:CQ25 AB12:CQ17 AB27:CQ31 AB33:CQ35 AB49:CQ49 AB10:CQ10">
    <cfRule type="expression" dxfId="2956" priority="1557">
      <formula>$AB$4=""</formula>
    </cfRule>
  </conditionalFormatting>
  <conditionalFormatting sqref="BA47:CQ47 BA37:CQ40 BA10:CQ10 BA20:CQ25 BA12:CQ17 BA27:CQ31 BA33:CQ35 BA49:CQ49">
    <cfRule type="expression" dxfId="2955" priority="1532">
      <formula>$BA$4=""</formula>
    </cfRule>
  </conditionalFormatting>
  <conditionalFormatting sqref="BO47:CQ47 BO37:CQ40 BO10:CQ10 BO20:CQ25 BO12:CQ17 BO27:CQ31 BO33:CQ35 BO49:CQ49">
    <cfRule type="expression" dxfId="2954" priority="1518">
      <formula>$BO$4=""</formula>
    </cfRule>
  </conditionalFormatting>
  <conditionalFormatting sqref="BN47:CQ47 BN37:CQ40 BN10:CQ10 BN20:CQ25 BN12:CQ17 BN27:CQ31 BN33:CQ35 BN49:CQ49">
    <cfRule type="expression" dxfId="2953" priority="1519">
      <formula>$BN$4=""</formula>
    </cfRule>
  </conditionalFormatting>
  <conditionalFormatting sqref="BM47:CQ47 BM37:CQ40 BM10:CQ10 BM20:CQ25 BM12:CQ17 BM27:CQ31 BM33:CQ35 BM49:CQ49">
    <cfRule type="expression" dxfId="2952" priority="1520">
      <formula>$BM$4=""</formula>
    </cfRule>
  </conditionalFormatting>
  <conditionalFormatting sqref="BL47:CQ47 BL37:CQ40 BL10:CQ10 BL20:CQ25 BL12:CQ17 BL27:CQ31 BL33:CQ35 BL49:CQ49">
    <cfRule type="expression" dxfId="2951" priority="1521">
      <formula>$BL$4=""</formula>
    </cfRule>
  </conditionalFormatting>
  <conditionalFormatting sqref="BK47:CQ47 BK37:CQ40 BK10:CQ10 BK20:CQ25 BK12:CQ17 BK27:CQ31 BK33:CQ35 BK49:CQ49">
    <cfRule type="expression" dxfId="2950" priority="1522">
      <formula>$BK$4=""</formula>
    </cfRule>
  </conditionalFormatting>
  <conditionalFormatting sqref="BJ47:CQ47 BJ37:CQ40 BJ10:CQ10 BJ20:CQ25 BJ12:CQ17 BJ27:CQ31 BJ33:CQ35 BJ49:CQ49">
    <cfRule type="expression" dxfId="2949" priority="1523">
      <formula>$BJ$4=""</formula>
    </cfRule>
  </conditionalFormatting>
  <conditionalFormatting sqref="BI47:CQ47 BI37:CQ40 BI10:CQ10 BI20:CQ25 BI12:CQ17 BI27:CQ31 BI33:CQ35 BI49:CQ49">
    <cfRule type="expression" dxfId="2948" priority="1524">
      <formula>$BI$4=""</formula>
    </cfRule>
  </conditionalFormatting>
  <conditionalFormatting sqref="BH47:CQ47 BH37:CQ40 BH10:CQ10 BH20:CQ25 BH12:CQ17 BH27:CQ31 BH33:CQ35 BH49:CQ49">
    <cfRule type="expression" dxfId="2947" priority="1525">
      <formula>$BH$4=""</formula>
    </cfRule>
  </conditionalFormatting>
  <conditionalFormatting sqref="BG47:CQ47 BG37:CQ40 BG10:CQ10 BG20:CQ25 BG12:CQ17 BG27:CQ31 BG33:CQ35 BG49:CQ49">
    <cfRule type="expression" dxfId="2946" priority="1526">
      <formula>$BG$4=""</formula>
    </cfRule>
  </conditionalFormatting>
  <conditionalFormatting sqref="BF47:CQ47 BF37:CQ40 BF10:CQ10 BF20:CQ25 BF12:CQ17 BF27:CQ31 BF33:CQ35 BF49:CQ49">
    <cfRule type="expression" dxfId="2945" priority="1527">
      <formula>$BF$4=""</formula>
    </cfRule>
  </conditionalFormatting>
  <conditionalFormatting sqref="BE47:CQ47 BE37:CQ40 BE10:CQ10 BE20:CQ25 BE12:CQ17 BE27:CQ31 BE33:CQ35 BE49:CQ49">
    <cfRule type="expression" dxfId="2944" priority="1528">
      <formula>$BE$4=""</formula>
    </cfRule>
  </conditionalFormatting>
  <conditionalFormatting sqref="BD47:CQ47 BD37:CQ40 BD10:CQ10 BD20:CQ25 BD12:CQ17 BD27:CQ31 BD33:CQ35 BD49:CQ49">
    <cfRule type="expression" dxfId="2943" priority="1529">
      <formula>$BD$4=""</formula>
    </cfRule>
  </conditionalFormatting>
  <conditionalFormatting sqref="BB47:CQ47 BB37:CQ40 BB10:CQ10 BB20:CQ25 BB12:CQ17 BB27:CQ31 BB33:CQ35 BB49:CQ49">
    <cfRule type="expression" dxfId="2942" priority="1531">
      <formula>$BB$4=""</formula>
    </cfRule>
  </conditionalFormatting>
  <conditionalFormatting sqref="AZ47:CQ47 AZ37:CQ40 AZ10:CQ10 AZ20:CQ25 AZ12:CQ17 AZ27:CQ31 AZ33:CQ35 AZ49:CQ49">
    <cfRule type="expression" dxfId="2941" priority="1533">
      <formula>$AZ$4=""</formula>
    </cfRule>
  </conditionalFormatting>
  <conditionalFormatting sqref="CD47:CQ47 CD37:CQ40 CD10:CQ10 CD20:CQ25 CD49:CQ49 CD33:CQ35 CD27:CQ31 CD12:CQ17">
    <cfRule type="expression" dxfId="2940" priority="1503">
      <formula>$CD$4=""</formula>
    </cfRule>
  </conditionalFormatting>
  <conditionalFormatting sqref="BP47:CQ47 BP37:CQ40 BP10:CQ10 BP20:CQ25 BP49:CQ49 BP33:CQ35 BP27:CQ31 BP12:CQ17">
    <cfRule type="expression" dxfId="2939" priority="1517">
      <formula>$BP$4=""</formula>
    </cfRule>
  </conditionalFormatting>
  <conditionalFormatting sqref="BQ47:CQ47 BQ37:CQ40 BQ10:CQ10 BQ20:CQ25 BQ49:CQ49 BQ33:CQ35 BQ27:CQ31 BQ12:CQ17">
    <cfRule type="expression" dxfId="2938" priority="1516">
      <formula>$BQ$4=""</formula>
    </cfRule>
  </conditionalFormatting>
  <conditionalFormatting sqref="BR47:CQ47 BR37:CQ40 BR10:CQ10 BR20:CQ25 BR49:CQ49 BR33:CQ35 BR27:CQ31 BR12:CQ17">
    <cfRule type="expression" dxfId="2937" priority="1515">
      <formula>$BR$4=""</formula>
    </cfRule>
  </conditionalFormatting>
  <conditionalFormatting sqref="BS47:CQ47 BS37:CQ40 BS10:CQ10 BS20:CQ25 BS49:CQ49 BS33:CQ35 BS27:CQ31 BS12:CQ17">
    <cfRule type="expression" dxfId="2936" priority="1514">
      <formula>$BS$4=""</formula>
    </cfRule>
  </conditionalFormatting>
  <conditionalFormatting sqref="BT47:CQ47 BT37:CQ40 BT10:CQ10 BT20:CQ25 BT49:CQ49 BT33:CQ35 BT27:CQ31 BT12:CQ17">
    <cfRule type="expression" dxfId="2935" priority="1513">
      <formula>$BT$4=""</formula>
    </cfRule>
  </conditionalFormatting>
  <conditionalFormatting sqref="BU47:CQ47 BU37:CQ40 BU10:CQ10 BU20:CQ25 BU49:CQ49 BU33:CQ35 BU27:CQ31 BU12:CQ17">
    <cfRule type="expression" dxfId="2934" priority="1512">
      <formula>$BU$4=""</formula>
    </cfRule>
  </conditionalFormatting>
  <conditionalFormatting sqref="BV47:CQ47 BV37:CQ40 BV10:CQ10 BV20:CQ25 BV49:CQ49 BV33:CQ35 BV27:CQ31 BV12:CQ17">
    <cfRule type="expression" dxfId="2933" priority="1511">
      <formula>$BV$4=""</formula>
    </cfRule>
  </conditionalFormatting>
  <conditionalFormatting sqref="BW47:CQ47 BW37:CQ40 BW10:CQ10 BW20:CQ25 BW49:CQ49 BW33:CQ35 BW27:CQ31 BW12:CQ17">
    <cfRule type="expression" dxfId="2932" priority="1510">
      <formula>$BW$4=""</formula>
    </cfRule>
  </conditionalFormatting>
  <conditionalFormatting sqref="BX47:CQ47 BX37:CQ40 BX10:CQ10 BX20:CQ25 BX49:CQ49 BX33:CQ35 BX27:CQ31 BX12:CQ17">
    <cfRule type="expression" dxfId="2931" priority="1509">
      <formula>$BX$4=""</formula>
    </cfRule>
  </conditionalFormatting>
  <conditionalFormatting sqref="BY47:CQ47 BY37:CQ40 BY10:CQ10 BY20:CQ25 BY49:CQ49 BY33:CQ35 BY27:CQ31 BY12:CQ17">
    <cfRule type="expression" dxfId="2930" priority="1508">
      <formula>$BY$4=""</formula>
    </cfRule>
  </conditionalFormatting>
  <conditionalFormatting sqref="BZ47:CQ47 BZ37:CQ40 BZ10:CQ10 BZ20:CQ25 BZ49:CQ49 BZ33:CQ35 BZ27:CQ31 BZ12:CQ17">
    <cfRule type="expression" dxfId="2929" priority="1507">
      <formula>$BZ$4=""</formula>
    </cfRule>
  </conditionalFormatting>
  <conditionalFormatting sqref="CA47:CQ47 CA37:CQ40 CA10:CQ10 CA20:CQ25 CA49:CQ49 CA33:CQ35 CA27:CQ31 CA12:CQ17">
    <cfRule type="expression" dxfId="2928" priority="1506">
      <formula>$CA$4=""</formula>
    </cfRule>
  </conditionalFormatting>
  <conditionalFormatting sqref="CB47:CQ47 CB37:CQ40 CB10:CQ10 CB20:CQ25 CB49:CQ49 CB33:CQ35 CB27:CQ31 CB12:CQ17">
    <cfRule type="expression" dxfId="2927" priority="1505">
      <formula>$CB$4=""</formula>
    </cfRule>
  </conditionalFormatting>
  <conditionalFormatting sqref="CC47:CQ47 CC37:CQ40 CC10:CQ10 CC20:CQ25 CC49:CQ49 CC33:CQ35 CC27:CQ31 CC12:CQ17">
    <cfRule type="expression" dxfId="2926" priority="1504">
      <formula>$CC$4=""</formula>
    </cfRule>
  </conditionalFormatting>
  <conditionalFormatting sqref="BC47:CQ47 BC37:CQ40 BC10:CQ10 BC20:CQ25 BC12:CQ17 BC27:CQ31 BC33:CQ35 BC49:CQ49">
    <cfRule type="expression" dxfId="2925" priority="1530">
      <formula>$BC$4=""</formula>
    </cfRule>
  </conditionalFormatting>
  <conditionalFormatting sqref="D41:CQ41">
    <cfRule type="expression" dxfId="2924" priority="1502">
      <formula>$D$4=""</formula>
    </cfRule>
  </conditionalFormatting>
  <conditionalFormatting sqref="E41:CQ41">
    <cfRule type="expression" dxfId="2923" priority="1501">
      <formula>$E$4=""</formula>
    </cfRule>
  </conditionalFormatting>
  <conditionalFormatting sqref="F41:CQ41">
    <cfRule type="expression" dxfId="2922" priority="1500">
      <formula>$F$4=""</formula>
    </cfRule>
  </conditionalFormatting>
  <conditionalFormatting sqref="G41:CQ41">
    <cfRule type="expression" dxfId="2921" priority="1499">
      <formula>$G$4=""</formula>
    </cfRule>
  </conditionalFormatting>
  <conditionalFormatting sqref="H41:CQ41">
    <cfRule type="expression" dxfId="2920" priority="1498">
      <formula>$H$4=""</formula>
    </cfRule>
  </conditionalFormatting>
  <conditionalFormatting sqref="I41:CQ41">
    <cfRule type="expression" dxfId="2919" priority="1497">
      <formula>$I$4=""</formula>
    </cfRule>
  </conditionalFormatting>
  <conditionalFormatting sqref="J41:CQ41">
    <cfRule type="expression" dxfId="2918" priority="1496">
      <formula>$J$4=""</formula>
    </cfRule>
  </conditionalFormatting>
  <conditionalFormatting sqref="K41:CQ41">
    <cfRule type="expression" dxfId="2917" priority="1495">
      <formula>$K$4=""</formula>
    </cfRule>
  </conditionalFormatting>
  <conditionalFormatting sqref="L41:CQ41">
    <cfRule type="expression" dxfId="2916" priority="1494">
      <formula>$L$4=""</formula>
    </cfRule>
  </conditionalFormatting>
  <conditionalFormatting sqref="M41:CQ41">
    <cfRule type="expression" dxfId="2915" priority="1493">
      <formula>$M$4=""</formula>
    </cfRule>
  </conditionalFormatting>
  <conditionalFormatting sqref="N41:CQ41">
    <cfRule type="expression" dxfId="2914" priority="1492">
      <formula>$N$4=""</formula>
    </cfRule>
  </conditionalFormatting>
  <conditionalFormatting sqref="O41:CQ41">
    <cfRule type="expression" dxfId="2913" priority="1491">
      <formula>$O$4=""</formula>
    </cfRule>
  </conditionalFormatting>
  <conditionalFormatting sqref="P41:CQ41">
    <cfRule type="expression" dxfId="2912" priority="1490">
      <formula>$P$4=""</formula>
    </cfRule>
  </conditionalFormatting>
  <conditionalFormatting sqref="Q41:CQ41">
    <cfRule type="expression" dxfId="2911" priority="1489">
      <formula>$Q$4=""</formula>
    </cfRule>
  </conditionalFormatting>
  <conditionalFormatting sqref="R41:CQ41">
    <cfRule type="expression" dxfId="2910" priority="1488">
      <formula>$R$4=""</formula>
    </cfRule>
  </conditionalFormatting>
  <conditionalFormatting sqref="S41:CQ41">
    <cfRule type="expression" dxfId="2909" priority="1487">
      <formula>$S$4=""</formula>
    </cfRule>
  </conditionalFormatting>
  <conditionalFormatting sqref="T41:CQ41">
    <cfRule type="expression" dxfId="2908" priority="1486">
      <formula>$T$4=""</formula>
    </cfRule>
  </conditionalFormatting>
  <conditionalFormatting sqref="U41:CQ41">
    <cfRule type="expression" dxfId="2907" priority="1485">
      <formula>$U$4=""</formula>
    </cfRule>
  </conditionalFormatting>
  <conditionalFormatting sqref="V41:CQ41">
    <cfRule type="expression" dxfId="2906" priority="1484">
      <formula>$V$4=""</formula>
    </cfRule>
  </conditionalFormatting>
  <conditionalFormatting sqref="W41:CQ41">
    <cfRule type="expression" dxfId="2905" priority="1483">
      <formula>$W$4=""</formula>
    </cfRule>
  </conditionalFormatting>
  <conditionalFormatting sqref="X41:CQ41">
    <cfRule type="expression" dxfId="2904" priority="1482">
      <formula>$X$4=""</formula>
    </cfRule>
  </conditionalFormatting>
  <conditionalFormatting sqref="Y41:CQ41">
    <cfRule type="expression" dxfId="2903" priority="1481">
      <formula>$Y$4=""</formula>
    </cfRule>
  </conditionalFormatting>
  <conditionalFormatting sqref="Z41:CQ41">
    <cfRule type="expression" dxfId="2902" priority="1480">
      <formula>$Z$4=""</formula>
    </cfRule>
  </conditionalFormatting>
  <conditionalFormatting sqref="AA41:CQ41">
    <cfRule type="expression" dxfId="2901" priority="1479">
      <formula>$AA$4=""</formula>
    </cfRule>
  </conditionalFormatting>
  <conditionalFormatting sqref="AY41:CQ41">
    <cfRule type="expression" dxfId="2900" priority="1455">
      <formula>$AY$4=""</formula>
    </cfRule>
  </conditionalFormatting>
  <conditionalFormatting sqref="AX41:CQ41">
    <cfRule type="expression" dxfId="2899" priority="1456">
      <formula>$AX$4=""</formula>
    </cfRule>
  </conditionalFormatting>
  <conditionalFormatting sqref="AW41:CQ41">
    <cfRule type="expression" dxfId="2898" priority="1457">
      <formula>$AW$4=""</formula>
    </cfRule>
  </conditionalFormatting>
  <conditionalFormatting sqref="AV41:CQ41">
    <cfRule type="expression" dxfId="2897" priority="1458">
      <formula>$AV$4=""</formula>
    </cfRule>
  </conditionalFormatting>
  <conditionalFormatting sqref="AU41:CQ41">
    <cfRule type="expression" dxfId="2896" priority="1459">
      <formula>$AU$4=""</formula>
    </cfRule>
  </conditionalFormatting>
  <conditionalFormatting sqref="AT41:CQ41">
    <cfRule type="expression" dxfId="2895" priority="1460">
      <formula>$AT$4=""</formula>
    </cfRule>
  </conditionalFormatting>
  <conditionalFormatting sqref="AS41:CQ41">
    <cfRule type="expression" dxfId="2894" priority="1461">
      <formula>$AS$4=""</formula>
    </cfRule>
  </conditionalFormatting>
  <conditionalFormatting sqref="AR41:CQ41">
    <cfRule type="expression" dxfId="2893" priority="1462">
      <formula>$AR$4=""</formula>
    </cfRule>
  </conditionalFormatting>
  <conditionalFormatting sqref="AQ41:CQ41">
    <cfRule type="expression" dxfId="2892" priority="1463">
      <formula>$AQ$4=""</formula>
    </cfRule>
  </conditionalFormatting>
  <conditionalFormatting sqref="AP41:CQ41">
    <cfRule type="expression" dxfId="2891" priority="1464">
      <formula>$AP$4=""</formula>
    </cfRule>
  </conditionalFormatting>
  <conditionalFormatting sqref="AO41:CQ41">
    <cfRule type="expression" dxfId="2890" priority="1465">
      <formula>$AO$4=""</formula>
    </cfRule>
  </conditionalFormatting>
  <conditionalFormatting sqref="AN41:CQ41">
    <cfRule type="expression" dxfId="2889" priority="1466">
      <formula>$AN$4=""</formula>
    </cfRule>
  </conditionalFormatting>
  <conditionalFormatting sqref="AM41:CQ41">
    <cfRule type="expression" dxfId="2888" priority="1467">
      <formula>$AM$4=""</formula>
    </cfRule>
  </conditionalFormatting>
  <conditionalFormatting sqref="AL41:CQ41">
    <cfRule type="expression" dxfId="2887" priority="1468">
      <formula>$AL$4=""</formula>
    </cfRule>
  </conditionalFormatting>
  <conditionalFormatting sqref="AK41:CQ41">
    <cfRule type="expression" dxfId="2886" priority="1469">
      <formula>$AK$4=""</formula>
    </cfRule>
  </conditionalFormatting>
  <conditionalFormatting sqref="AJ41:CQ41">
    <cfRule type="expression" dxfId="2885" priority="1470">
      <formula>$AJ$4=""</formula>
    </cfRule>
  </conditionalFormatting>
  <conditionalFormatting sqref="AI41:CQ41">
    <cfRule type="expression" dxfId="2884" priority="1471">
      <formula>$AI$4=""</formula>
    </cfRule>
  </conditionalFormatting>
  <conditionalFormatting sqref="AH41:CQ41">
    <cfRule type="expression" dxfId="2883" priority="1472">
      <formula>$AH$4=""</formula>
    </cfRule>
  </conditionalFormatting>
  <conditionalFormatting sqref="AG41:CQ41">
    <cfRule type="expression" dxfId="2882" priority="1473">
      <formula>$AG$4=""</formula>
    </cfRule>
  </conditionalFormatting>
  <conditionalFormatting sqref="AF41:CQ41">
    <cfRule type="expression" dxfId="2881" priority="1474">
      <formula>$AF$4=""</formula>
    </cfRule>
  </conditionalFormatting>
  <conditionalFormatting sqref="AE41:CQ41">
    <cfRule type="expression" dxfId="2880" priority="1475">
      <formula>$AE$4=""</formula>
    </cfRule>
  </conditionalFormatting>
  <conditionalFormatting sqref="AD41:CQ41">
    <cfRule type="expression" dxfId="2879" priority="1476">
      <formula>$AD$4=""</formula>
    </cfRule>
  </conditionalFormatting>
  <conditionalFormatting sqref="AC41:CQ41">
    <cfRule type="expression" dxfId="2878" priority="1477">
      <formula>$AC$4=""</formula>
    </cfRule>
  </conditionalFormatting>
  <conditionalFormatting sqref="AB41:CQ41">
    <cfRule type="expression" dxfId="2877" priority="1478">
      <formula>$AB$4=""</formula>
    </cfRule>
  </conditionalFormatting>
  <conditionalFormatting sqref="BA41:CQ41">
    <cfRule type="expression" dxfId="2876" priority="1453">
      <formula>$BA$4=""</formula>
    </cfRule>
  </conditionalFormatting>
  <conditionalFormatting sqref="BO41:CQ41">
    <cfRule type="expression" dxfId="2875" priority="1439">
      <formula>$BO$4=""</formula>
    </cfRule>
  </conditionalFormatting>
  <conditionalFormatting sqref="BN41:CQ41">
    <cfRule type="expression" dxfId="2874" priority="1440">
      <formula>$BN$4=""</formula>
    </cfRule>
  </conditionalFormatting>
  <conditionalFormatting sqref="BM41:CQ41">
    <cfRule type="expression" dxfId="2873" priority="1441">
      <formula>$BM$4=""</formula>
    </cfRule>
  </conditionalFormatting>
  <conditionalFormatting sqref="BL41:CQ41">
    <cfRule type="expression" dxfId="2872" priority="1442">
      <formula>$BL$4=""</formula>
    </cfRule>
  </conditionalFormatting>
  <conditionalFormatting sqref="BK41:CQ41">
    <cfRule type="expression" dxfId="2871" priority="1443">
      <formula>$BK$4=""</formula>
    </cfRule>
  </conditionalFormatting>
  <conditionalFormatting sqref="BJ41:CQ41">
    <cfRule type="expression" dxfId="2870" priority="1444">
      <formula>$BJ$4=""</formula>
    </cfRule>
  </conditionalFormatting>
  <conditionalFormatting sqref="BI41:CQ41">
    <cfRule type="expression" dxfId="2869" priority="1445">
      <formula>$BI$4=""</formula>
    </cfRule>
  </conditionalFormatting>
  <conditionalFormatting sqref="BH41:CQ41">
    <cfRule type="expression" dxfId="2868" priority="1446">
      <formula>$BH$4=""</formula>
    </cfRule>
  </conditionalFormatting>
  <conditionalFormatting sqref="BG41:CQ41">
    <cfRule type="expression" dxfId="2867" priority="1447">
      <formula>$BG$4=""</formula>
    </cfRule>
  </conditionalFormatting>
  <conditionalFormatting sqref="BF41:CQ41">
    <cfRule type="expression" dxfId="2866" priority="1448">
      <formula>$BF$4=""</formula>
    </cfRule>
  </conditionalFormatting>
  <conditionalFormatting sqref="BE41:CQ41">
    <cfRule type="expression" dxfId="2865" priority="1449">
      <formula>$BE$4=""</formula>
    </cfRule>
  </conditionalFormatting>
  <conditionalFormatting sqref="BD41:CQ41">
    <cfRule type="expression" dxfId="2864" priority="1450">
      <formula>$BD$4=""</formula>
    </cfRule>
  </conditionalFormatting>
  <conditionalFormatting sqref="BB41:CQ41">
    <cfRule type="expression" dxfId="2863" priority="1452">
      <formula>$BB$4=""</formula>
    </cfRule>
  </conditionalFormatting>
  <conditionalFormatting sqref="AZ41:CQ41">
    <cfRule type="expression" dxfId="2862" priority="1454">
      <formula>$AZ$4=""</formula>
    </cfRule>
  </conditionalFormatting>
  <conditionalFormatting sqref="CD41:CQ41">
    <cfRule type="expression" dxfId="2861" priority="1424">
      <formula>$CD$4=""</formula>
    </cfRule>
  </conditionalFormatting>
  <conditionalFormatting sqref="BP41:CQ41">
    <cfRule type="expression" dxfId="2860" priority="1438">
      <formula>$BP$4=""</formula>
    </cfRule>
  </conditionalFormatting>
  <conditionalFormatting sqref="BQ41:CQ41">
    <cfRule type="expression" dxfId="2859" priority="1437">
      <formula>$BQ$4=""</formula>
    </cfRule>
  </conditionalFormatting>
  <conditionalFormatting sqref="BR41:CQ41">
    <cfRule type="expression" dxfId="2858" priority="1436">
      <formula>$BR$4=""</formula>
    </cfRule>
  </conditionalFormatting>
  <conditionalFormatting sqref="BS41:CQ41">
    <cfRule type="expression" dxfId="2857" priority="1435">
      <formula>$BS$4=""</formula>
    </cfRule>
  </conditionalFormatting>
  <conditionalFormatting sqref="BT41:CQ41">
    <cfRule type="expression" dxfId="2856" priority="1434">
      <formula>$BT$4=""</formula>
    </cfRule>
  </conditionalFormatting>
  <conditionalFormatting sqref="BU41:CQ41">
    <cfRule type="expression" dxfId="2855" priority="1433">
      <formula>$BU$4=""</formula>
    </cfRule>
  </conditionalFormatting>
  <conditionalFormatting sqref="BV41:CQ41">
    <cfRule type="expression" dxfId="2854" priority="1432">
      <formula>$BV$4=""</formula>
    </cfRule>
  </conditionalFormatting>
  <conditionalFormatting sqref="BW41:CQ41">
    <cfRule type="expression" dxfId="2853" priority="1431">
      <formula>$BW$4=""</formula>
    </cfRule>
  </conditionalFormatting>
  <conditionalFormatting sqref="BX41:CQ41">
    <cfRule type="expression" dxfId="2852" priority="1430">
      <formula>$BX$4=""</formula>
    </cfRule>
  </conditionalFormatting>
  <conditionalFormatting sqref="BY41:CQ41">
    <cfRule type="expression" dxfId="2851" priority="1429">
      <formula>$BY$4=""</formula>
    </cfRule>
  </conditionalFormatting>
  <conditionalFormatting sqref="BZ41:CQ41">
    <cfRule type="expression" dxfId="2850" priority="1428">
      <formula>$BZ$4=""</formula>
    </cfRule>
  </conditionalFormatting>
  <conditionalFormatting sqref="CA41:CQ41">
    <cfRule type="expression" dxfId="2849" priority="1427">
      <formula>$CA$4=""</formula>
    </cfRule>
  </conditionalFormatting>
  <conditionalFormatting sqref="CB41:CQ41">
    <cfRule type="expression" dxfId="2848" priority="1426">
      <formula>$CB$4=""</formula>
    </cfRule>
  </conditionalFormatting>
  <conditionalFormatting sqref="CC41:CQ41">
    <cfRule type="expression" dxfId="2847" priority="1425">
      <formula>$CC$4=""</formula>
    </cfRule>
  </conditionalFormatting>
  <conditionalFormatting sqref="BC41:CQ41">
    <cfRule type="expression" dxfId="2846" priority="1451">
      <formula>$BC$4=""</formula>
    </cfRule>
  </conditionalFormatting>
  <conditionalFormatting sqref="D42:CQ42">
    <cfRule type="expression" dxfId="2845" priority="1423">
      <formula>$D$4=""</formula>
    </cfRule>
  </conditionalFormatting>
  <conditionalFormatting sqref="E42:CQ42">
    <cfRule type="expression" dxfId="2844" priority="1422">
      <formula>$E$4=""</formula>
    </cfRule>
  </conditionalFormatting>
  <conditionalFormatting sqref="F42:CQ42">
    <cfRule type="expression" dxfId="2843" priority="1421">
      <formula>$F$4=""</formula>
    </cfRule>
  </conditionalFormatting>
  <conditionalFormatting sqref="G42:CQ42">
    <cfRule type="expression" dxfId="2842" priority="1420">
      <formula>$G$4=""</formula>
    </cfRule>
  </conditionalFormatting>
  <conditionalFormatting sqref="H42:CQ42">
    <cfRule type="expression" dxfId="2841" priority="1419">
      <formula>$H$4=""</formula>
    </cfRule>
  </conditionalFormatting>
  <conditionalFormatting sqref="I42:CQ42">
    <cfRule type="expression" dxfId="2840" priority="1418">
      <formula>$I$4=""</formula>
    </cfRule>
  </conditionalFormatting>
  <conditionalFormatting sqref="J42:CQ42">
    <cfRule type="expression" dxfId="2839" priority="1417">
      <formula>$J$4=""</formula>
    </cfRule>
  </conditionalFormatting>
  <conditionalFormatting sqref="K42:CQ42">
    <cfRule type="expression" dxfId="2838" priority="1416">
      <formula>$K$4=""</formula>
    </cfRule>
  </conditionalFormatting>
  <conditionalFormatting sqref="L42:CQ42">
    <cfRule type="expression" dxfId="2837" priority="1415">
      <formula>$L$4=""</formula>
    </cfRule>
  </conditionalFormatting>
  <conditionalFormatting sqref="M42:CQ42">
    <cfRule type="expression" dxfId="2836" priority="1414">
      <formula>$M$4=""</formula>
    </cfRule>
  </conditionalFormatting>
  <conditionalFormatting sqref="N42:CQ42">
    <cfRule type="expression" dxfId="2835" priority="1413">
      <formula>$N$4=""</formula>
    </cfRule>
  </conditionalFormatting>
  <conditionalFormatting sqref="O42:CQ42">
    <cfRule type="expression" dxfId="2834" priority="1412">
      <formula>$O$4=""</formula>
    </cfRule>
  </conditionalFormatting>
  <conditionalFormatting sqref="P42:CQ42">
    <cfRule type="expression" dxfId="2833" priority="1411">
      <formula>$P$4=""</formula>
    </cfRule>
  </conditionalFormatting>
  <conditionalFormatting sqref="Q42:CQ42">
    <cfRule type="expression" dxfId="2832" priority="1410">
      <formula>$Q$4=""</formula>
    </cfRule>
  </conditionalFormatting>
  <conditionalFormatting sqref="R42:CQ42">
    <cfRule type="expression" dxfId="2831" priority="1409">
      <formula>$R$4=""</formula>
    </cfRule>
  </conditionalFormatting>
  <conditionalFormatting sqref="S42:CQ42">
    <cfRule type="expression" dxfId="2830" priority="1408">
      <formula>$S$4=""</formula>
    </cfRule>
  </conditionalFormatting>
  <conditionalFormatting sqref="T42:CQ42">
    <cfRule type="expression" dxfId="2829" priority="1407">
      <formula>$T$4=""</formula>
    </cfRule>
  </conditionalFormatting>
  <conditionalFormatting sqref="U42:CQ42">
    <cfRule type="expression" dxfId="2828" priority="1406">
      <formula>$U$4=""</formula>
    </cfRule>
  </conditionalFormatting>
  <conditionalFormatting sqref="V42:CQ42">
    <cfRule type="expression" dxfId="2827" priority="1405">
      <formula>$V$4=""</formula>
    </cfRule>
  </conditionalFormatting>
  <conditionalFormatting sqref="W42:CQ42">
    <cfRule type="expression" dxfId="2826" priority="1404">
      <formula>$W$4=""</formula>
    </cfRule>
  </conditionalFormatting>
  <conditionalFormatting sqref="X42:CQ42">
    <cfRule type="expression" dxfId="2825" priority="1403">
      <formula>$X$4=""</formula>
    </cfRule>
  </conditionalFormatting>
  <conditionalFormatting sqref="Y42:CQ42">
    <cfRule type="expression" dxfId="2824" priority="1402">
      <formula>$Y$4=""</formula>
    </cfRule>
  </conditionalFormatting>
  <conditionalFormatting sqref="Z42:CQ42">
    <cfRule type="expression" dxfId="2823" priority="1401">
      <formula>$Z$4=""</formula>
    </cfRule>
  </conditionalFormatting>
  <conditionalFormatting sqref="AA42:CQ42">
    <cfRule type="expression" dxfId="2822" priority="1400">
      <formula>$AA$4=""</formula>
    </cfRule>
  </conditionalFormatting>
  <conditionalFormatting sqref="AY42:CQ42">
    <cfRule type="expression" dxfId="2821" priority="1376">
      <formula>$AY$4=""</formula>
    </cfRule>
  </conditionalFormatting>
  <conditionalFormatting sqref="AX42:CQ42">
    <cfRule type="expression" dxfId="2820" priority="1377">
      <formula>$AX$4=""</formula>
    </cfRule>
  </conditionalFormatting>
  <conditionalFormatting sqref="AW42:CQ42">
    <cfRule type="expression" dxfId="2819" priority="1378">
      <formula>$AW$4=""</formula>
    </cfRule>
  </conditionalFormatting>
  <conditionalFormatting sqref="AV42:CQ42">
    <cfRule type="expression" dxfId="2818" priority="1379">
      <formula>$AV$4=""</formula>
    </cfRule>
  </conditionalFormatting>
  <conditionalFormatting sqref="AU42:CQ42">
    <cfRule type="expression" dxfId="2817" priority="1380">
      <formula>$AU$4=""</formula>
    </cfRule>
  </conditionalFormatting>
  <conditionalFormatting sqref="AT42:CQ42">
    <cfRule type="expression" dxfId="2816" priority="1381">
      <formula>$AT$4=""</formula>
    </cfRule>
  </conditionalFormatting>
  <conditionalFormatting sqref="AS42:CQ42">
    <cfRule type="expression" dxfId="2815" priority="1382">
      <formula>$AS$4=""</formula>
    </cfRule>
  </conditionalFormatting>
  <conditionalFormatting sqref="AR42:CQ42">
    <cfRule type="expression" dxfId="2814" priority="1383">
      <formula>$AR$4=""</formula>
    </cfRule>
  </conditionalFormatting>
  <conditionalFormatting sqref="AQ42:CQ42">
    <cfRule type="expression" dxfId="2813" priority="1384">
      <formula>$AQ$4=""</formula>
    </cfRule>
  </conditionalFormatting>
  <conditionalFormatting sqref="AP42:CQ42">
    <cfRule type="expression" dxfId="2812" priority="1385">
      <formula>$AP$4=""</formula>
    </cfRule>
  </conditionalFormatting>
  <conditionalFormatting sqref="AO42:CQ42">
    <cfRule type="expression" dxfId="2811" priority="1386">
      <formula>$AO$4=""</formula>
    </cfRule>
  </conditionalFormatting>
  <conditionalFormatting sqref="AN42:CQ42">
    <cfRule type="expression" dxfId="2810" priority="1387">
      <formula>$AN$4=""</formula>
    </cfRule>
  </conditionalFormatting>
  <conditionalFormatting sqref="AM42:CQ42">
    <cfRule type="expression" dxfId="2809" priority="1388">
      <formula>$AM$4=""</formula>
    </cfRule>
  </conditionalFormatting>
  <conditionalFormatting sqref="AL42:CQ42">
    <cfRule type="expression" dxfId="2808" priority="1389">
      <formula>$AL$4=""</formula>
    </cfRule>
  </conditionalFormatting>
  <conditionalFormatting sqref="AK42:CQ42">
    <cfRule type="expression" dxfId="2807" priority="1390">
      <formula>$AK$4=""</formula>
    </cfRule>
  </conditionalFormatting>
  <conditionalFormatting sqref="AJ42:CQ42">
    <cfRule type="expression" dxfId="2806" priority="1391">
      <formula>$AJ$4=""</formula>
    </cfRule>
  </conditionalFormatting>
  <conditionalFormatting sqref="AI42:CQ42">
    <cfRule type="expression" dxfId="2805" priority="1392">
      <formula>$AI$4=""</formula>
    </cfRule>
  </conditionalFormatting>
  <conditionalFormatting sqref="AH42:CQ42">
    <cfRule type="expression" dxfId="2804" priority="1393">
      <formula>$AH$4=""</formula>
    </cfRule>
  </conditionalFormatting>
  <conditionalFormatting sqref="AG42:CQ42">
    <cfRule type="expression" dxfId="2803" priority="1394">
      <formula>$AG$4=""</formula>
    </cfRule>
  </conditionalFormatting>
  <conditionalFormatting sqref="AF42:CQ42">
    <cfRule type="expression" dxfId="2802" priority="1395">
      <formula>$AF$4=""</formula>
    </cfRule>
  </conditionalFormatting>
  <conditionalFormatting sqref="AE42:CQ42">
    <cfRule type="expression" dxfId="2801" priority="1396">
      <formula>$AE$4=""</formula>
    </cfRule>
  </conditionalFormatting>
  <conditionalFormatting sqref="AD42:CQ42">
    <cfRule type="expression" dxfId="2800" priority="1397">
      <formula>$AD$4=""</formula>
    </cfRule>
  </conditionalFormatting>
  <conditionalFormatting sqref="AC42:CQ42">
    <cfRule type="expression" dxfId="2799" priority="1398">
      <formula>$AC$4=""</formula>
    </cfRule>
  </conditionalFormatting>
  <conditionalFormatting sqref="AB42:CQ42">
    <cfRule type="expression" dxfId="2798" priority="1399">
      <formula>$AB$4=""</formula>
    </cfRule>
  </conditionalFormatting>
  <conditionalFormatting sqref="BA42:CQ42">
    <cfRule type="expression" dxfId="2797" priority="1374">
      <formula>$BA$4=""</formula>
    </cfRule>
  </conditionalFormatting>
  <conditionalFormatting sqref="BO42:CQ42">
    <cfRule type="expression" dxfId="2796" priority="1360">
      <formula>$BO$4=""</formula>
    </cfRule>
  </conditionalFormatting>
  <conditionalFormatting sqref="BN42:CQ42">
    <cfRule type="expression" dxfId="2795" priority="1361">
      <formula>$BN$4=""</formula>
    </cfRule>
  </conditionalFormatting>
  <conditionalFormatting sqref="BM42:CQ42">
    <cfRule type="expression" dxfId="2794" priority="1362">
      <formula>$BM$4=""</formula>
    </cfRule>
  </conditionalFormatting>
  <conditionalFormatting sqref="BL42:CQ42">
    <cfRule type="expression" dxfId="2793" priority="1363">
      <formula>$BL$4=""</formula>
    </cfRule>
  </conditionalFormatting>
  <conditionalFormatting sqref="BK42:CQ42">
    <cfRule type="expression" dxfId="2792" priority="1364">
      <formula>$BK$4=""</formula>
    </cfRule>
  </conditionalFormatting>
  <conditionalFormatting sqref="BJ42:CQ42">
    <cfRule type="expression" dxfId="2791" priority="1365">
      <formula>$BJ$4=""</formula>
    </cfRule>
  </conditionalFormatting>
  <conditionalFormatting sqref="BI42:CQ42">
    <cfRule type="expression" dxfId="2790" priority="1366">
      <formula>$BI$4=""</formula>
    </cfRule>
  </conditionalFormatting>
  <conditionalFormatting sqref="BH42:CQ42">
    <cfRule type="expression" dxfId="2789" priority="1367">
      <formula>$BH$4=""</formula>
    </cfRule>
  </conditionalFormatting>
  <conditionalFormatting sqref="BG42:CQ42">
    <cfRule type="expression" dxfId="2788" priority="1368">
      <formula>$BG$4=""</formula>
    </cfRule>
  </conditionalFormatting>
  <conditionalFormatting sqref="BF42:CQ42">
    <cfRule type="expression" dxfId="2787" priority="1369">
      <formula>$BF$4=""</formula>
    </cfRule>
  </conditionalFormatting>
  <conditionalFormatting sqref="BE42:CQ42">
    <cfRule type="expression" dxfId="2786" priority="1370">
      <formula>$BE$4=""</formula>
    </cfRule>
  </conditionalFormatting>
  <conditionalFormatting sqref="BD42:CQ42">
    <cfRule type="expression" dxfId="2785" priority="1371">
      <formula>$BD$4=""</formula>
    </cfRule>
  </conditionalFormatting>
  <conditionalFormatting sqref="BB42:CQ42">
    <cfRule type="expression" dxfId="2784" priority="1373">
      <formula>$BB$4=""</formula>
    </cfRule>
  </conditionalFormatting>
  <conditionalFormatting sqref="AZ42:CQ42">
    <cfRule type="expression" dxfId="2783" priority="1375">
      <formula>$AZ$4=""</formula>
    </cfRule>
  </conditionalFormatting>
  <conditionalFormatting sqref="CD42:CQ42">
    <cfRule type="expression" dxfId="2782" priority="1345">
      <formula>$CD$4=""</formula>
    </cfRule>
  </conditionalFormatting>
  <conditionalFormatting sqref="BP42:CQ42">
    <cfRule type="expression" dxfId="2781" priority="1359">
      <formula>$BP$4=""</formula>
    </cfRule>
  </conditionalFormatting>
  <conditionalFormatting sqref="BQ42:CQ42">
    <cfRule type="expression" dxfId="2780" priority="1358">
      <formula>$BQ$4=""</formula>
    </cfRule>
  </conditionalFormatting>
  <conditionalFormatting sqref="BR42:CQ42">
    <cfRule type="expression" dxfId="2779" priority="1357">
      <formula>$BR$4=""</formula>
    </cfRule>
  </conditionalFormatting>
  <conditionalFormatting sqref="BS42:CQ42">
    <cfRule type="expression" dxfId="2778" priority="1356">
      <formula>$BS$4=""</formula>
    </cfRule>
  </conditionalFormatting>
  <conditionalFormatting sqref="BT42:CQ42">
    <cfRule type="expression" dxfId="2777" priority="1355">
      <formula>$BT$4=""</formula>
    </cfRule>
  </conditionalFormatting>
  <conditionalFormatting sqref="BU42:CQ42">
    <cfRule type="expression" dxfId="2776" priority="1354">
      <formula>$BU$4=""</formula>
    </cfRule>
  </conditionalFormatting>
  <conditionalFormatting sqref="BV42:CQ42">
    <cfRule type="expression" dxfId="2775" priority="1353">
      <formula>$BV$4=""</formula>
    </cfRule>
  </conditionalFormatting>
  <conditionalFormatting sqref="BW42:CQ42">
    <cfRule type="expression" dxfId="2774" priority="1352">
      <formula>$BW$4=""</formula>
    </cfRule>
  </conditionalFormatting>
  <conditionalFormatting sqref="BX42:CQ42">
    <cfRule type="expression" dxfId="2773" priority="1351">
      <formula>$BX$4=""</formula>
    </cfRule>
  </conditionalFormatting>
  <conditionalFormatting sqref="BY42:CQ42">
    <cfRule type="expression" dxfId="2772" priority="1350">
      <formula>$BY$4=""</formula>
    </cfRule>
  </conditionalFormatting>
  <conditionalFormatting sqref="BZ42:CQ42">
    <cfRule type="expression" dxfId="2771" priority="1349">
      <formula>$BZ$4=""</formula>
    </cfRule>
  </conditionalFormatting>
  <conditionalFormatting sqref="CA42:CQ42">
    <cfRule type="expression" dxfId="2770" priority="1348">
      <formula>$CA$4=""</formula>
    </cfRule>
  </conditionalFormatting>
  <conditionalFormatting sqref="CB42:CQ42">
    <cfRule type="expression" dxfId="2769" priority="1347">
      <formula>$CB$4=""</formula>
    </cfRule>
  </conditionalFormatting>
  <conditionalFormatting sqref="CC42:CQ42">
    <cfRule type="expression" dxfId="2768" priority="1346">
      <formula>$CC$4=""</formula>
    </cfRule>
  </conditionalFormatting>
  <conditionalFormatting sqref="BC42:CQ42">
    <cfRule type="expression" dxfId="2767" priority="1372">
      <formula>$BC$4=""</formula>
    </cfRule>
  </conditionalFormatting>
  <conditionalFormatting sqref="D44:CQ45">
    <cfRule type="expression" dxfId="2766" priority="1344">
      <formula>$D$4=""</formula>
    </cfRule>
  </conditionalFormatting>
  <conditionalFormatting sqref="E44:CQ45">
    <cfRule type="expression" dxfId="2765" priority="1343">
      <formula>$E$4=""</formula>
    </cfRule>
  </conditionalFormatting>
  <conditionalFormatting sqref="F44:CQ45">
    <cfRule type="expression" dxfId="2764" priority="1342">
      <formula>$F$4=""</formula>
    </cfRule>
  </conditionalFormatting>
  <conditionalFormatting sqref="G44:CQ45">
    <cfRule type="expression" dxfId="2763" priority="1341">
      <formula>$G$4=""</formula>
    </cfRule>
  </conditionalFormatting>
  <conditionalFormatting sqref="H44:CQ45">
    <cfRule type="expression" dxfId="2762" priority="1340">
      <formula>$H$4=""</formula>
    </cfRule>
  </conditionalFormatting>
  <conditionalFormatting sqref="I44:CQ45">
    <cfRule type="expression" dxfId="2761" priority="1339">
      <formula>$I$4=""</formula>
    </cfRule>
  </conditionalFormatting>
  <conditionalFormatting sqref="J44:CQ45">
    <cfRule type="expression" dxfId="2760" priority="1338">
      <formula>$J$4=""</formula>
    </cfRule>
  </conditionalFormatting>
  <conditionalFormatting sqref="K44:CQ45">
    <cfRule type="expression" dxfId="2759" priority="1337">
      <formula>$K$4=""</formula>
    </cfRule>
  </conditionalFormatting>
  <conditionalFormatting sqref="L44:CQ45">
    <cfRule type="expression" dxfId="2758" priority="1336">
      <formula>$L$4=""</formula>
    </cfRule>
  </conditionalFormatting>
  <conditionalFormatting sqref="M44:CQ45">
    <cfRule type="expression" dxfId="2757" priority="1335">
      <formula>$M$4=""</formula>
    </cfRule>
  </conditionalFormatting>
  <conditionalFormatting sqref="N44:CQ45">
    <cfRule type="expression" dxfId="2756" priority="1334">
      <formula>$N$4=""</formula>
    </cfRule>
  </conditionalFormatting>
  <conditionalFormatting sqref="O44:CQ45">
    <cfRule type="expression" dxfId="2755" priority="1333">
      <formula>$O$4=""</formula>
    </cfRule>
  </conditionalFormatting>
  <conditionalFormatting sqref="P44:CQ45">
    <cfRule type="expression" dxfId="2754" priority="1332">
      <formula>$P$4=""</formula>
    </cfRule>
  </conditionalFormatting>
  <conditionalFormatting sqref="Q44:CQ45">
    <cfRule type="expression" dxfId="2753" priority="1331">
      <formula>$Q$4=""</formula>
    </cfRule>
  </conditionalFormatting>
  <conditionalFormatting sqref="R44:CQ45">
    <cfRule type="expression" dxfId="2752" priority="1330">
      <formula>$R$4=""</formula>
    </cfRule>
  </conditionalFormatting>
  <conditionalFormatting sqref="S44:CQ45">
    <cfRule type="expression" dxfId="2751" priority="1329">
      <formula>$S$4=""</formula>
    </cfRule>
  </conditionalFormatting>
  <conditionalFormatting sqref="T44:CQ45">
    <cfRule type="expression" dxfId="2750" priority="1328">
      <formula>$T$4=""</formula>
    </cfRule>
  </conditionalFormatting>
  <conditionalFormatting sqref="U44:CQ45">
    <cfRule type="expression" dxfId="2749" priority="1327">
      <formula>$U$4=""</formula>
    </cfRule>
  </conditionalFormatting>
  <conditionalFormatting sqref="V44:CQ45">
    <cfRule type="expression" dxfId="2748" priority="1326">
      <formula>$V$4=""</formula>
    </cfRule>
  </conditionalFormatting>
  <conditionalFormatting sqref="W44:CQ45">
    <cfRule type="expression" dxfId="2747" priority="1325">
      <formula>$W$4=""</formula>
    </cfRule>
  </conditionalFormatting>
  <conditionalFormatting sqref="X44:CQ45">
    <cfRule type="expression" dxfId="2746" priority="1324">
      <formula>$X$4=""</formula>
    </cfRule>
  </conditionalFormatting>
  <conditionalFormatting sqref="Y44:CQ45">
    <cfRule type="expression" dxfId="2745" priority="1323">
      <formula>$Y$4=""</formula>
    </cfRule>
  </conditionalFormatting>
  <conditionalFormatting sqref="Z44:CQ45">
    <cfRule type="expression" dxfId="2744" priority="1322">
      <formula>$Z$4=""</formula>
    </cfRule>
  </conditionalFormatting>
  <conditionalFormatting sqref="AA44:CQ45">
    <cfRule type="expression" dxfId="2743" priority="1321">
      <formula>$AA$4=""</formula>
    </cfRule>
  </conditionalFormatting>
  <conditionalFormatting sqref="AY44:CQ45">
    <cfRule type="expression" dxfId="2742" priority="1297">
      <formula>$AY$4=""</formula>
    </cfRule>
  </conditionalFormatting>
  <conditionalFormatting sqref="AX44:CQ45">
    <cfRule type="expression" dxfId="2741" priority="1298">
      <formula>$AX$4=""</formula>
    </cfRule>
  </conditionalFormatting>
  <conditionalFormatting sqref="AW44:CQ45">
    <cfRule type="expression" dxfId="2740" priority="1299">
      <formula>$AW$4=""</formula>
    </cfRule>
  </conditionalFormatting>
  <conditionalFormatting sqref="AV44:CQ45">
    <cfRule type="expression" dxfId="2739" priority="1300">
      <formula>$AV$4=""</formula>
    </cfRule>
  </conditionalFormatting>
  <conditionalFormatting sqref="AU44:CQ45">
    <cfRule type="expression" dxfId="2738" priority="1301">
      <formula>$AU$4=""</formula>
    </cfRule>
  </conditionalFormatting>
  <conditionalFormatting sqref="AT44:CQ45">
    <cfRule type="expression" dxfId="2737" priority="1302">
      <formula>$AT$4=""</formula>
    </cfRule>
  </conditionalFormatting>
  <conditionalFormatting sqref="AS44:CQ45">
    <cfRule type="expression" dxfId="2736" priority="1303">
      <formula>$AS$4=""</formula>
    </cfRule>
  </conditionalFormatting>
  <conditionalFormatting sqref="AR44:CQ45">
    <cfRule type="expression" dxfId="2735" priority="1304">
      <formula>$AR$4=""</formula>
    </cfRule>
  </conditionalFormatting>
  <conditionalFormatting sqref="AQ44:CQ45">
    <cfRule type="expression" dxfId="2734" priority="1305">
      <formula>$AQ$4=""</formula>
    </cfRule>
  </conditionalFormatting>
  <conditionalFormatting sqref="AP44:CQ45">
    <cfRule type="expression" dxfId="2733" priority="1306">
      <formula>$AP$4=""</formula>
    </cfRule>
  </conditionalFormatting>
  <conditionalFormatting sqref="AO44:CQ45">
    <cfRule type="expression" dxfId="2732" priority="1307">
      <formula>$AO$4=""</formula>
    </cfRule>
  </conditionalFormatting>
  <conditionalFormatting sqref="AN44:CQ45">
    <cfRule type="expression" dxfId="2731" priority="1308">
      <formula>$AN$4=""</formula>
    </cfRule>
  </conditionalFormatting>
  <conditionalFormatting sqref="AM44:CQ45">
    <cfRule type="expression" dxfId="2730" priority="1309">
      <formula>$AM$4=""</formula>
    </cfRule>
  </conditionalFormatting>
  <conditionalFormatting sqref="AL44:CQ45">
    <cfRule type="expression" dxfId="2729" priority="1310">
      <formula>$AL$4=""</formula>
    </cfRule>
  </conditionalFormatting>
  <conditionalFormatting sqref="AK44:CQ45">
    <cfRule type="expression" dxfId="2728" priority="1311">
      <formula>$AK$4=""</formula>
    </cfRule>
  </conditionalFormatting>
  <conditionalFormatting sqref="AJ44:CQ45">
    <cfRule type="expression" dxfId="2727" priority="1312">
      <formula>$AJ$4=""</formula>
    </cfRule>
  </conditionalFormatting>
  <conditionalFormatting sqref="AI44:CQ45">
    <cfRule type="expression" dxfId="2726" priority="1313">
      <formula>$AI$4=""</formula>
    </cfRule>
  </conditionalFormatting>
  <conditionalFormatting sqref="AH44:CQ45">
    <cfRule type="expression" dxfId="2725" priority="1314">
      <formula>$AH$4=""</formula>
    </cfRule>
  </conditionalFormatting>
  <conditionalFormatting sqref="AG44:CQ45">
    <cfRule type="expression" dxfId="2724" priority="1315">
      <formula>$AG$4=""</formula>
    </cfRule>
  </conditionalFormatting>
  <conditionalFormatting sqref="AF44:CQ45">
    <cfRule type="expression" dxfId="2723" priority="1316">
      <formula>$AF$4=""</formula>
    </cfRule>
  </conditionalFormatting>
  <conditionalFormatting sqref="AE44:CQ45">
    <cfRule type="expression" dxfId="2722" priority="1317">
      <formula>$AE$4=""</formula>
    </cfRule>
  </conditionalFormatting>
  <conditionalFormatting sqref="AD44:CQ45">
    <cfRule type="expression" dxfId="2721" priority="1318">
      <formula>$AD$4=""</formula>
    </cfRule>
  </conditionalFormatting>
  <conditionalFormatting sqref="AC44:CQ45">
    <cfRule type="expression" dxfId="2720" priority="1319">
      <formula>$AC$4=""</formula>
    </cfRule>
  </conditionalFormatting>
  <conditionalFormatting sqref="AB44:CQ45">
    <cfRule type="expression" dxfId="2719" priority="1320">
      <formula>$AB$4=""</formula>
    </cfRule>
  </conditionalFormatting>
  <conditionalFormatting sqref="BA44:CQ45">
    <cfRule type="expression" dxfId="2718" priority="1295">
      <formula>$BA$4=""</formula>
    </cfRule>
  </conditionalFormatting>
  <conditionalFormatting sqref="BO44:CQ45">
    <cfRule type="expression" dxfId="2717" priority="1281">
      <formula>$BO$4=""</formula>
    </cfRule>
  </conditionalFormatting>
  <conditionalFormatting sqref="BN44:CQ45">
    <cfRule type="expression" dxfId="2716" priority="1282">
      <formula>$BN$4=""</formula>
    </cfRule>
  </conditionalFormatting>
  <conditionalFormatting sqref="BM44:CQ45">
    <cfRule type="expression" dxfId="2715" priority="1283">
      <formula>$BM$4=""</formula>
    </cfRule>
  </conditionalFormatting>
  <conditionalFormatting sqref="BL44:CQ45">
    <cfRule type="expression" dxfId="2714" priority="1284">
      <formula>$BL$4=""</formula>
    </cfRule>
  </conditionalFormatting>
  <conditionalFormatting sqref="BK44:CQ45">
    <cfRule type="expression" dxfId="2713" priority="1285">
      <formula>$BK$4=""</formula>
    </cfRule>
  </conditionalFormatting>
  <conditionalFormatting sqref="BJ44:CQ45">
    <cfRule type="expression" dxfId="2712" priority="1286">
      <formula>$BJ$4=""</formula>
    </cfRule>
  </conditionalFormatting>
  <conditionalFormatting sqref="BI44:CQ45">
    <cfRule type="expression" dxfId="2711" priority="1287">
      <formula>$BI$4=""</formula>
    </cfRule>
  </conditionalFormatting>
  <conditionalFormatting sqref="BH44:CQ45">
    <cfRule type="expression" dxfId="2710" priority="1288">
      <formula>$BH$4=""</formula>
    </cfRule>
  </conditionalFormatting>
  <conditionalFormatting sqref="BG44:CQ45">
    <cfRule type="expression" dxfId="2709" priority="1289">
      <formula>$BG$4=""</formula>
    </cfRule>
  </conditionalFormatting>
  <conditionalFormatting sqref="BF44:CQ45">
    <cfRule type="expression" dxfId="2708" priority="1290">
      <formula>$BF$4=""</formula>
    </cfRule>
  </conditionalFormatting>
  <conditionalFormatting sqref="BE44:CQ45">
    <cfRule type="expression" dxfId="2707" priority="1291">
      <formula>$BE$4=""</formula>
    </cfRule>
  </conditionalFormatting>
  <conditionalFormatting sqref="BD44:CQ45">
    <cfRule type="expression" dxfId="2706" priority="1292">
      <formula>$BD$4=""</formula>
    </cfRule>
  </conditionalFormatting>
  <conditionalFormatting sqref="BB44:CQ45">
    <cfRule type="expression" dxfId="2705" priority="1294">
      <formula>$BB$4=""</formula>
    </cfRule>
  </conditionalFormatting>
  <conditionalFormatting sqref="AZ44:CQ45">
    <cfRule type="expression" dxfId="2704" priority="1296">
      <formula>$AZ$4=""</formula>
    </cfRule>
  </conditionalFormatting>
  <conditionalFormatting sqref="CD44:CQ45">
    <cfRule type="expression" dxfId="2703" priority="1266">
      <formula>$CD$4=""</formula>
    </cfRule>
  </conditionalFormatting>
  <conditionalFormatting sqref="BP44:CQ45">
    <cfRule type="expression" dxfId="2702" priority="1280">
      <formula>$BP$4=""</formula>
    </cfRule>
  </conditionalFormatting>
  <conditionalFormatting sqref="BQ44:CQ45">
    <cfRule type="expression" dxfId="2701" priority="1279">
      <formula>$BQ$4=""</formula>
    </cfRule>
  </conditionalFormatting>
  <conditionalFormatting sqref="BR44:CQ45">
    <cfRule type="expression" dxfId="2700" priority="1278">
      <formula>$BR$4=""</formula>
    </cfRule>
  </conditionalFormatting>
  <conditionalFormatting sqref="BS44:CQ45">
    <cfRule type="expression" dxfId="2699" priority="1277">
      <formula>$BS$4=""</formula>
    </cfRule>
  </conditionalFormatting>
  <conditionalFormatting sqref="BT44:CQ45">
    <cfRule type="expression" dxfId="2698" priority="1276">
      <formula>$BT$4=""</formula>
    </cfRule>
  </conditionalFormatting>
  <conditionalFormatting sqref="BU44:CQ45">
    <cfRule type="expression" dxfId="2697" priority="1275">
      <formula>$BU$4=""</formula>
    </cfRule>
  </conditionalFormatting>
  <conditionalFormatting sqref="BV44:CQ45">
    <cfRule type="expression" dxfId="2696" priority="1274">
      <formula>$BV$4=""</formula>
    </cfRule>
  </conditionalFormatting>
  <conditionalFormatting sqref="BW44:CQ45">
    <cfRule type="expression" dxfId="2695" priority="1273">
      <formula>$BW$4=""</formula>
    </cfRule>
  </conditionalFormatting>
  <conditionalFormatting sqref="BX44:CQ45">
    <cfRule type="expression" dxfId="2694" priority="1272">
      <formula>$BX$4=""</formula>
    </cfRule>
  </conditionalFormatting>
  <conditionalFormatting sqref="BY44:CQ45">
    <cfRule type="expression" dxfId="2693" priority="1271">
      <formula>$BY$4=""</formula>
    </cfRule>
  </conditionalFormatting>
  <conditionalFormatting sqref="BZ44:CQ45">
    <cfRule type="expression" dxfId="2692" priority="1270">
      <formula>$BZ$4=""</formula>
    </cfRule>
  </conditionalFormatting>
  <conditionalFormatting sqref="CA44:CQ45">
    <cfRule type="expression" dxfId="2691" priority="1269">
      <formula>$CA$4=""</formula>
    </cfRule>
  </conditionalFormatting>
  <conditionalFormatting sqref="CB44:CQ45">
    <cfRule type="expression" dxfId="2690" priority="1268">
      <formula>$CB$4=""</formula>
    </cfRule>
  </conditionalFormatting>
  <conditionalFormatting sqref="CC44:CQ45">
    <cfRule type="expression" dxfId="2689" priority="1267">
      <formula>$CC$4=""</formula>
    </cfRule>
  </conditionalFormatting>
  <conditionalFormatting sqref="BC44:CQ45">
    <cfRule type="expression" dxfId="2688" priority="1293">
      <formula>$BC$4=""</formula>
    </cfRule>
  </conditionalFormatting>
  <conditionalFormatting sqref="D46:CQ46">
    <cfRule type="expression" dxfId="2687" priority="1265">
      <formula>$D$4=""</formula>
    </cfRule>
  </conditionalFormatting>
  <conditionalFormatting sqref="E46:CQ46">
    <cfRule type="expression" dxfId="2686" priority="1264">
      <formula>$E$4=""</formula>
    </cfRule>
  </conditionalFormatting>
  <conditionalFormatting sqref="F46:CQ46">
    <cfRule type="expression" dxfId="2685" priority="1263">
      <formula>$F$4=""</formula>
    </cfRule>
  </conditionalFormatting>
  <conditionalFormatting sqref="G46:CQ46">
    <cfRule type="expression" dxfId="2684" priority="1262">
      <formula>$G$4=""</formula>
    </cfRule>
  </conditionalFormatting>
  <conditionalFormatting sqref="H46:CQ46">
    <cfRule type="expression" dxfId="2683" priority="1261">
      <formula>$H$4=""</formula>
    </cfRule>
  </conditionalFormatting>
  <conditionalFormatting sqref="I46:CQ46">
    <cfRule type="expression" dxfId="2682" priority="1260">
      <formula>$I$4=""</formula>
    </cfRule>
  </conditionalFormatting>
  <conditionalFormatting sqref="J46:CQ46">
    <cfRule type="expression" dxfId="2681" priority="1259">
      <formula>$J$4=""</formula>
    </cfRule>
  </conditionalFormatting>
  <conditionalFormatting sqref="K46:CQ46">
    <cfRule type="expression" dxfId="2680" priority="1258">
      <formula>$K$4=""</formula>
    </cfRule>
  </conditionalFormatting>
  <conditionalFormatting sqref="L46:CQ46">
    <cfRule type="expression" dxfId="2679" priority="1257">
      <formula>$L$4=""</formula>
    </cfRule>
  </conditionalFormatting>
  <conditionalFormatting sqref="M46:CQ46">
    <cfRule type="expression" dxfId="2678" priority="1256">
      <formula>$M$4=""</formula>
    </cfRule>
  </conditionalFormatting>
  <conditionalFormatting sqref="N46:CQ46">
    <cfRule type="expression" dxfId="2677" priority="1255">
      <formula>$N$4=""</formula>
    </cfRule>
  </conditionalFormatting>
  <conditionalFormatting sqref="O46:CQ46">
    <cfRule type="expression" dxfId="2676" priority="1254">
      <formula>$O$4=""</formula>
    </cfRule>
  </conditionalFormatting>
  <conditionalFormatting sqref="P46:CQ46">
    <cfRule type="expression" dxfId="2675" priority="1253">
      <formula>$P$4=""</formula>
    </cfRule>
  </conditionalFormatting>
  <conditionalFormatting sqref="Q46:CQ46">
    <cfRule type="expression" dxfId="2674" priority="1252">
      <formula>$Q$4=""</formula>
    </cfRule>
  </conditionalFormatting>
  <conditionalFormatting sqref="R46:CQ46">
    <cfRule type="expression" dxfId="2673" priority="1251">
      <formula>$R$4=""</formula>
    </cfRule>
  </conditionalFormatting>
  <conditionalFormatting sqref="S46:CQ46">
    <cfRule type="expression" dxfId="2672" priority="1250">
      <formula>$S$4=""</formula>
    </cfRule>
  </conditionalFormatting>
  <conditionalFormatting sqref="T46:CQ46">
    <cfRule type="expression" dxfId="2671" priority="1249">
      <formula>$T$4=""</formula>
    </cfRule>
  </conditionalFormatting>
  <conditionalFormatting sqref="U46:CQ46">
    <cfRule type="expression" dxfId="2670" priority="1248">
      <formula>$U$4=""</formula>
    </cfRule>
  </conditionalFormatting>
  <conditionalFormatting sqref="V46:CQ46">
    <cfRule type="expression" dxfId="2669" priority="1247">
      <formula>$V$4=""</formula>
    </cfRule>
  </conditionalFormatting>
  <conditionalFormatting sqref="W46:CQ46">
    <cfRule type="expression" dxfId="2668" priority="1246">
      <formula>$W$4=""</formula>
    </cfRule>
  </conditionalFormatting>
  <conditionalFormatting sqref="X46:CQ46">
    <cfRule type="expression" dxfId="2667" priority="1245">
      <formula>$X$4=""</formula>
    </cfRule>
  </conditionalFormatting>
  <conditionalFormatting sqref="Y46:CQ46">
    <cfRule type="expression" dxfId="2666" priority="1244">
      <formula>$Y$4=""</formula>
    </cfRule>
  </conditionalFormatting>
  <conditionalFormatting sqref="Z46:CQ46">
    <cfRule type="expression" dxfId="2665" priority="1243">
      <formula>$Z$4=""</formula>
    </cfRule>
  </conditionalFormatting>
  <conditionalFormatting sqref="AA46:CQ46">
    <cfRule type="expression" dxfId="2664" priority="1242">
      <formula>$AA$4=""</formula>
    </cfRule>
  </conditionalFormatting>
  <conditionalFormatting sqref="AY46:CQ46">
    <cfRule type="expression" dxfId="2663" priority="1218">
      <formula>$AY$4=""</formula>
    </cfRule>
  </conditionalFormatting>
  <conditionalFormatting sqref="AX46:CQ46">
    <cfRule type="expression" dxfId="2662" priority="1219">
      <formula>$AX$4=""</formula>
    </cfRule>
  </conditionalFormatting>
  <conditionalFormatting sqref="AW46:CQ46">
    <cfRule type="expression" dxfId="2661" priority="1220">
      <formula>$AW$4=""</formula>
    </cfRule>
  </conditionalFormatting>
  <conditionalFormatting sqref="AV46:CQ46">
    <cfRule type="expression" dxfId="2660" priority="1221">
      <formula>$AV$4=""</formula>
    </cfRule>
  </conditionalFormatting>
  <conditionalFormatting sqref="AU46:CQ46">
    <cfRule type="expression" dxfId="2659" priority="1222">
      <formula>$AU$4=""</formula>
    </cfRule>
  </conditionalFormatting>
  <conditionalFormatting sqref="AT46:CQ46">
    <cfRule type="expression" dxfId="2658" priority="1223">
      <formula>$AT$4=""</formula>
    </cfRule>
  </conditionalFormatting>
  <conditionalFormatting sqref="AS46:CQ46">
    <cfRule type="expression" dxfId="2657" priority="1224">
      <formula>$AS$4=""</formula>
    </cfRule>
  </conditionalFormatting>
  <conditionalFormatting sqref="AR46:CQ46">
    <cfRule type="expression" dxfId="2656" priority="1225">
      <formula>$AR$4=""</formula>
    </cfRule>
  </conditionalFormatting>
  <conditionalFormatting sqref="AQ46:CQ46">
    <cfRule type="expression" dxfId="2655" priority="1226">
      <formula>$AQ$4=""</formula>
    </cfRule>
  </conditionalFormatting>
  <conditionalFormatting sqref="AP46:CQ46">
    <cfRule type="expression" dxfId="2654" priority="1227">
      <formula>$AP$4=""</formula>
    </cfRule>
  </conditionalFormatting>
  <conditionalFormatting sqref="AO46:CQ46">
    <cfRule type="expression" dxfId="2653" priority="1228">
      <formula>$AO$4=""</formula>
    </cfRule>
  </conditionalFormatting>
  <conditionalFormatting sqref="AN46:CQ46">
    <cfRule type="expression" dxfId="2652" priority="1229">
      <formula>$AN$4=""</formula>
    </cfRule>
  </conditionalFormatting>
  <conditionalFormatting sqref="AM46:CQ46">
    <cfRule type="expression" dxfId="2651" priority="1230">
      <formula>$AM$4=""</formula>
    </cfRule>
  </conditionalFormatting>
  <conditionalFormatting sqref="AL46:CQ46">
    <cfRule type="expression" dxfId="2650" priority="1231">
      <formula>$AL$4=""</formula>
    </cfRule>
  </conditionalFormatting>
  <conditionalFormatting sqref="AK46:CQ46">
    <cfRule type="expression" dxfId="2649" priority="1232">
      <formula>$AK$4=""</formula>
    </cfRule>
  </conditionalFormatting>
  <conditionalFormatting sqref="AJ46:CQ46">
    <cfRule type="expression" dxfId="2648" priority="1233">
      <formula>$AJ$4=""</formula>
    </cfRule>
  </conditionalFormatting>
  <conditionalFormatting sqref="AI46:CQ46">
    <cfRule type="expression" dxfId="2647" priority="1234">
      <formula>$AI$4=""</formula>
    </cfRule>
  </conditionalFormatting>
  <conditionalFormatting sqref="AH46:CQ46">
    <cfRule type="expression" dxfId="2646" priority="1235">
      <formula>$AH$4=""</formula>
    </cfRule>
  </conditionalFormatting>
  <conditionalFormatting sqref="AG46:CQ46">
    <cfRule type="expression" dxfId="2645" priority="1236">
      <formula>$AG$4=""</formula>
    </cfRule>
  </conditionalFormatting>
  <conditionalFormatting sqref="AF46:CQ46">
    <cfRule type="expression" dxfId="2644" priority="1237">
      <formula>$AF$4=""</formula>
    </cfRule>
  </conditionalFormatting>
  <conditionalFormatting sqref="AE46:CQ46">
    <cfRule type="expression" dxfId="2643" priority="1238">
      <formula>$AE$4=""</formula>
    </cfRule>
  </conditionalFormatting>
  <conditionalFormatting sqref="AD46:CQ46">
    <cfRule type="expression" dxfId="2642" priority="1239">
      <formula>$AD$4=""</formula>
    </cfRule>
  </conditionalFormatting>
  <conditionalFormatting sqref="AC46:CQ46">
    <cfRule type="expression" dxfId="2641" priority="1240">
      <formula>$AC$4=""</formula>
    </cfRule>
  </conditionalFormatting>
  <conditionalFormatting sqref="AB46:CQ46">
    <cfRule type="expression" dxfId="2640" priority="1241">
      <formula>$AB$4=""</formula>
    </cfRule>
  </conditionalFormatting>
  <conditionalFormatting sqref="BA46:CQ46">
    <cfRule type="expression" dxfId="2639" priority="1216">
      <formula>$BA$4=""</formula>
    </cfRule>
  </conditionalFormatting>
  <conditionalFormatting sqref="BO46:CQ46">
    <cfRule type="expression" dxfId="2638" priority="1202">
      <formula>$BO$4=""</formula>
    </cfRule>
  </conditionalFormatting>
  <conditionalFormatting sqref="BN46:CQ46">
    <cfRule type="expression" dxfId="2637" priority="1203">
      <formula>$BN$4=""</formula>
    </cfRule>
  </conditionalFormatting>
  <conditionalFormatting sqref="BM46:CQ46">
    <cfRule type="expression" dxfId="2636" priority="1204">
      <formula>$BM$4=""</formula>
    </cfRule>
  </conditionalFormatting>
  <conditionalFormatting sqref="BL46:CQ46">
    <cfRule type="expression" dxfId="2635" priority="1205">
      <formula>$BL$4=""</formula>
    </cfRule>
  </conditionalFormatting>
  <conditionalFormatting sqref="BK46:CQ46">
    <cfRule type="expression" dxfId="2634" priority="1206">
      <formula>$BK$4=""</formula>
    </cfRule>
  </conditionalFormatting>
  <conditionalFormatting sqref="BJ46:CQ46">
    <cfRule type="expression" dxfId="2633" priority="1207">
      <formula>$BJ$4=""</formula>
    </cfRule>
  </conditionalFormatting>
  <conditionalFormatting sqref="BI46:CQ46">
    <cfRule type="expression" dxfId="2632" priority="1208">
      <formula>$BI$4=""</formula>
    </cfRule>
  </conditionalFormatting>
  <conditionalFormatting sqref="BH46:CQ46">
    <cfRule type="expression" dxfId="2631" priority="1209">
      <formula>$BH$4=""</formula>
    </cfRule>
  </conditionalFormatting>
  <conditionalFormatting sqref="BG46:CQ46">
    <cfRule type="expression" dxfId="2630" priority="1210">
      <formula>$BG$4=""</formula>
    </cfRule>
  </conditionalFormatting>
  <conditionalFormatting sqref="BF46:CQ46">
    <cfRule type="expression" dxfId="2629" priority="1211">
      <formula>$BF$4=""</formula>
    </cfRule>
  </conditionalFormatting>
  <conditionalFormatting sqref="BE46:CQ46">
    <cfRule type="expression" dxfId="2628" priority="1212">
      <formula>$BE$4=""</formula>
    </cfRule>
  </conditionalFormatting>
  <conditionalFormatting sqref="BD46:CQ46">
    <cfRule type="expression" dxfId="2627" priority="1213">
      <formula>$BD$4=""</formula>
    </cfRule>
  </conditionalFormatting>
  <conditionalFormatting sqref="BB46:CQ46">
    <cfRule type="expression" dxfId="2626" priority="1215">
      <formula>$BB$4=""</formula>
    </cfRule>
  </conditionalFormatting>
  <conditionalFormatting sqref="AZ46:CQ46">
    <cfRule type="expression" dxfId="2625" priority="1217">
      <formula>$AZ$4=""</formula>
    </cfRule>
  </conditionalFormatting>
  <conditionalFormatting sqref="CD46:CQ46">
    <cfRule type="expression" dxfId="2624" priority="1187">
      <formula>$CD$4=""</formula>
    </cfRule>
  </conditionalFormatting>
  <conditionalFormatting sqref="BP46:CQ46">
    <cfRule type="expression" dxfId="2623" priority="1201">
      <formula>$BP$4=""</formula>
    </cfRule>
  </conditionalFormatting>
  <conditionalFormatting sqref="BQ46:CQ46">
    <cfRule type="expression" dxfId="2622" priority="1200">
      <formula>$BQ$4=""</formula>
    </cfRule>
  </conditionalFormatting>
  <conditionalFormatting sqref="BR46:CQ46">
    <cfRule type="expression" dxfId="2621" priority="1199">
      <formula>$BR$4=""</formula>
    </cfRule>
  </conditionalFormatting>
  <conditionalFormatting sqref="BS46:CQ46">
    <cfRule type="expression" dxfId="2620" priority="1198">
      <formula>$BS$4=""</formula>
    </cfRule>
  </conditionalFormatting>
  <conditionalFormatting sqref="BT46:CQ46">
    <cfRule type="expression" dxfId="2619" priority="1197">
      <formula>$BT$4=""</formula>
    </cfRule>
  </conditionalFormatting>
  <conditionalFormatting sqref="BU46:CQ46">
    <cfRule type="expression" dxfId="2618" priority="1196">
      <formula>$BU$4=""</formula>
    </cfRule>
  </conditionalFormatting>
  <conditionalFormatting sqref="BV46:CQ46">
    <cfRule type="expression" dxfId="2617" priority="1195">
      <formula>$BV$4=""</formula>
    </cfRule>
  </conditionalFormatting>
  <conditionalFormatting sqref="BW46:CQ46">
    <cfRule type="expression" dxfId="2616" priority="1194">
      <formula>$BW$4=""</formula>
    </cfRule>
  </conditionalFormatting>
  <conditionalFormatting sqref="BX46:CQ46">
    <cfRule type="expression" dxfId="2615" priority="1193">
      <formula>$BX$4=""</formula>
    </cfRule>
  </conditionalFormatting>
  <conditionalFormatting sqref="BY46:CQ46">
    <cfRule type="expression" dxfId="2614" priority="1192">
      <formula>$BY$4=""</formula>
    </cfRule>
  </conditionalFormatting>
  <conditionalFormatting sqref="BZ46:CQ46">
    <cfRule type="expression" dxfId="2613" priority="1191">
      <formula>$BZ$4=""</formula>
    </cfRule>
  </conditionalFormatting>
  <conditionalFormatting sqref="CA46:CQ46">
    <cfRule type="expression" dxfId="2612" priority="1190">
      <formula>$CA$4=""</formula>
    </cfRule>
  </conditionalFormatting>
  <conditionalFormatting sqref="CB46:CQ46">
    <cfRule type="expression" dxfId="2611" priority="1189">
      <formula>$CB$4=""</formula>
    </cfRule>
  </conditionalFormatting>
  <conditionalFormatting sqref="CC46:CQ46">
    <cfRule type="expression" dxfId="2610" priority="1188">
      <formula>$CC$4=""</formula>
    </cfRule>
  </conditionalFormatting>
  <conditionalFormatting sqref="BC46:CQ46">
    <cfRule type="expression" dxfId="2609" priority="1214">
      <formula>$BC$4=""</formula>
    </cfRule>
  </conditionalFormatting>
  <conditionalFormatting sqref="D19:CQ19">
    <cfRule type="expression" dxfId="2608" priority="1107">
      <formula>$D$4=""</formula>
    </cfRule>
  </conditionalFormatting>
  <conditionalFormatting sqref="E19:CQ19">
    <cfRule type="expression" dxfId="2607" priority="1106">
      <formula>$E$4=""</formula>
    </cfRule>
  </conditionalFormatting>
  <conditionalFormatting sqref="F19:CQ19">
    <cfRule type="expression" dxfId="2606" priority="1105">
      <formula>$F$4=""</formula>
    </cfRule>
  </conditionalFormatting>
  <conditionalFormatting sqref="G19:CQ19">
    <cfRule type="expression" dxfId="2605" priority="1104">
      <formula>$G$4=""</formula>
    </cfRule>
  </conditionalFormatting>
  <conditionalFormatting sqref="H19:CQ19">
    <cfRule type="expression" dxfId="2604" priority="1103">
      <formula>$H$4=""</formula>
    </cfRule>
  </conditionalFormatting>
  <conditionalFormatting sqref="I19:CQ19">
    <cfRule type="expression" dxfId="2603" priority="1102">
      <formula>$I$4=""</formula>
    </cfRule>
  </conditionalFormatting>
  <conditionalFormatting sqref="J19:CQ19">
    <cfRule type="expression" dxfId="2602" priority="1101">
      <formula>$J$4=""</formula>
    </cfRule>
  </conditionalFormatting>
  <conditionalFormatting sqref="K19:CQ19">
    <cfRule type="expression" dxfId="2601" priority="1100">
      <formula>$K$4=""</formula>
    </cfRule>
  </conditionalFormatting>
  <conditionalFormatting sqref="L19:CQ19">
    <cfRule type="expression" dxfId="2600" priority="1099">
      <formula>$L$4=""</formula>
    </cfRule>
  </conditionalFormatting>
  <conditionalFormatting sqref="M19:CQ19">
    <cfRule type="expression" dxfId="2599" priority="1098">
      <formula>$M$4=""</formula>
    </cfRule>
  </conditionalFormatting>
  <conditionalFormatting sqref="N19:CQ19">
    <cfRule type="expression" dxfId="2598" priority="1097">
      <formula>$N$4=""</formula>
    </cfRule>
  </conditionalFormatting>
  <conditionalFormatting sqref="O19:CQ19">
    <cfRule type="expression" dxfId="2597" priority="1096">
      <formula>$O$4=""</formula>
    </cfRule>
  </conditionalFormatting>
  <conditionalFormatting sqref="P19:CQ19">
    <cfRule type="expression" dxfId="2596" priority="1095">
      <formula>$P$4=""</formula>
    </cfRule>
  </conditionalFormatting>
  <conditionalFormatting sqref="Q19:CQ19">
    <cfRule type="expression" dxfId="2595" priority="1094">
      <formula>$Q$4=""</formula>
    </cfRule>
  </conditionalFormatting>
  <conditionalFormatting sqref="R19:CQ19">
    <cfRule type="expression" dxfId="2594" priority="1093">
      <formula>$R$4=""</formula>
    </cfRule>
  </conditionalFormatting>
  <conditionalFormatting sqref="S19:CQ19">
    <cfRule type="expression" dxfId="2593" priority="1092">
      <formula>$S$4=""</formula>
    </cfRule>
  </conditionalFormatting>
  <conditionalFormatting sqref="T19:CQ19">
    <cfRule type="expression" dxfId="2592" priority="1091">
      <formula>$T$4=""</formula>
    </cfRule>
  </conditionalFormatting>
  <conditionalFormatting sqref="U19:CQ19">
    <cfRule type="expression" dxfId="2591" priority="1090">
      <formula>$U$4=""</formula>
    </cfRule>
  </conditionalFormatting>
  <conditionalFormatting sqref="V19:CQ19">
    <cfRule type="expression" dxfId="2590" priority="1089">
      <formula>$V$4=""</formula>
    </cfRule>
  </conditionalFormatting>
  <conditionalFormatting sqref="W19:CQ19">
    <cfRule type="expression" dxfId="2589" priority="1088">
      <formula>$W$4=""</formula>
    </cfRule>
  </conditionalFormatting>
  <conditionalFormatting sqref="X19:CQ19">
    <cfRule type="expression" dxfId="2588" priority="1087">
      <formula>$X$4=""</formula>
    </cfRule>
  </conditionalFormatting>
  <conditionalFormatting sqref="Y19:CQ19">
    <cfRule type="expression" dxfId="2587" priority="1086">
      <formula>$Y$4=""</formula>
    </cfRule>
  </conditionalFormatting>
  <conditionalFormatting sqref="Z19:CQ19">
    <cfRule type="expression" dxfId="2586" priority="1085">
      <formula>$Z$4=""</formula>
    </cfRule>
  </conditionalFormatting>
  <conditionalFormatting sqref="AA19:CQ19">
    <cfRule type="expression" dxfId="2585" priority="1084">
      <formula>$AA$4=""</formula>
    </cfRule>
  </conditionalFormatting>
  <conditionalFormatting sqref="AY19:CQ19">
    <cfRule type="expression" dxfId="2584" priority="1060">
      <formula>$AY$4=""</formula>
    </cfRule>
  </conditionalFormatting>
  <conditionalFormatting sqref="AX19:CQ19">
    <cfRule type="expression" dxfId="2583" priority="1061">
      <formula>$AX$4=""</formula>
    </cfRule>
  </conditionalFormatting>
  <conditionalFormatting sqref="AW19:CQ19">
    <cfRule type="expression" dxfId="2582" priority="1062">
      <formula>$AW$4=""</formula>
    </cfRule>
  </conditionalFormatting>
  <conditionalFormatting sqref="AV19:CQ19">
    <cfRule type="expression" dxfId="2581" priority="1063">
      <formula>$AV$4=""</formula>
    </cfRule>
  </conditionalFormatting>
  <conditionalFormatting sqref="AU19:CQ19">
    <cfRule type="expression" dxfId="2580" priority="1064">
      <formula>$AU$4=""</formula>
    </cfRule>
  </conditionalFormatting>
  <conditionalFormatting sqref="AT19:CQ19">
    <cfRule type="expression" dxfId="2579" priority="1065">
      <formula>$AT$4=""</formula>
    </cfRule>
  </conditionalFormatting>
  <conditionalFormatting sqref="AS19:CQ19">
    <cfRule type="expression" dxfId="2578" priority="1066">
      <formula>$AS$4=""</formula>
    </cfRule>
  </conditionalFormatting>
  <conditionalFormatting sqref="AR19:CQ19">
    <cfRule type="expression" dxfId="2577" priority="1067">
      <formula>$AR$4=""</formula>
    </cfRule>
  </conditionalFormatting>
  <conditionalFormatting sqref="AQ19:CQ19">
    <cfRule type="expression" dxfId="2576" priority="1068">
      <formula>$AQ$4=""</formula>
    </cfRule>
  </conditionalFormatting>
  <conditionalFormatting sqref="AP19:CQ19">
    <cfRule type="expression" dxfId="2575" priority="1069">
      <formula>$AP$4=""</formula>
    </cfRule>
  </conditionalFormatting>
  <conditionalFormatting sqref="AO19:CQ19">
    <cfRule type="expression" dxfId="2574" priority="1070">
      <formula>$AO$4=""</formula>
    </cfRule>
  </conditionalFormatting>
  <conditionalFormatting sqref="AN19:CQ19">
    <cfRule type="expression" dxfId="2573" priority="1071">
      <formula>$AN$4=""</formula>
    </cfRule>
  </conditionalFormatting>
  <conditionalFormatting sqref="AM19:CQ19">
    <cfRule type="expression" dxfId="2572" priority="1072">
      <formula>$AM$4=""</formula>
    </cfRule>
  </conditionalFormatting>
  <conditionalFormatting sqref="AL19:CQ19">
    <cfRule type="expression" dxfId="2571" priority="1073">
      <formula>$AL$4=""</formula>
    </cfRule>
  </conditionalFormatting>
  <conditionalFormatting sqref="AK19:CQ19">
    <cfRule type="expression" dxfId="2570" priority="1074">
      <formula>$AK$4=""</formula>
    </cfRule>
  </conditionalFormatting>
  <conditionalFormatting sqref="AJ19:CQ19">
    <cfRule type="expression" dxfId="2569" priority="1075">
      <formula>$AJ$4=""</formula>
    </cfRule>
  </conditionalFormatting>
  <conditionalFormatting sqref="AI19:CQ19">
    <cfRule type="expression" dxfId="2568" priority="1076">
      <formula>$AI$4=""</formula>
    </cfRule>
  </conditionalFormatting>
  <conditionalFormatting sqref="AH19:CQ19">
    <cfRule type="expression" dxfId="2567" priority="1077">
      <formula>$AH$4=""</formula>
    </cfRule>
  </conditionalFormatting>
  <conditionalFormatting sqref="AG19:CQ19">
    <cfRule type="expression" dxfId="2566" priority="1078">
      <formula>$AG$4=""</formula>
    </cfRule>
  </conditionalFormatting>
  <conditionalFormatting sqref="AF19:CQ19">
    <cfRule type="expression" dxfId="2565" priority="1079">
      <formula>$AF$4=""</formula>
    </cfRule>
  </conditionalFormatting>
  <conditionalFormatting sqref="AE19:CQ19">
    <cfRule type="expression" dxfId="2564" priority="1080">
      <formula>$AE$4=""</formula>
    </cfRule>
  </conditionalFormatting>
  <conditionalFormatting sqref="AD19:CQ19">
    <cfRule type="expression" dxfId="2563" priority="1081">
      <formula>$AD$4=""</formula>
    </cfRule>
  </conditionalFormatting>
  <conditionalFormatting sqref="AC19:CQ19">
    <cfRule type="expression" dxfId="2562" priority="1082">
      <formula>$AC$4=""</formula>
    </cfRule>
  </conditionalFormatting>
  <conditionalFormatting sqref="AB19:CQ19">
    <cfRule type="expression" dxfId="2561" priority="1083">
      <formula>$AB$4=""</formula>
    </cfRule>
  </conditionalFormatting>
  <conditionalFormatting sqref="BA19:CQ19">
    <cfRule type="expression" dxfId="2560" priority="1058">
      <formula>$BA$4=""</formula>
    </cfRule>
  </conditionalFormatting>
  <conditionalFormatting sqref="BO19:CQ19">
    <cfRule type="expression" dxfId="2559" priority="1044">
      <formula>$BO$4=""</formula>
    </cfRule>
  </conditionalFormatting>
  <conditionalFormatting sqref="BN19:CQ19">
    <cfRule type="expression" dxfId="2558" priority="1045">
      <formula>$BN$4=""</formula>
    </cfRule>
  </conditionalFormatting>
  <conditionalFormatting sqref="BM19:CQ19">
    <cfRule type="expression" dxfId="2557" priority="1046">
      <formula>$BM$4=""</formula>
    </cfRule>
  </conditionalFormatting>
  <conditionalFormatting sqref="BL19:CQ19">
    <cfRule type="expression" dxfId="2556" priority="1047">
      <formula>$BL$4=""</formula>
    </cfRule>
  </conditionalFormatting>
  <conditionalFormatting sqref="BK19:CQ19">
    <cfRule type="expression" dxfId="2555" priority="1048">
      <formula>$BK$4=""</formula>
    </cfRule>
  </conditionalFormatting>
  <conditionalFormatting sqref="BJ19:CQ19">
    <cfRule type="expression" dxfId="2554" priority="1049">
      <formula>$BJ$4=""</formula>
    </cfRule>
  </conditionalFormatting>
  <conditionalFormatting sqref="BI19:CQ19">
    <cfRule type="expression" dxfId="2553" priority="1050">
      <formula>$BI$4=""</formula>
    </cfRule>
  </conditionalFormatting>
  <conditionalFormatting sqref="BH19:CQ19">
    <cfRule type="expression" dxfId="2552" priority="1051">
      <formula>$BH$4=""</formula>
    </cfRule>
  </conditionalFormatting>
  <conditionalFormatting sqref="BG19:CQ19">
    <cfRule type="expression" dxfId="2551" priority="1052">
      <formula>$BG$4=""</formula>
    </cfRule>
  </conditionalFormatting>
  <conditionalFormatting sqref="BF19:CQ19">
    <cfRule type="expression" dxfId="2550" priority="1053">
      <formula>$BF$4=""</formula>
    </cfRule>
  </conditionalFormatting>
  <conditionalFormatting sqref="BE19:CQ19">
    <cfRule type="expression" dxfId="2549" priority="1054">
      <formula>$BE$4=""</formula>
    </cfRule>
  </conditionalFormatting>
  <conditionalFormatting sqref="BD19:CQ19">
    <cfRule type="expression" dxfId="2548" priority="1055">
      <formula>$BD$4=""</formula>
    </cfRule>
  </conditionalFormatting>
  <conditionalFormatting sqref="BB19:CQ19">
    <cfRule type="expression" dxfId="2547" priority="1057">
      <formula>$BB$4=""</formula>
    </cfRule>
  </conditionalFormatting>
  <conditionalFormatting sqref="AZ19:CQ19">
    <cfRule type="expression" dxfId="2546" priority="1059">
      <formula>$AZ$4=""</formula>
    </cfRule>
  </conditionalFormatting>
  <conditionalFormatting sqref="CD19:CQ19">
    <cfRule type="expression" dxfId="2545" priority="1029">
      <formula>$CD$4=""</formula>
    </cfRule>
  </conditionalFormatting>
  <conditionalFormatting sqref="BP19:CQ19">
    <cfRule type="expression" dxfId="2544" priority="1043">
      <formula>$BP$4=""</formula>
    </cfRule>
  </conditionalFormatting>
  <conditionalFormatting sqref="BQ19:CQ19">
    <cfRule type="expression" dxfId="2543" priority="1042">
      <formula>$BQ$4=""</formula>
    </cfRule>
  </conditionalFormatting>
  <conditionalFormatting sqref="BR19:CQ19">
    <cfRule type="expression" dxfId="2542" priority="1041">
      <formula>$BR$4=""</formula>
    </cfRule>
  </conditionalFormatting>
  <conditionalFormatting sqref="BS19:CQ19">
    <cfRule type="expression" dxfId="2541" priority="1040">
      <formula>$BS$4=""</formula>
    </cfRule>
  </conditionalFormatting>
  <conditionalFormatting sqref="BT19:CQ19">
    <cfRule type="expression" dxfId="2540" priority="1039">
      <formula>$BT$4=""</formula>
    </cfRule>
  </conditionalFormatting>
  <conditionalFormatting sqref="BU19:CQ19">
    <cfRule type="expression" dxfId="2539" priority="1038">
      <formula>$BU$4=""</formula>
    </cfRule>
  </conditionalFormatting>
  <conditionalFormatting sqref="BV19:CQ19">
    <cfRule type="expression" dxfId="2538" priority="1037">
      <formula>$BV$4=""</formula>
    </cfRule>
  </conditionalFormatting>
  <conditionalFormatting sqref="BW19:CQ19">
    <cfRule type="expression" dxfId="2537" priority="1036">
      <formula>$BW$4=""</formula>
    </cfRule>
  </conditionalFormatting>
  <conditionalFormatting sqref="BX19:CQ19">
    <cfRule type="expression" dxfId="2536" priority="1035">
      <formula>$BX$4=""</formula>
    </cfRule>
  </conditionalFormatting>
  <conditionalFormatting sqref="BY19:CQ19">
    <cfRule type="expression" dxfId="2535" priority="1034">
      <formula>$BY$4=""</formula>
    </cfRule>
  </conditionalFormatting>
  <conditionalFormatting sqref="BZ19:CQ19">
    <cfRule type="expression" dxfId="2534" priority="1033">
      <formula>$BZ$4=""</formula>
    </cfRule>
  </conditionalFormatting>
  <conditionalFormatting sqref="CA19:CQ19">
    <cfRule type="expression" dxfId="2533" priority="1032">
      <formula>$CA$4=""</formula>
    </cfRule>
  </conditionalFormatting>
  <conditionalFormatting sqref="CB19:CQ19">
    <cfRule type="expression" dxfId="2532" priority="1031">
      <formula>$CB$4=""</formula>
    </cfRule>
  </conditionalFormatting>
  <conditionalFormatting sqref="CC19:CQ19">
    <cfRule type="expression" dxfId="2531" priority="1030">
      <formula>$CC$4=""</formula>
    </cfRule>
  </conditionalFormatting>
  <conditionalFormatting sqref="BC19:CQ19">
    <cfRule type="expression" dxfId="2530" priority="1056">
      <formula>$BC$4=""</formula>
    </cfRule>
  </conditionalFormatting>
  <conditionalFormatting sqref="D11:CQ11">
    <cfRule type="expression" dxfId="2529" priority="1028">
      <formula>$D$4=""</formula>
    </cfRule>
  </conditionalFormatting>
  <conditionalFormatting sqref="E11:CQ11">
    <cfRule type="expression" dxfId="2528" priority="1027">
      <formula>$E$4=""</formula>
    </cfRule>
  </conditionalFormatting>
  <conditionalFormatting sqref="F11:CQ11">
    <cfRule type="expression" dxfId="2527" priority="1026">
      <formula>$F$4=""</formula>
    </cfRule>
  </conditionalFormatting>
  <conditionalFormatting sqref="G11:CQ11">
    <cfRule type="expression" dxfId="2526" priority="1025">
      <formula>$G$4=""</formula>
    </cfRule>
  </conditionalFormatting>
  <conditionalFormatting sqref="H11:CQ11">
    <cfRule type="expression" dxfId="2525" priority="1024">
      <formula>$H$4=""</formula>
    </cfRule>
  </conditionalFormatting>
  <conditionalFormatting sqref="I11:CQ11">
    <cfRule type="expression" dxfId="2524" priority="1023">
      <formula>$I$4=""</formula>
    </cfRule>
  </conditionalFormatting>
  <conditionalFormatting sqref="J11:CQ11">
    <cfRule type="expression" dxfId="2523" priority="1022">
      <formula>$J$4=""</formula>
    </cfRule>
  </conditionalFormatting>
  <conditionalFormatting sqref="K11:CQ11">
    <cfRule type="expression" dxfId="2522" priority="1021">
      <formula>$K$4=""</formula>
    </cfRule>
  </conditionalFormatting>
  <conditionalFormatting sqref="L11:CQ11">
    <cfRule type="expression" dxfId="2521" priority="1020">
      <formula>$L$4=""</formula>
    </cfRule>
  </conditionalFormatting>
  <conditionalFormatting sqref="M11:CQ11">
    <cfRule type="expression" dxfId="2520" priority="1019">
      <formula>$M$4=""</formula>
    </cfRule>
  </conditionalFormatting>
  <conditionalFormatting sqref="N11:CQ11">
    <cfRule type="expression" dxfId="2519" priority="1018">
      <formula>$N$4=""</formula>
    </cfRule>
  </conditionalFormatting>
  <conditionalFormatting sqref="O11:CQ11">
    <cfRule type="expression" dxfId="2518" priority="1017">
      <formula>$O$4=""</formula>
    </cfRule>
  </conditionalFormatting>
  <conditionalFormatting sqref="P11:CQ11">
    <cfRule type="expression" dxfId="2517" priority="1016">
      <formula>$P$4=""</formula>
    </cfRule>
  </conditionalFormatting>
  <conditionalFormatting sqref="Q11:CQ11">
    <cfRule type="expression" dxfId="2516" priority="1015">
      <formula>$Q$4=""</formula>
    </cfRule>
  </conditionalFormatting>
  <conditionalFormatting sqref="R11:CQ11">
    <cfRule type="expression" dxfId="2515" priority="1014">
      <formula>$R$4=""</formula>
    </cfRule>
  </conditionalFormatting>
  <conditionalFormatting sqref="S11:CQ11">
    <cfRule type="expression" dxfId="2514" priority="1013">
      <formula>$S$4=""</formula>
    </cfRule>
  </conditionalFormatting>
  <conditionalFormatting sqref="T11:CQ11">
    <cfRule type="expression" dxfId="2513" priority="1012">
      <formula>$T$4=""</formula>
    </cfRule>
  </conditionalFormatting>
  <conditionalFormatting sqref="U11:CQ11">
    <cfRule type="expression" dxfId="2512" priority="1011">
      <formula>$U$4=""</formula>
    </cfRule>
  </conditionalFormatting>
  <conditionalFormatting sqref="V11:CQ11">
    <cfRule type="expression" dxfId="2511" priority="1010">
      <formula>$V$4=""</formula>
    </cfRule>
  </conditionalFormatting>
  <conditionalFormatting sqref="W11:CQ11">
    <cfRule type="expression" dxfId="2510" priority="1009">
      <formula>$W$4=""</formula>
    </cfRule>
  </conditionalFormatting>
  <conditionalFormatting sqref="X11:CQ11">
    <cfRule type="expression" dxfId="2509" priority="1008">
      <formula>$X$4=""</formula>
    </cfRule>
  </conditionalFormatting>
  <conditionalFormatting sqref="Y11:CQ11">
    <cfRule type="expression" dxfId="2508" priority="1007">
      <formula>$Y$4=""</formula>
    </cfRule>
  </conditionalFormatting>
  <conditionalFormatting sqref="Z11:CQ11">
    <cfRule type="expression" dxfId="2507" priority="1006">
      <formula>$Z$4=""</formula>
    </cfRule>
  </conditionalFormatting>
  <conditionalFormatting sqref="AA11:CQ11">
    <cfRule type="expression" dxfId="2506" priority="1005">
      <formula>$AA$4=""</formula>
    </cfRule>
  </conditionalFormatting>
  <conditionalFormatting sqref="AY11:CQ11">
    <cfRule type="expression" dxfId="2505" priority="981">
      <formula>$AY$4=""</formula>
    </cfRule>
  </conditionalFormatting>
  <conditionalFormatting sqref="AX11:CQ11">
    <cfRule type="expression" dxfId="2504" priority="982">
      <formula>$AX$4=""</formula>
    </cfRule>
  </conditionalFormatting>
  <conditionalFormatting sqref="AW11:CQ11">
    <cfRule type="expression" dxfId="2503" priority="983">
      <formula>$AW$4=""</formula>
    </cfRule>
  </conditionalFormatting>
  <conditionalFormatting sqref="AV11:CQ11">
    <cfRule type="expression" dxfId="2502" priority="984">
      <formula>$AV$4=""</formula>
    </cfRule>
  </conditionalFormatting>
  <conditionalFormatting sqref="AU11:CQ11">
    <cfRule type="expression" dxfId="2501" priority="985">
      <formula>$AU$4=""</formula>
    </cfRule>
  </conditionalFormatting>
  <conditionalFormatting sqref="AT11:CQ11">
    <cfRule type="expression" dxfId="2500" priority="986">
      <formula>$AT$4=""</formula>
    </cfRule>
  </conditionalFormatting>
  <conditionalFormatting sqref="AS11:CQ11">
    <cfRule type="expression" dxfId="2499" priority="987">
      <formula>$AS$4=""</formula>
    </cfRule>
  </conditionalFormatting>
  <conditionalFormatting sqref="AR11:CQ11">
    <cfRule type="expression" dxfId="2498" priority="988">
      <formula>$AR$4=""</formula>
    </cfRule>
  </conditionalFormatting>
  <conditionalFormatting sqref="AQ11:CQ11">
    <cfRule type="expression" dxfId="2497" priority="989">
      <formula>$AQ$4=""</formula>
    </cfRule>
  </conditionalFormatting>
  <conditionalFormatting sqref="AP11:CQ11">
    <cfRule type="expression" dxfId="2496" priority="990">
      <formula>$AP$4=""</formula>
    </cfRule>
  </conditionalFormatting>
  <conditionalFormatting sqref="AO11:CQ11">
    <cfRule type="expression" dxfId="2495" priority="991">
      <formula>$AO$4=""</formula>
    </cfRule>
  </conditionalFormatting>
  <conditionalFormatting sqref="AN11:CQ11">
    <cfRule type="expression" dxfId="2494" priority="992">
      <formula>$AN$4=""</formula>
    </cfRule>
  </conditionalFormatting>
  <conditionalFormatting sqref="AM11:CQ11">
    <cfRule type="expression" dxfId="2493" priority="993">
      <formula>$AM$4=""</formula>
    </cfRule>
  </conditionalFormatting>
  <conditionalFormatting sqref="AL11:CQ11">
    <cfRule type="expression" dxfId="2492" priority="994">
      <formula>$AL$4=""</formula>
    </cfRule>
  </conditionalFormatting>
  <conditionalFormatting sqref="AK11:CQ11">
    <cfRule type="expression" dxfId="2491" priority="995">
      <formula>$AK$4=""</formula>
    </cfRule>
  </conditionalFormatting>
  <conditionalFormatting sqref="AJ11:CQ11">
    <cfRule type="expression" dxfId="2490" priority="996">
      <formula>$AJ$4=""</formula>
    </cfRule>
  </conditionalFormatting>
  <conditionalFormatting sqref="AI11:CQ11">
    <cfRule type="expression" dxfId="2489" priority="997">
      <formula>$AI$4=""</formula>
    </cfRule>
  </conditionalFormatting>
  <conditionalFormatting sqref="AH11:CQ11">
    <cfRule type="expression" dxfId="2488" priority="998">
      <formula>$AH$4=""</formula>
    </cfRule>
  </conditionalFormatting>
  <conditionalFormatting sqref="AG11:CQ11">
    <cfRule type="expression" dxfId="2487" priority="999">
      <formula>$AG$4=""</formula>
    </cfRule>
  </conditionalFormatting>
  <conditionalFormatting sqref="AF11:CQ11">
    <cfRule type="expression" dxfId="2486" priority="1000">
      <formula>$AF$4=""</formula>
    </cfRule>
  </conditionalFormatting>
  <conditionalFormatting sqref="AE11:CQ11">
    <cfRule type="expression" dxfId="2485" priority="1001">
      <formula>$AE$4=""</formula>
    </cfRule>
  </conditionalFormatting>
  <conditionalFormatting sqref="AD11:CQ11">
    <cfRule type="expression" dxfId="2484" priority="1002">
      <formula>$AD$4=""</formula>
    </cfRule>
  </conditionalFormatting>
  <conditionalFormatting sqref="AC11:CQ11">
    <cfRule type="expression" dxfId="2483" priority="1003">
      <formula>$AC$4=""</formula>
    </cfRule>
  </conditionalFormatting>
  <conditionalFormatting sqref="AB11:CQ11">
    <cfRule type="expression" dxfId="2482" priority="1004">
      <formula>$AB$4=""</formula>
    </cfRule>
  </conditionalFormatting>
  <conditionalFormatting sqref="BA11:CQ11">
    <cfRule type="expression" dxfId="2481" priority="979">
      <formula>$BA$4=""</formula>
    </cfRule>
  </conditionalFormatting>
  <conditionalFormatting sqref="BO11:CQ11">
    <cfRule type="expression" dxfId="2480" priority="965">
      <formula>$BO$4=""</formula>
    </cfRule>
  </conditionalFormatting>
  <conditionalFormatting sqref="BN11:CQ11">
    <cfRule type="expression" dxfId="2479" priority="966">
      <formula>$BN$4=""</formula>
    </cfRule>
  </conditionalFormatting>
  <conditionalFormatting sqref="BM11:CQ11">
    <cfRule type="expression" dxfId="2478" priority="967">
      <formula>$BM$4=""</formula>
    </cfRule>
  </conditionalFormatting>
  <conditionalFormatting sqref="BL11:CQ11">
    <cfRule type="expression" dxfId="2477" priority="968">
      <formula>$BL$4=""</formula>
    </cfRule>
  </conditionalFormatting>
  <conditionalFormatting sqref="BK11:CQ11">
    <cfRule type="expression" dxfId="2476" priority="969">
      <formula>$BK$4=""</formula>
    </cfRule>
  </conditionalFormatting>
  <conditionalFormatting sqref="BJ11:CQ11">
    <cfRule type="expression" dxfId="2475" priority="970">
      <formula>$BJ$4=""</formula>
    </cfRule>
  </conditionalFormatting>
  <conditionalFormatting sqref="BI11:CQ11">
    <cfRule type="expression" dxfId="2474" priority="971">
      <formula>$BI$4=""</formula>
    </cfRule>
  </conditionalFormatting>
  <conditionalFormatting sqref="BH11:CQ11">
    <cfRule type="expression" dxfId="2473" priority="972">
      <formula>$BH$4=""</formula>
    </cfRule>
  </conditionalFormatting>
  <conditionalFormatting sqref="BG11:CQ11">
    <cfRule type="expression" dxfId="2472" priority="973">
      <formula>$BG$4=""</formula>
    </cfRule>
  </conditionalFormatting>
  <conditionalFormatting sqref="BF11:CQ11">
    <cfRule type="expression" dxfId="2471" priority="974">
      <formula>$BF$4=""</formula>
    </cfRule>
  </conditionalFormatting>
  <conditionalFormatting sqref="BE11:CQ11">
    <cfRule type="expression" dxfId="2470" priority="975">
      <formula>$BE$4=""</formula>
    </cfRule>
  </conditionalFormatting>
  <conditionalFormatting sqref="BD11:CQ11">
    <cfRule type="expression" dxfId="2469" priority="976">
      <formula>$BD$4=""</formula>
    </cfRule>
  </conditionalFormatting>
  <conditionalFormatting sqref="BB11:CQ11">
    <cfRule type="expression" dxfId="2468" priority="978">
      <formula>$BB$4=""</formula>
    </cfRule>
  </conditionalFormatting>
  <conditionalFormatting sqref="AZ11:CQ11">
    <cfRule type="expression" dxfId="2467" priority="980">
      <formula>$AZ$4=""</formula>
    </cfRule>
  </conditionalFormatting>
  <conditionalFormatting sqref="CD11:CQ11">
    <cfRule type="expression" dxfId="2466" priority="950">
      <formula>$CD$4=""</formula>
    </cfRule>
  </conditionalFormatting>
  <conditionalFormatting sqref="BP11:CQ11">
    <cfRule type="expression" dxfId="2465" priority="964">
      <formula>$BP$4=""</formula>
    </cfRule>
  </conditionalFormatting>
  <conditionalFormatting sqref="BQ11:CQ11">
    <cfRule type="expression" dxfId="2464" priority="963">
      <formula>$BQ$4=""</formula>
    </cfRule>
  </conditionalFormatting>
  <conditionalFormatting sqref="BR11:CQ11">
    <cfRule type="expression" dxfId="2463" priority="962">
      <formula>$BR$4=""</formula>
    </cfRule>
  </conditionalFormatting>
  <conditionalFormatting sqref="BS11:CQ11">
    <cfRule type="expression" dxfId="2462" priority="961">
      <formula>$BS$4=""</formula>
    </cfRule>
  </conditionalFormatting>
  <conditionalFormatting sqref="BT11:CQ11">
    <cfRule type="expression" dxfId="2461" priority="960">
      <formula>$BT$4=""</formula>
    </cfRule>
  </conditionalFormatting>
  <conditionalFormatting sqref="BU11:CQ11">
    <cfRule type="expression" dxfId="2460" priority="959">
      <formula>$BU$4=""</formula>
    </cfRule>
  </conditionalFormatting>
  <conditionalFormatting sqref="BV11:CQ11">
    <cfRule type="expression" dxfId="2459" priority="958">
      <formula>$BV$4=""</formula>
    </cfRule>
  </conditionalFormatting>
  <conditionalFormatting sqref="BW11:CQ11">
    <cfRule type="expression" dxfId="2458" priority="957">
      <formula>$BW$4=""</formula>
    </cfRule>
  </conditionalFormatting>
  <conditionalFormatting sqref="BX11:CQ11">
    <cfRule type="expression" dxfId="2457" priority="956">
      <formula>$BX$4=""</formula>
    </cfRule>
  </conditionalFormatting>
  <conditionalFormatting sqref="BY11:CQ11">
    <cfRule type="expression" dxfId="2456" priority="955">
      <formula>$BY$4=""</formula>
    </cfRule>
  </conditionalFormatting>
  <conditionalFormatting sqref="BZ11:CQ11">
    <cfRule type="expression" dxfId="2455" priority="954">
      <formula>$BZ$4=""</formula>
    </cfRule>
  </conditionalFormatting>
  <conditionalFormatting sqref="CA11:CQ11">
    <cfRule type="expression" dxfId="2454" priority="953">
      <formula>$CA$4=""</formula>
    </cfRule>
  </conditionalFormatting>
  <conditionalFormatting sqref="CB11:CQ11">
    <cfRule type="expression" dxfId="2453" priority="952">
      <formula>$CB$4=""</formula>
    </cfRule>
  </conditionalFormatting>
  <conditionalFormatting sqref="CC11:CQ11">
    <cfRule type="expression" dxfId="2452" priority="951">
      <formula>$CC$4=""</formula>
    </cfRule>
  </conditionalFormatting>
  <conditionalFormatting sqref="BC11:CQ11">
    <cfRule type="expression" dxfId="2451" priority="977">
      <formula>$BC$4=""</formula>
    </cfRule>
  </conditionalFormatting>
  <conditionalFormatting sqref="D26:CQ26">
    <cfRule type="expression" dxfId="2450" priority="949">
      <formula>$D$4=""</formula>
    </cfRule>
  </conditionalFormatting>
  <conditionalFormatting sqref="E26:CQ26">
    <cfRule type="expression" dxfId="2449" priority="948">
      <formula>$E$4=""</formula>
    </cfRule>
  </conditionalFormatting>
  <conditionalFormatting sqref="F26:CQ26">
    <cfRule type="expression" dxfId="2448" priority="947">
      <formula>$F$4=""</formula>
    </cfRule>
  </conditionalFormatting>
  <conditionalFormatting sqref="G26:CQ26">
    <cfRule type="expression" dxfId="2447" priority="946">
      <formula>$G$4=""</formula>
    </cfRule>
  </conditionalFormatting>
  <conditionalFormatting sqref="H26:CQ26">
    <cfRule type="expression" dxfId="2446" priority="945">
      <formula>$H$4=""</formula>
    </cfRule>
  </conditionalFormatting>
  <conditionalFormatting sqref="I26:CQ26">
    <cfRule type="expression" dxfId="2445" priority="944">
      <formula>$I$4=""</formula>
    </cfRule>
  </conditionalFormatting>
  <conditionalFormatting sqref="J26:CQ26">
    <cfRule type="expression" dxfId="2444" priority="943">
      <formula>$J$4=""</formula>
    </cfRule>
  </conditionalFormatting>
  <conditionalFormatting sqref="K26:CQ26">
    <cfRule type="expression" dxfId="2443" priority="942">
      <formula>$K$4=""</formula>
    </cfRule>
  </conditionalFormatting>
  <conditionalFormatting sqref="L26:CQ26">
    <cfRule type="expression" dxfId="2442" priority="941">
      <formula>$L$4=""</formula>
    </cfRule>
  </conditionalFormatting>
  <conditionalFormatting sqref="M26:CQ26">
    <cfRule type="expression" dxfId="2441" priority="940">
      <formula>$M$4=""</formula>
    </cfRule>
  </conditionalFormatting>
  <conditionalFormatting sqref="N26:CQ26">
    <cfRule type="expression" dxfId="2440" priority="939">
      <formula>$N$4=""</formula>
    </cfRule>
  </conditionalFormatting>
  <conditionalFormatting sqref="O26:CQ26">
    <cfRule type="expression" dxfId="2439" priority="938">
      <formula>$O$4=""</formula>
    </cfRule>
  </conditionalFormatting>
  <conditionalFormatting sqref="P26:CQ26">
    <cfRule type="expression" dxfId="2438" priority="937">
      <formula>$P$4=""</formula>
    </cfRule>
  </conditionalFormatting>
  <conditionalFormatting sqref="Q26:CQ26">
    <cfRule type="expression" dxfId="2437" priority="936">
      <formula>$Q$4=""</formula>
    </cfRule>
  </conditionalFormatting>
  <conditionalFormatting sqref="R26:CQ26">
    <cfRule type="expression" dxfId="2436" priority="935">
      <formula>$R$4=""</formula>
    </cfRule>
  </conditionalFormatting>
  <conditionalFormatting sqref="S26:CQ26">
    <cfRule type="expression" dxfId="2435" priority="934">
      <formula>$S$4=""</formula>
    </cfRule>
  </conditionalFormatting>
  <conditionalFormatting sqref="T26:CQ26">
    <cfRule type="expression" dxfId="2434" priority="933">
      <formula>$T$4=""</formula>
    </cfRule>
  </conditionalFormatting>
  <conditionalFormatting sqref="U26:CQ26">
    <cfRule type="expression" dxfId="2433" priority="932">
      <formula>$U$4=""</formula>
    </cfRule>
  </conditionalFormatting>
  <conditionalFormatting sqref="V26:CQ26">
    <cfRule type="expression" dxfId="2432" priority="931">
      <formula>$V$4=""</formula>
    </cfRule>
  </conditionalFormatting>
  <conditionalFormatting sqref="W26:CQ26">
    <cfRule type="expression" dxfId="2431" priority="930">
      <formula>$W$4=""</formula>
    </cfRule>
  </conditionalFormatting>
  <conditionalFormatting sqref="X26:CQ26">
    <cfRule type="expression" dxfId="2430" priority="929">
      <formula>$X$4=""</formula>
    </cfRule>
  </conditionalFormatting>
  <conditionalFormatting sqref="Y26:CQ26">
    <cfRule type="expression" dxfId="2429" priority="928">
      <formula>$Y$4=""</formula>
    </cfRule>
  </conditionalFormatting>
  <conditionalFormatting sqref="Z26:CQ26">
    <cfRule type="expression" dxfId="2428" priority="927">
      <formula>$Z$4=""</formula>
    </cfRule>
  </conditionalFormatting>
  <conditionalFormatting sqref="AA26:CQ26">
    <cfRule type="expression" dxfId="2427" priority="926">
      <formula>$AA$4=""</formula>
    </cfRule>
  </conditionalFormatting>
  <conditionalFormatting sqref="AY26:CQ26">
    <cfRule type="expression" dxfId="2426" priority="902">
      <formula>$AY$4=""</formula>
    </cfRule>
  </conditionalFormatting>
  <conditionalFormatting sqref="AX26:CQ26">
    <cfRule type="expression" dxfId="2425" priority="903">
      <formula>$AX$4=""</formula>
    </cfRule>
  </conditionalFormatting>
  <conditionalFormatting sqref="AW26:CQ26">
    <cfRule type="expression" dxfId="2424" priority="904">
      <formula>$AW$4=""</formula>
    </cfRule>
  </conditionalFormatting>
  <conditionalFormatting sqref="AV26:CQ26">
    <cfRule type="expression" dxfId="2423" priority="905">
      <formula>$AV$4=""</formula>
    </cfRule>
  </conditionalFormatting>
  <conditionalFormatting sqref="AU26:CQ26">
    <cfRule type="expression" dxfId="2422" priority="906">
      <formula>$AU$4=""</formula>
    </cfRule>
  </conditionalFormatting>
  <conditionalFormatting sqref="AT26:CQ26">
    <cfRule type="expression" dxfId="2421" priority="907">
      <formula>$AT$4=""</formula>
    </cfRule>
  </conditionalFormatting>
  <conditionalFormatting sqref="AS26:CQ26">
    <cfRule type="expression" dxfId="2420" priority="908">
      <formula>$AS$4=""</formula>
    </cfRule>
  </conditionalFormatting>
  <conditionalFormatting sqref="AR26:CQ26">
    <cfRule type="expression" dxfId="2419" priority="909">
      <formula>$AR$4=""</formula>
    </cfRule>
  </conditionalFormatting>
  <conditionalFormatting sqref="AQ26:CQ26">
    <cfRule type="expression" dxfId="2418" priority="910">
      <formula>$AQ$4=""</formula>
    </cfRule>
  </conditionalFormatting>
  <conditionalFormatting sqref="AP26:CQ26">
    <cfRule type="expression" dxfId="2417" priority="911">
      <formula>$AP$4=""</formula>
    </cfRule>
  </conditionalFormatting>
  <conditionalFormatting sqref="AO26:CQ26">
    <cfRule type="expression" dxfId="2416" priority="912">
      <formula>$AO$4=""</formula>
    </cfRule>
  </conditionalFormatting>
  <conditionalFormatting sqref="AN26:CQ26">
    <cfRule type="expression" dxfId="2415" priority="913">
      <formula>$AN$4=""</formula>
    </cfRule>
  </conditionalFormatting>
  <conditionalFormatting sqref="AM26:CQ26">
    <cfRule type="expression" dxfId="2414" priority="914">
      <formula>$AM$4=""</formula>
    </cfRule>
  </conditionalFormatting>
  <conditionalFormatting sqref="AL26:CQ26">
    <cfRule type="expression" dxfId="2413" priority="915">
      <formula>$AL$4=""</formula>
    </cfRule>
  </conditionalFormatting>
  <conditionalFormatting sqref="AK26:CQ26">
    <cfRule type="expression" dxfId="2412" priority="916">
      <formula>$AK$4=""</formula>
    </cfRule>
  </conditionalFormatting>
  <conditionalFormatting sqref="AJ26:CQ26">
    <cfRule type="expression" dxfId="2411" priority="917">
      <formula>$AJ$4=""</formula>
    </cfRule>
  </conditionalFormatting>
  <conditionalFormatting sqref="AI26:CQ26">
    <cfRule type="expression" dxfId="2410" priority="918">
      <formula>$AI$4=""</formula>
    </cfRule>
  </conditionalFormatting>
  <conditionalFormatting sqref="AH26:CQ26">
    <cfRule type="expression" dxfId="2409" priority="919">
      <formula>$AH$4=""</formula>
    </cfRule>
  </conditionalFormatting>
  <conditionalFormatting sqref="AG26:CQ26">
    <cfRule type="expression" dxfId="2408" priority="920">
      <formula>$AG$4=""</formula>
    </cfRule>
  </conditionalFormatting>
  <conditionalFormatting sqref="AF26:CQ26">
    <cfRule type="expression" dxfId="2407" priority="921">
      <formula>$AF$4=""</formula>
    </cfRule>
  </conditionalFormatting>
  <conditionalFormatting sqref="AE26:CQ26">
    <cfRule type="expression" dxfId="2406" priority="922">
      <formula>$AE$4=""</formula>
    </cfRule>
  </conditionalFormatting>
  <conditionalFormatting sqref="AD26:CQ26">
    <cfRule type="expression" dxfId="2405" priority="923">
      <formula>$AD$4=""</formula>
    </cfRule>
  </conditionalFormatting>
  <conditionalFormatting sqref="AC26:CQ26">
    <cfRule type="expression" dxfId="2404" priority="924">
      <formula>$AC$4=""</formula>
    </cfRule>
  </conditionalFormatting>
  <conditionalFormatting sqref="AB26:CQ26">
    <cfRule type="expression" dxfId="2403" priority="925">
      <formula>$AB$4=""</formula>
    </cfRule>
  </conditionalFormatting>
  <conditionalFormatting sqref="BA26:CQ26">
    <cfRule type="expression" dxfId="2402" priority="900">
      <formula>$BA$4=""</formula>
    </cfRule>
  </conditionalFormatting>
  <conditionalFormatting sqref="BO26:CQ26">
    <cfRule type="expression" dxfId="2401" priority="886">
      <formula>$BO$4=""</formula>
    </cfRule>
  </conditionalFormatting>
  <conditionalFormatting sqref="BN26:CQ26">
    <cfRule type="expression" dxfId="2400" priority="887">
      <formula>$BN$4=""</formula>
    </cfRule>
  </conditionalFormatting>
  <conditionalFormatting sqref="BM26:CQ26">
    <cfRule type="expression" dxfId="2399" priority="888">
      <formula>$BM$4=""</formula>
    </cfRule>
  </conditionalFormatting>
  <conditionalFormatting sqref="BL26:CQ26">
    <cfRule type="expression" dxfId="2398" priority="889">
      <formula>$BL$4=""</formula>
    </cfRule>
  </conditionalFormatting>
  <conditionalFormatting sqref="BK26:CQ26">
    <cfRule type="expression" dxfId="2397" priority="890">
      <formula>$BK$4=""</formula>
    </cfRule>
  </conditionalFormatting>
  <conditionalFormatting sqref="BJ26:CQ26">
    <cfRule type="expression" dxfId="2396" priority="891">
      <formula>$BJ$4=""</formula>
    </cfRule>
  </conditionalFormatting>
  <conditionalFormatting sqref="BI26:CQ26">
    <cfRule type="expression" dxfId="2395" priority="892">
      <formula>$BI$4=""</formula>
    </cfRule>
  </conditionalFormatting>
  <conditionalFormatting sqref="BH26:CQ26">
    <cfRule type="expression" dxfId="2394" priority="893">
      <formula>$BH$4=""</formula>
    </cfRule>
  </conditionalFormatting>
  <conditionalFormatting sqref="BG26:CQ26">
    <cfRule type="expression" dxfId="2393" priority="894">
      <formula>$BG$4=""</formula>
    </cfRule>
  </conditionalFormatting>
  <conditionalFormatting sqref="BF26:CQ26">
    <cfRule type="expression" dxfId="2392" priority="895">
      <formula>$BF$4=""</formula>
    </cfRule>
  </conditionalFormatting>
  <conditionalFormatting sqref="BE26:CQ26">
    <cfRule type="expression" dxfId="2391" priority="896">
      <formula>$BE$4=""</formula>
    </cfRule>
  </conditionalFormatting>
  <conditionalFormatting sqref="BD26:CQ26">
    <cfRule type="expression" dxfId="2390" priority="897">
      <formula>$BD$4=""</formula>
    </cfRule>
  </conditionalFormatting>
  <conditionalFormatting sqref="BB26:CQ26">
    <cfRule type="expression" dxfId="2389" priority="899">
      <formula>$BB$4=""</formula>
    </cfRule>
  </conditionalFormatting>
  <conditionalFormatting sqref="AZ26:CQ26">
    <cfRule type="expression" dxfId="2388" priority="901">
      <formula>$AZ$4=""</formula>
    </cfRule>
  </conditionalFormatting>
  <conditionalFormatting sqref="CD26:CQ26">
    <cfRule type="expression" dxfId="2387" priority="871">
      <formula>$CD$4=""</formula>
    </cfRule>
  </conditionalFormatting>
  <conditionalFormatting sqref="BP26:CQ26">
    <cfRule type="expression" dxfId="2386" priority="885">
      <formula>$BP$4=""</formula>
    </cfRule>
  </conditionalFormatting>
  <conditionalFormatting sqref="BQ26:CQ26">
    <cfRule type="expression" dxfId="2385" priority="884">
      <formula>$BQ$4=""</formula>
    </cfRule>
  </conditionalFormatting>
  <conditionalFormatting sqref="BR26:CQ26">
    <cfRule type="expression" dxfId="2384" priority="883">
      <formula>$BR$4=""</formula>
    </cfRule>
  </conditionalFormatting>
  <conditionalFormatting sqref="BS26:CQ26">
    <cfRule type="expression" dxfId="2383" priority="882">
      <formula>$BS$4=""</formula>
    </cfRule>
  </conditionalFormatting>
  <conditionalFormatting sqref="BT26:CQ26">
    <cfRule type="expression" dxfId="2382" priority="881">
      <formula>$BT$4=""</formula>
    </cfRule>
  </conditionalFormatting>
  <conditionalFormatting sqref="BU26:CQ26">
    <cfRule type="expression" dxfId="2381" priority="880">
      <formula>$BU$4=""</formula>
    </cfRule>
  </conditionalFormatting>
  <conditionalFormatting sqref="BV26:CQ26">
    <cfRule type="expression" dxfId="2380" priority="879">
      <formula>$BV$4=""</formula>
    </cfRule>
  </conditionalFormatting>
  <conditionalFormatting sqref="BW26:CQ26">
    <cfRule type="expression" dxfId="2379" priority="878">
      <formula>$BW$4=""</formula>
    </cfRule>
  </conditionalFormatting>
  <conditionalFormatting sqref="BX26:CQ26">
    <cfRule type="expression" dxfId="2378" priority="877">
      <formula>$BX$4=""</formula>
    </cfRule>
  </conditionalFormatting>
  <conditionalFormatting sqref="BY26:CQ26">
    <cfRule type="expression" dxfId="2377" priority="876">
      <formula>$BY$4=""</formula>
    </cfRule>
  </conditionalFormatting>
  <conditionalFormatting sqref="BZ26:CQ26">
    <cfRule type="expression" dxfId="2376" priority="875">
      <formula>$BZ$4=""</formula>
    </cfRule>
  </conditionalFormatting>
  <conditionalFormatting sqref="CA26:CQ26">
    <cfRule type="expression" dxfId="2375" priority="874">
      <formula>$CA$4=""</formula>
    </cfRule>
  </conditionalFormatting>
  <conditionalFormatting sqref="CB26:CQ26">
    <cfRule type="expression" dxfId="2374" priority="873">
      <formula>$CB$4=""</formula>
    </cfRule>
  </conditionalFormatting>
  <conditionalFormatting sqref="CC26:CQ26">
    <cfRule type="expression" dxfId="2373" priority="872">
      <formula>$CC$4=""</formula>
    </cfRule>
  </conditionalFormatting>
  <conditionalFormatting sqref="BC26:CQ26">
    <cfRule type="expression" dxfId="2372" priority="898">
      <formula>$BC$4=""</formula>
    </cfRule>
  </conditionalFormatting>
  <conditionalFormatting sqref="D32:CQ32">
    <cfRule type="expression" dxfId="2371" priority="870">
      <formula>$D$4=""</formula>
    </cfRule>
  </conditionalFormatting>
  <conditionalFormatting sqref="E32:CQ32">
    <cfRule type="expression" dxfId="2370" priority="869">
      <formula>$E$4=""</formula>
    </cfRule>
  </conditionalFormatting>
  <conditionalFormatting sqref="F32:CQ32">
    <cfRule type="expression" dxfId="2369" priority="868">
      <formula>$F$4=""</formula>
    </cfRule>
  </conditionalFormatting>
  <conditionalFormatting sqref="G32:CQ32">
    <cfRule type="expression" dxfId="2368" priority="867">
      <formula>$G$4=""</formula>
    </cfRule>
  </conditionalFormatting>
  <conditionalFormatting sqref="H32:CQ32">
    <cfRule type="expression" dxfId="2367" priority="866">
      <formula>$H$4=""</formula>
    </cfRule>
  </conditionalFormatting>
  <conditionalFormatting sqref="I32:CQ32">
    <cfRule type="expression" dxfId="2366" priority="865">
      <formula>$I$4=""</formula>
    </cfRule>
  </conditionalFormatting>
  <conditionalFormatting sqref="J32:CQ32">
    <cfRule type="expression" dxfId="2365" priority="864">
      <formula>$J$4=""</formula>
    </cfRule>
  </conditionalFormatting>
  <conditionalFormatting sqref="K32:CQ32">
    <cfRule type="expression" dxfId="2364" priority="863">
      <formula>$K$4=""</formula>
    </cfRule>
  </conditionalFormatting>
  <conditionalFormatting sqref="L32:CQ32">
    <cfRule type="expression" dxfId="2363" priority="862">
      <formula>$L$4=""</formula>
    </cfRule>
  </conditionalFormatting>
  <conditionalFormatting sqref="M32:CQ32">
    <cfRule type="expression" dxfId="2362" priority="861">
      <formula>$M$4=""</formula>
    </cfRule>
  </conditionalFormatting>
  <conditionalFormatting sqref="N32:CQ32">
    <cfRule type="expression" dxfId="2361" priority="860">
      <formula>$N$4=""</formula>
    </cfRule>
  </conditionalFormatting>
  <conditionalFormatting sqref="O32:CQ32">
    <cfRule type="expression" dxfId="2360" priority="859">
      <formula>$O$4=""</formula>
    </cfRule>
  </conditionalFormatting>
  <conditionalFormatting sqref="P32:CQ32">
    <cfRule type="expression" dxfId="2359" priority="858">
      <formula>$P$4=""</formula>
    </cfRule>
  </conditionalFormatting>
  <conditionalFormatting sqref="Q32:CQ32">
    <cfRule type="expression" dxfId="2358" priority="857">
      <formula>$Q$4=""</formula>
    </cfRule>
  </conditionalFormatting>
  <conditionalFormatting sqref="R32:CQ32">
    <cfRule type="expression" dxfId="2357" priority="856">
      <formula>$R$4=""</formula>
    </cfRule>
  </conditionalFormatting>
  <conditionalFormatting sqref="S32:CQ32">
    <cfRule type="expression" dxfId="2356" priority="855">
      <formula>$S$4=""</formula>
    </cfRule>
  </conditionalFormatting>
  <conditionalFormatting sqref="T32:CQ32">
    <cfRule type="expression" dxfId="2355" priority="854">
      <formula>$T$4=""</formula>
    </cfRule>
  </conditionalFormatting>
  <conditionalFormatting sqref="U32:CQ32">
    <cfRule type="expression" dxfId="2354" priority="853">
      <formula>$U$4=""</formula>
    </cfRule>
  </conditionalFormatting>
  <conditionalFormatting sqref="V32:CQ32">
    <cfRule type="expression" dxfId="2353" priority="852">
      <formula>$V$4=""</formula>
    </cfRule>
  </conditionalFormatting>
  <conditionalFormatting sqref="W32:CQ32">
    <cfRule type="expression" dxfId="2352" priority="851">
      <formula>$W$4=""</formula>
    </cfRule>
  </conditionalFormatting>
  <conditionalFormatting sqref="X32:CQ32">
    <cfRule type="expression" dxfId="2351" priority="850">
      <formula>$X$4=""</formula>
    </cfRule>
  </conditionalFormatting>
  <conditionalFormatting sqref="Y32:CQ32">
    <cfRule type="expression" dxfId="2350" priority="849">
      <formula>$Y$4=""</formula>
    </cfRule>
  </conditionalFormatting>
  <conditionalFormatting sqref="Z32:CQ32">
    <cfRule type="expression" dxfId="2349" priority="848">
      <formula>$Z$4=""</formula>
    </cfRule>
  </conditionalFormatting>
  <conditionalFormatting sqref="AA32:CQ32">
    <cfRule type="expression" dxfId="2348" priority="847">
      <formula>$AA$4=""</formula>
    </cfRule>
  </conditionalFormatting>
  <conditionalFormatting sqref="AY32:CQ32">
    <cfRule type="expression" dxfId="2347" priority="823">
      <formula>$AY$4=""</formula>
    </cfRule>
  </conditionalFormatting>
  <conditionalFormatting sqref="AX32:CQ32">
    <cfRule type="expression" dxfId="2346" priority="824">
      <formula>$AX$4=""</formula>
    </cfRule>
  </conditionalFormatting>
  <conditionalFormatting sqref="AW32:CQ32">
    <cfRule type="expression" dxfId="2345" priority="825">
      <formula>$AW$4=""</formula>
    </cfRule>
  </conditionalFormatting>
  <conditionalFormatting sqref="AV32:CQ32">
    <cfRule type="expression" dxfId="2344" priority="826">
      <formula>$AV$4=""</formula>
    </cfRule>
  </conditionalFormatting>
  <conditionalFormatting sqref="AU32:CQ32">
    <cfRule type="expression" dxfId="2343" priority="827">
      <formula>$AU$4=""</formula>
    </cfRule>
  </conditionalFormatting>
  <conditionalFormatting sqref="AT32:CQ32">
    <cfRule type="expression" dxfId="2342" priority="828">
      <formula>$AT$4=""</formula>
    </cfRule>
  </conditionalFormatting>
  <conditionalFormatting sqref="AS32:CQ32">
    <cfRule type="expression" dxfId="2341" priority="829">
      <formula>$AS$4=""</formula>
    </cfRule>
  </conditionalFormatting>
  <conditionalFormatting sqref="AR32:CQ32">
    <cfRule type="expression" dxfId="2340" priority="830">
      <formula>$AR$4=""</formula>
    </cfRule>
  </conditionalFormatting>
  <conditionalFormatting sqref="AQ32:CQ32">
    <cfRule type="expression" dxfId="2339" priority="831">
      <formula>$AQ$4=""</formula>
    </cfRule>
  </conditionalFormatting>
  <conditionalFormatting sqref="AP32:CQ32">
    <cfRule type="expression" dxfId="2338" priority="832">
      <formula>$AP$4=""</formula>
    </cfRule>
  </conditionalFormatting>
  <conditionalFormatting sqref="AO32:CQ32">
    <cfRule type="expression" dxfId="2337" priority="833">
      <formula>$AO$4=""</formula>
    </cfRule>
  </conditionalFormatting>
  <conditionalFormatting sqref="AN32:CQ32">
    <cfRule type="expression" dxfId="2336" priority="834">
      <formula>$AN$4=""</formula>
    </cfRule>
  </conditionalFormatting>
  <conditionalFormatting sqref="AM32:CQ32">
    <cfRule type="expression" dxfId="2335" priority="835">
      <formula>$AM$4=""</formula>
    </cfRule>
  </conditionalFormatting>
  <conditionalFormatting sqref="AL32:CQ32">
    <cfRule type="expression" dxfId="2334" priority="836">
      <formula>$AL$4=""</formula>
    </cfRule>
  </conditionalFormatting>
  <conditionalFormatting sqref="AK32:CQ32">
    <cfRule type="expression" dxfId="2333" priority="837">
      <formula>$AK$4=""</formula>
    </cfRule>
  </conditionalFormatting>
  <conditionalFormatting sqref="AJ32:CQ32">
    <cfRule type="expression" dxfId="2332" priority="838">
      <formula>$AJ$4=""</formula>
    </cfRule>
  </conditionalFormatting>
  <conditionalFormatting sqref="AI32:CQ32">
    <cfRule type="expression" dxfId="2331" priority="839">
      <formula>$AI$4=""</formula>
    </cfRule>
  </conditionalFormatting>
  <conditionalFormatting sqref="AH32:CQ32">
    <cfRule type="expression" dxfId="2330" priority="840">
      <formula>$AH$4=""</formula>
    </cfRule>
  </conditionalFormatting>
  <conditionalFormatting sqref="AG32:CQ32">
    <cfRule type="expression" dxfId="2329" priority="841">
      <formula>$AG$4=""</formula>
    </cfRule>
  </conditionalFormatting>
  <conditionalFormatting sqref="AF32:CQ32">
    <cfRule type="expression" dxfId="2328" priority="842">
      <formula>$AF$4=""</formula>
    </cfRule>
  </conditionalFormatting>
  <conditionalFormatting sqref="AE32:CQ32">
    <cfRule type="expression" dxfId="2327" priority="843">
      <formula>$AE$4=""</formula>
    </cfRule>
  </conditionalFormatting>
  <conditionalFormatting sqref="AD32:CQ32">
    <cfRule type="expression" dxfId="2326" priority="844">
      <formula>$AD$4=""</formula>
    </cfRule>
  </conditionalFormatting>
  <conditionalFormatting sqref="AC32:CQ32">
    <cfRule type="expression" dxfId="2325" priority="845">
      <formula>$AC$4=""</formula>
    </cfRule>
  </conditionalFormatting>
  <conditionalFormatting sqref="AB32:CQ32">
    <cfRule type="expression" dxfId="2324" priority="846">
      <formula>$AB$4=""</formula>
    </cfRule>
  </conditionalFormatting>
  <conditionalFormatting sqref="BA32:CQ32">
    <cfRule type="expression" dxfId="2323" priority="821">
      <formula>$BA$4=""</formula>
    </cfRule>
  </conditionalFormatting>
  <conditionalFormatting sqref="BO32:CQ32">
    <cfRule type="expression" dxfId="2322" priority="807">
      <formula>$BO$4=""</formula>
    </cfRule>
  </conditionalFormatting>
  <conditionalFormatting sqref="BN32:CQ32">
    <cfRule type="expression" dxfId="2321" priority="808">
      <formula>$BN$4=""</formula>
    </cfRule>
  </conditionalFormatting>
  <conditionalFormatting sqref="BM32:CQ32">
    <cfRule type="expression" dxfId="2320" priority="809">
      <formula>$BM$4=""</formula>
    </cfRule>
  </conditionalFormatting>
  <conditionalFormatting sqref="BL32:CQ32">
    <cfRule type="expression" dxfId="2319" priority="810">
      <formula>$BL$4=""</formula>
    </cfRule>
  </conditionalFormatting>
  <conditionalFormatting sqref="BK32:CQ32">
    <cfRule type="expression" dxfId="2318" priority="811">
      <formula>$BK$4=""</formula>
    </cfRule>
  </conditionalFormatting>
  <conditionalFormatting sqref="BJ32:CQ32">
    <cfRule type="expression" dxfId="2317" priority="812">
      <formula>$BJ$4=""</formula>
    </cfRule>
  </conditionalFormatting>
  <conditionalFormatting sqref="BI32:CQ32">
    <cfRule type="expression" dxfId="2316" priority="813">
      <formula>$BI$4=""</formula>
    </cfRule>
  </conditionalFormatting>
  <conditionalFormatting sqref="BH32:CQ32">
    <cfRule type="expression" dxfId="2315" priority="814">
      <formula>$BH$4=""</formula>
    </cfRule>
  </conditionalFormatting>
  <conditionalFormatting sqref="BG32:CQ32">
    <cfRule type="expression" dxfId="2314" priority="815">
      <formula>$BG$4=""</formula>
    </cfRule>
  </conditionalFormatting>
  <conditionalFormatting sqref="BF32:CQ32">
    <cfRule type="expression" dxfId="2313" priority="816">
      <formula>$BF$4=""</formula>
    </cfRule>
  </conditionalFormatting>
  <conditionalFormatting sqref="BE32:CQ32">
    <cfRule type="expression" dxfId="2312" priority="817">
      <formula>$BE$4=""</formula>
    </cfRule>
  </conditionalFormatting>
  <conditionalFormatting sqref="BD32:CQ32">
    <cfRule type="expression" dxfId="2311" priority="818">
      <formula>$BD$4=""</formula>
    </cfRule>
  </conditionalFormatting>
  <conditionalFormatting sqref="BB32:CQ32">
    <cfRule type="expression" dxfId="2310" priority="820">
      <formula>$BB$4=""</formula>
    </cfRule>
  </conditionalFormatting>
  <conditionalFormatting sqref="AZ32:CQ32">
    <cfRule type="expression" dxfId="2309" priority="822">
      <formula>$AZ$4=""</formula>
    </cfRule>
  </conditionalFormatting>
  <conditionalFormatting sqref="CD32:CQ32">
    <cfRule type="expression" dxfId="2308" priority="792">
      <formula>$CD$4=""</formula>
    </cfRule>
  </conditionalFormatting>
  <conditionalFormatting sqref="BP32:CQ32">
    <cfRule type="expression" dxfId="2307" priority="806">
      <formula>$BP$4=""</formula>
    </cfRule>
  </conditionalFormatting>
  <conditionalFormatting sqref="BQ32:CQ32">
    <cfRule type="expression" dxfId="2306" priority="805">
      <formula>$BQ$4=""</formula>
    </cfRule>
  </conditionalFormatting>
  <conditionalFormatting sqref="BR32:CQ32">
    <cfRule type="expression" dxfId="2305" priority="804">
      <formula>$BR$4=""</formula>
    </cfRule>
  </conditionalFormatting>
  <conditionalFormatting sqref="BS32:CQ32">
    <cfRule type="expression" dxfId="2304" priority="803">
      <formula>$BS$4=""</formula>
    </cfRule>
  </conditionalFormatting>
  <conditionalFormatting sqref="BT32:CQ32">
    <cfRule type="expression" dxfId="2303" priority="802">
      <formula>$BT$4=""</formula>
    </cfRule>
  </conditionalFormatting>
  <conditionalFormatting sqref="BU32:CQ32">
    <cfRule type="expression" dxfId="2302" priority="801">
      <formula>$BU$4=""</formula>
    </cfRule>
  </conditionalFormatting>
  <conditionalFormatting sqref="BV32:CQ32">
    <cfRule type="expression" dxfId="2301" priority="800">
      <formula>$BV$4=""</formula>
    </cfRule>
  </conditionalFormatting>
  <conditionalFormatting sqref="BW32:CQ32">
    <cfRule type="expression" dxfId="2300" priority="799">
      <formula>$BW$4=""</formula>
    </cfRule>
  </conditionalFormatting>
  <conditionalFormatting sqref="BX32:CQ32">
    <cfRule type="expression" dxfId="2299" priority="798">
      <formula>$BX$4=""</formula>
    </cfRule>
  </conditionalFormatting>
  <conditionalFormatting sqref="BY32:CQ32">
    <cfRule type="expression" dxfId="2298" priority="797">
      <formula>$BY$4=""</formula>
    </cfRule>
  </conditionalFormatting>
  <conditionalFormatting sqref="BZ32:CQ32">
    <cfRule type="expression" dxfId="2297" priority="796">
      <formula>$BZ$4=""</formula>
    </cfRule>
  </conditionalFormatting>
  <conditionalFormatting sqref="CA32:CQ32">
    <cfRule type="expression" dxfId="2296" priority="795">
      <formula>$CA$4=""</formula>
    </cfRule>
  </conditionalFormatting>
  <conditionalFormatting sqref="CB32:CQ32">
    <cfRule type="expression" dxfId="2295" priority="794">
      <formula>$CB$4=""</formula>
    </cfRule>
  </conditionalFormatting>
  <conditionalFormatting sqref="CC32:CQ32">
    <cfRule type="expression" dxfId="2294" priority="793">
      <formula>$CC$4=""</formula>
    </cfRule>
  </conditionalFormatting>
  <conditionalFormatting sqref="BC32:CQ32">
    <cfRule type="expression" dxfId="2293" priority="819">
      <formula>$BC$4=""</formula>
    </cfRule>
  </conditionalFormatting>
  <conditionalFormatting sqref="D43:CQ43">
    <cfRule type="expression" dxfId="2292" priority="791">
      <formula>$D$4=""</formula>
    </cfRule>
  </conditionalFormatting>
  <conditionalFormatting sqref="E43:CQ43">
    <cfRule type="expression" dxfId="2291" priority="790">
      <formula>$E$4=""</formula>
    </cfRule>
  </conditionalFormatting>
  <conditionalFormatting sqref="F43:CQ43">
    <cfRule type="expression" dxfId="2290" priority="789">
      <formula>$F$4=""</formula>
    </cfRule>
  </conditionalFormatting>
  <conditionalFormatting sqref="G43:CQ43">
    <cfRule type="expression" dxfId="2289" priority="788">
      <formula>$G$4=""</formula>
    </cfRule>
  </conditionalFormatting>
  <conditionalFormatting sqref="H43:CQ43">
    <cfRule type="expression" dxfId="2288" priority="787">
      <formula>$H$4=""</formula>
    </cfRule>
  </conditionalFormatting>
  <conditionalFormatting sqref="I43:CQ43">
    <cfRule type="expression" dxfId="2287" priority="786">
      <formula>$I$4=""</formula>
    </cfRule>
  </conditionalFormatting>
  <conditionalFormatting sqref="J43:CQ43">
    <cfRule type="expression" dxfId="2286" priority="785">
      <formula>$J$4=""</formula>
    </cfRule>
  </conditionalFormatting>
  <conditionalFormatting sqref="K43:CQ43">
    <cfRule type="expression" dxfId="2285" priority="784">
      <formula>$K$4=""</formula>
    </cfRule>
  </conditionalFormatting>
  <conditionalFormatting sqref="L43:CQ43">
    <cfRule type="expression" dxfId="2284" priority="783">
      <formula>$L$4=""</formula>
    </cfRule>
  </conditionalFormatting>
  <conditionalFormatting sqref="M43:CQ43">
    <cfRule type="expression" dxfId="2283" priority="782">
      <formula>$M$4=""</formula>
    </cfRule>
  </conditionalFormatting>
  <conditionalFormatting sqref="N43:CQ43">
    <cfRule type="expression" dxfId="2282" priority="781">
      <formula>$N$4=""</formula>
    </cfRule>
  </conditionalFormatting>
  <conditionalFormatting sqref="O43:CQ43">
    <cfRule type="expression" dxfId="2281" priority="780">
      <formula>$O$4=""</formula>
    </cfRule>
  </conditionalFormatting>
  <conditionalFormatting sqref="P43:CQ43">
    <cfRule type="expression" dxfId="2280" priority="779">
      <formula>$P$4=""</formula>
    </cfRule>
  </conditionalFormatting>
  <conditionalFormatting sqref="Q43:CQ43">
    <cfRule type="expression" dxfId="2279" priority="778">
      <formula>$Q$4=""</formula>
    </cfRule>
  </conditionalFormatting>
  <conditionalFormatting sqref="R43:CQ43">
    <cfRule type="expression" dxfId="2278" priority="777">
      <formula>$R$4=""</formula>
    </cfRule>
  </conditionalFormatting>
  <conditionalFormatting sqref="S43:CQ43">
    <cfRule type="expression" dxfId="2277" priority="776">
      <formula>$S$4=""</formula>
    </cfRule>
  </conditionalFormatting>
  <conditionalFormatting sqref="T43:CQ43">
    <cfRule type="expression" dxfId="2276" priority="775">
      <formula>$T$4=""</formula>
    </cfRule>
  </conditionalFormatting>
  <conditionalFormatting sqref="U43:CQ43">
    <cfRule type="expression" dxfId="2275" priority="774">
      <formula>$U$4=""</formula>
    </cfRule>
  </conditionalFormatting>
  <conditionalFormatting sqref="V43:CQ43">
    <cfRule type="expression" dxfId="2274" priority="773">
      <formula>$V$4=""</formula>
    </cfRule>
  </conditionalFormatting>
  <conditionalFormatting sqref="W43:CQ43">
    <cfRule type="expression" dxfId="2273" priority="772">
      <formula>$W$4=""</formula>
    </cfRule>
  </conditionalFormatting>
  <conditionalFormatting sqref="X43:CQ43">
    <cfRule type="expression" dxfId="2272" priority="771">
      <formula>$X$4=""</formula>
    </cfRule>
  </conditionalFormatting>
  <conditionalFormatting sqref="Y43:CQ43">
    <cfRule type="expression" dxfId="2271" priority="770">
      <formula>$Y$4=""</formula>
    </cfRule>
  </conditionalFormatting>
  <conditionalFormatting sqref="Z43:CQ43">
    <cfRule type="expression" dxfId="2270" priority="769">
      <formula>$Z$4=""</formula>
    </cfRule>
  </conditionalFormatting>
  <conditionalFormatting sqref="AA43:CQ43">
    <cfRule type="expression" dxfId="2269" priority="768">
      <formula>$AA$4=""</formula>
    </cfRule>
  </conditionalFormatting>
  <conditionalFormatting sqref="AY43:CQ43">
    <cfRule type="expression" dxfId="2268" priority="744">
      <formula>$AY$4=""</formula>
    </cfRule>
  </conditionalFormatting>
  <conditionalFormatting sqref="AX43:CQ43">
    <cfRule type="expression" dxfId="2267" priority="745">
      <formula>$AX$4=""</formula>
    </cfRule>
  </conditionalFormatting>
  <conditionalFormatting sqref="AW43:CQ43">
    <cfRule type="expression" dxfId="2266" priority="746">
      <formula>$AW$4=""</formula>
    </cfRule>
  </conditionalFormatting>
  <conditionalFormatting sqref="AV43:CQ43">
    <cfRule type="expression" dxfId="2265" priority="747">
      <formula>$AV$4=""</formula>
    </cfRule>
  </conditionalFormatting>
  <conditionalFormatting sqref="AU43:CQ43">
    <cfRule type="expression" dxfId="2264" priority="748">
      <formula>$AU$4=""</formula>
    </cfRule>
  </conditionalFormatting>
  <conditionalFormatting sqref="AT43:CQ43">
    <cfRule type="expression" dxfId="2263" priority="749">
      <formula>$AT$4=""</formula>
    </cfRule>
  </conditionalFormatting>
  <conditionalFormatting sqref="AS43:CQ43">
    <cfRule type="expression" dxfId="2262" priority="750">
      <formula>$AS$4=""</formula>
    </cfRule>
  </conditionalFormatting>
  <conditionalFormatting sqref="AR43:CQ43">
    <cfRule type="expression" dxfId="2261" priority="751">
      <formula>$AR$4=""</formula>
    </cfRule>
  </conditionalFormatting>
  <conditionalFormatting sqref="AQ43:CQ43">
    <cfRule type="expression" dxfId="2260" priority="752">
      <formula>$AQ$4=""</formula>
    </cfRule>
  </conditionalFormatting>
  <conditionalFormatting sqref="AP43:CQ43">
    <cfRule type="expression" dxfId="2259" priority="753">
      <formula>$AP$4=""</formula>
    </cfRule>
  </conditionalFormatting>
  <conditionalFormatting sqref="AO43:CQ43">
    <cfRule type="expression" dxfId="2258" priority="754">
      <formula>$AO$4=""</formula>
    </cfRule>
  </conditionalFormatting>
  <conditionalFormatting sqref="AN43:CQ43">
    <cfRule type="expression" dxfId="2257" priority="755">
      <formula>$AN$4=""</formula>
    </cfRule>
  </conditionalFormatting>
  <conditionalFormatting sqref="AM43:CQ43">
    <cfRule type="expression" dxfId="2256" priority="756">
      <formula>$AM$4=""</formula>
    </cfRule>
  </conditionalFormatting>
  <conditionalFormatting sqref="AL43:CQ43">
    <cfRule type="expression" dxfId="2255" priority="757">
      <formula>$AL$4=""</formula>
    </cfRule>
  </conditionalFormatting>
  <conditionalFormatting sqref="AK43:CQ43">
    <cfRule type="expression" dxfId="2254" priority="758">
      <formula>$AK$4=""</formula>
    </cfRule>
  </conditionalFormatting>
  <conditionalFormatting sqref="AJ43:CQ43">
    <cfRule type="expression" dxfId="2253" priority="759">
      <formula>$AJ$4=""</formula>
    </cfRule>
  </conditionalFormatting>
  <conditionalFormatting sqref="AI43:CQ43">
    <cfRule type="expression" dxfId="2252" priority="760">
      <formula>$AI$4=""</formula>
    </cfRule>
  </conditionalFormatting>
  <conditionalFormatting sqref="AH43:CQ43">
    <cfRule type="expression" dxfId="2251" priority="761">
      <formula>$AH$4=""</formula>
    </cfRule>
  </conditionalFormatting>
  <conditionalFormatting sqref="AG43:CQ43">
    <cfRule type="expression" dxfId="2250" priority="762">
      <formula>$AG$4=""</formula>
    </cfRule>
  </conditionalFormatting>
  <conditionalFormatting sqref="AF43:CQ43">
    <cfRule type="expression" dxfId="2249" priority="763">
      <formula>$AF$4=""</formula>
    </cfRule>
  </conditionalFormatting>
  <conditionalFormatting sqref="AE43:CQ43">
    <cfRule type="expression" dxfId="2248" priority="764">
      <formula>$AE$4=""</formula>
    </cfRule>
  </conditionalFormatting>
  <conditionalFormatting sqref="AD43:CQ43">
    <cfRule type="expression" dxfId="2247" priority="765">
      <formula>$AD$4=""</formula>
    </cfRule>
  </conditionalFormatting>
  <conditionalFormatting sqref="AC43:CQ43">
    <cfRule type="expression" dxfId="2246" priority="766">
      <formula>$AC$4=""</formula>
    </cfRule>
  </conditionalFormatting>
  <conditionalFormatting sqref="AB43:CQ43">
    <cfRule type="expression" dxfId="2245" priority="767">
      <formula>$AB$4=""</formula>
    </cfRule>
  </conditionalFormatting>
  <conditionalFormatting sqref="BA43:CQ43">
    <cfRule type="expression" dxfId="2244" priority="742">
      <formula>$BA$4=""</formula>
    </cfRule>
  </conditionalFormatting>
  <conditionalFormatting sqref="BO43:CQ43">
    <cfRule type="expression" dxfId="2243" priority="728">
      <formula>$BO$4=""</formula>
    </cfRule>
  </conditionalFormatting>
  <conditionalFormatting sqref="BN43:CQ43">
    <cfRule type="expression" dxfId="2242" priority="729">
      <formula>$BN$4=""</formula>
    </cfRule>
  </conditionalFormatting>
  <conditionalFormatting sqref="BM43:CQ43">
    <cfRule type="expression" dxfId="2241" priority="730">
      <formula>$BM$4=""</formula>
    </cfRule>
  </conditionalFormatting>
  <conditionalFormatting sqref="BL43:CQ43">
    <cfRule type="expression" dxfId="2240" priority="731">
      <formula>$BL$4=""</formula>
    </cfRule>
  </conditionalFormatting>
  <conditionalFormatting sqref="BK43:CQ43">
    <cfRule type="expression" dxfId="2239" priority="732">
      <formula>$BK$4=""</formula>
    </cfRule>
  </conditionalFormatting>
  <conditionalFormatting sqref="BJ43:CQ43">
    <cfRule type="expression" dxfId="2238" priority="733">
      <formula>$BJ$4=""</formula>
    </cfRule>
  </conditionalFormatting>
  <conditionalFormatting sqref="BI43:CQ43">
    <cfRule type="expression" dxfId="2237" priority="734">
      <formula>$BI$4=""</formula>
    </cfRule>
  </conditionalFormatting>
  <conditionalFormatting sqref="BH43:CQ43">
    <cfRule type="expression" dxfId="2236" priority="735">
      <formula>$BH$4=""</formula>
    </cfRule>
  </conditionalFormatting>
  <conditionalFormatting sqref="BG43:CQ43">
    <cfRule type="expression" dxfId="2235" priority="736">
      <formula>$BG$4=""</formula>
    </cfRule>
  </conditionalFormatting>
  <conditionalFormatting sqref="BF43:CQ43">
    <cfRule type="expression" dxfId="2234" priority="737">
      <formula>$BF$4=""</formula>
    </cfRule>
  </conditionalFormatting>
  <conditionalFormatting sqref="BE43:CQ43">
    <cfRule type="expression" dxfId="2233" priority="738">
      <formula>$BE$4=""</formula>
    </cfRule>
  </conditionalFormatting>
  <conditionalFormatting sqref="BD43:CQ43">
    <cfRule type="expression" dxfId="2232" priority="739">
      <formula>$BD$4=""</formula>
    </cfRule>
  </conditionalFormatting>
  <conditionalFormatting sqref="BB43:CQ43">
    <cfRule type="expression" dxfId="2231" priority="741">
      <formula>$BB$4=""</formula>
    </cfRule>
  </conditionalFormatting>
  <conditionalFormatting sqref="AZ43:CQ43">
    <cfRule type="expression" dxfId="2230" priority="743">
      <formula>$AZ$4=""</formula>
    </cfRule>
  </conditionalFormatting>
  <conditionalFormatting sqref="CD43:CQ43">
    <cfRule type="expression" dxfId="2229" priority="713">
      <formula>$CD$4=""</formula>
    </cfRule>
  </conditionalFormatting>
  <conditionalFormatting sqref="BP43:CQ43">
    <cfRule type="expression" dxfId="2228" priority="727">
      <formula>$BP$4=""</formula>
    </cfRule>
  </conditionalFormatting>
  <conditionalFormatting sqref="BQ43:CQ43">
    <cfRule type="expression" dxfId="2227" priority="726">
      <formula>$BQ$4=""</formula>
    </cfRule>
  </conditionalFormatting>
  <conditionalFormatting sqref="BR43:CQ43">
    <cfRule type="expression" dxfId="2226" priority="725">
      <formula>$BR$4=""</formula>
    </cfRule>
  </conditionalFormatting>
  <conditionalFormatting sqref="BS43:CQ43">
    <cfRule type="expression" dxfId="2225" priority="724">
      <formula>$BS$4=""</formula>
    </cfRule>
  </conditionalFormatting>
  <conditionalFormatting sqref="BT43:CQ43">
    <cfRule type="expression" dxfId="2224" priority="723">
      <formula>$BT$4=""</formula>
    </cfRule>
  </conditionalFormatting>
  <conditionalFormatting sqref="BU43:CQ43">
    <cfRule type="expression" dxfId="2223" priority="722">
      <formula>$BU$4=""</formula>
    </cfRule>
  </conditionalFormatting>
  <conditionalFormatting sqref="BV43:CQ43">
    <cfRule type="expression" dxfId="2222" priority="721">
      <formula>$BV$4=""</formula>
    </cfRule>
  </conditionalFormatting>
  <conditionalFormatting sqref="BW43:CQ43">
    <cfRule type="expression" dxfId="2221" priority="720">
      <formula>$BW$4=""</formula>
    </cfRule>
  </conditionalFormatting>
  <conditionalFormatting sqref="BX43:CQ43">
    <cfRule type="expression" dxfId="2220" priority="719">
      <formula>$BX$4=""</formula>
    </cfRule>
  </conditionalFormatting>
  <conditionalFormatting sqref="BY43:CQ43">
    <cfRule type="expression" dxfId="2219" priority="718">
      <formula>$BY$4=""</formula>
    </cfRule>
  </conditionalFormatting>
  <conditionalFormatting sqref="BZ43:CQ43">
    <cfRule type="expression" dxfId="2218" priority="717">
      <formula>$BZ$4=""</formula>
    </cfRule>
  </conditionalFormatting>
  <conditionalFormatting sqref="CA43:CQ43">
    <cfRule type="expression" dxfId="2217" priority="716">
      <formula>$CA$4=""</formula>
    </cfRule>
  </conditionalFormatting>
  <conditionalFormatting sqref="CB43:CQ43">
    <cfRule type="expression" dxfId="2216" priority="715">
      <formula>$CB$4=""</formula>
    </cfRule>
  </conditionalFormatting>
  <conditionalFormatting sqref="CC43:CQ43">
    <cfRule type="expression" dxfId="2215" priority="714">
      <formula>$CC$4=""</formula>
    </cfRule>
  </conditionalFormatting>
  <conditionalFormatting sqref="BC43:CQ43">
    <cfRule type="expression" dxfId="2214" priority="740">
      <formula>$BC$4=""</formula>
    </cfRule>
  </conditionalFormatting>
  <conditionalFormatting sqref="D48:CQ48">
    <cfRule type="expression" dxfId="2213" priority="712">
      <formula>$D$4=""</formula>
    </cfRule>
  </conditionalFormatting>
  <conditionalFormatting sqref="E48:CQ48">
    <cfRule type="expression" dxfId="2212" priority="711">
      <formula>$E$4=""</formula>
    </cfRule>
  </conditionalFormatting>
  <conditionalFormatting sqref="F48:CQ48">
    <cfRule type="expression" dxfId="2211" priority="710">
      <formula>$F$4=""</formula>
    </cfRule>
  </conditionalFormatting>
  <conditionalFormatting sqref="G48:CQ48">
    <cfRule type="expression" dxfId="2210" priority="709">
      <formula>$G$4=""</formula>
    </cfRule>
  </conditionalFormatting>
  <conditionalFormatting sqref="H48:CQ48">
    <cfRule type="expression" dxfId="2209" priority="708">
      <formula>$H$4=""</formula>
    </cfRule>
  </conditionalFormatting>
  <conditionalFormatting sqref="I48:CQ48">
    <cfRule type="expression" dxfId="2208" priority="707">
      <formula>$I$4=""</formula>
    </cfRule>
  </conditionalFormatting>
  <conditionalFormatting sqref="J48:CQ48">
    <cfRule type="expression" dxfId="2207" priority="706">
      <formula>$J$4=""</formula>
    </cfRule>
  </conditionalFormatting>
  <conditionalFormatting sqref="K48:CQ48">
    <cfRule type="expression" dxfId="2206" priority="705">
      <formula>$K$4=""</formula>
    </cfRule>
  </conditionalFormatting>
  <conditionalFormatting sqref="L48:CQ48">
    <cfRule type="expression" dxfId="2205" priority="704">
      <formula>$L$4=""</formula>
    </cfRule>
  </conditionalFormatting>
  <conditionalFormatting sqref="M48:CQ48">
    <cfRule type="expression" dxfId="2204" priority="703">
      <formula>$M$4=""</formula>
    </cfRule>
  </conditionalFormatting>
  <conditionalFormatting sqref="N48:CQ48">
    <cfRule type="expression" dxfId="2203" priority="702">
      <formula>$N$4=""</formula>
    </cfRule>
  </conditionalFormatting>
  <conditionalFormatting sqref="O48:CQ48">
    <cfRule type="expression" dxfId="2202" priority="701">
      <formula>$O$4=""</formula>
    </cfRule>
  </conditionalFormatting>
  <conditionalFormatting sqref="P48:CQ48">
    <cfRule type="expression" dxfId="2201" priority="700">
      <formula>$P$4=""</formula>
    </cfRule>
  </conditionalFormatting>
  <conditionalFormatting sqref="Q48:CQ48">
    <cfRule type="expression" dxfId="2200" priority="699">
      <formula>$Q$4=""</formula>
    </cfRule>
  </conditionalFormatting>
  <conditionalFormatting sqref="R48:CQ48">
    <cfRule type="expression" dxfId="2199" priority="698">
      <formula>$R$4=""</formula>
    </cfRule>
  </conditionalFormatting>
  <conditionalFormatting sqref="S48:CQ48">
    <cfRule type="expression" dxfId="2198" priority="697">
      <formula>$S$4=""</formula>
    </cfRule>
  </conditionalFormatting>
  <conditionalFormatting sqref="T48:CQ48">
    <cfRule type="expression" dxfId="2197" priority="696">
      <formula>$T$4=""</formula>
    </cfRule>
  </conditionalFormatting>
  <conditionalFormatting sqref="U48:CQ48">
    <cfRule type="expression" dxfId="2196" priority="695">
      <formula>$U$4=""</formula>
    </cfRule>
  </conditionalFormatting>
  <conditionalFormatting sqref="V48:CQ48">
    <cfRule type="expression" dxfId="2195" priority="694">
      <formula>$V$4=""</formula>
    </cfRule>
  </conditionalFormatting>
  <conditionalFormatting sqref="W48:CQ48">
    <cfRule type="expression" dxfId="2194" priority="693">
      <formula>$W$4=""</formula>
    </cfRule>
  </conditionalFormatting>
  <conditionalFormatting sqref="X48:CQ48">
    <cfRule type="expression" dxfId="2193" priority="692">
      <formula>$X$4=""</formula>
    </cfRule>
  </conditionalFormatting>
  <conditionalFormatting sqref="Y48:CQ48">
    <cfRule type="expression" dxfId="2192" priority="691">
      <formula>$Y$4=""</formula>
    </cfRule>
  </conditionalFormatting>
  <conditionalFormatting sqref="Z48:CQ48">
    <cfRule type="expression" dxfId="2191" priority="690">
      <formula>$Z$4=""</formula>
    </cfRule>
  </conditionalFormatting>
  <conditionalFormatting sqref="AA48:CQ48">
    <cfRule type="expression" dxfId="2190" priority="689">
      <formula>$AA$4=""</formula>
    </cfRule>
  </conditionalFormatting>
  <conditionalFormatting sqref="AY48:CQ48">
    <cfRule type="expression" dxfId="2189" priority="665">
      <formula>$AY$4=""</formula>
    </cfRule>
  </conditionalFormatting>
  <conditionalFormatting sqref="AX48:CQ48">
    <cfRule type="expression" dxfId="2188" priority="666">
      <formula>$AX$4=""</formula>
    </cfRule>
  </conditionalFormatting>
  <conditionalFormatting sqref="AW48:CQ48">
    <cfRule type="expression" dxfId="2187" priority="667">
      <formula>$AW$4=""</formula>
    </cfRule>
  </conditionalFormatting>
  <conditionalFormatting sqref="AV48:CQ48">
    <cfRule type="expression" dxfId="2186" priority="668">
      <formula>$AV$4=""</formula>
    </cfRule>
  </conditionalFormatting>
  <conditionalFormatting sqref="AU48:CQ48">
    <cfRule type="expression" dxfId="2185" priority="669">
      <formula>$AU$4=""</formula>
    </cfRule>
  </conditionalFormatting>
  <conditionalFormatting sqref="AT48:CQ48">
    <cfRule type="expression" dxfId="2184" priority="670">
      <formula>$AT$4=""</formula>
    </cfRule>
  </conditionalFormatting>
  <conditionalFormatting sqref="AS48:CQ48">
    <cfRule type="expression" dxfId="2183" priority="671">
      <formula>$AS$4=""</formula>
    </cfRule>
  </conditionalFormatting>
  <conditionalFormatting sqref="AR48:CQ48">
    <cfRule type="expression" dxfId="2182" priority="672">
      <formula>$AR$4=""</formula>
    </cfRule>
  </conditionalFormatting>
  <conditionalFormatting sqref="AQ48:CQ48">
    <cfRule type="expression" dxfId="2181" priority="673">
      <formula>$AQ$4=""</formula>
    </cfRule>
  </conditionalFormatting>
  <conditionalFormatting sqref="AP48:CQ48">
    <cfRule type="expression" dxfId="2180" priority="674">
      <formula>$AP$4=""</formula>
    </cfRule>
  </conditionalFormatting>
  <conditionalFormatting sqref="AO48:CQ48">
    <cfRule type="expression" dxfId="2179" priority="675">
      <formula>$AO$4=""</formula>
    </cfRule>
  </conditionalFormatting>
  <conditionalFormatting sqref="AN48:CQ48">
    <cfRule type="expression" dxfId="2178" priority="676">
      <formula>$AN$4=""</formula>
    </cfRule>
  </conditionalFormatting>
  <conditionalFormatting sqref="AM48:CQ48">
    <cfRule type="expression" dxfId="2177" priority="677">
      <formula>$AM$4=""</formula>
    </cfRule>
  </conditionalFormatting>
  <conditionalFormatting sqref="AL48:CQ48">
    <cfRule type="expression" dxfId="2176" priority="678">
      <formula>$AL$4=""</formula>
    </cfRule>
  </conditionalFormatting>
  <conditionalFormatting sqref="AK48:CQ48">
    <cfRule type="expression" dxfId="2175" priority="679">
      <formula>$AK$4=""</formula>
    </cfRule>
  </conditionalFormatting>
  <conditionalFormatting sqref="AJ48:CQ48">
    <cfRule type="expression" dxfId="2174" priority="680">
      <formula>$AJ$4=""</formula>
    </cfRule>
  </conditionalFormatting>
  <conditionalFormatting sqref="AI48:CQ48">
    <cfRule type="expression" dxfId="2173" priority="681">
      <formula>$AI$4=""</formula>
    </cfRule>
  </conditionalFormatting>
  <conditionalFormatting sqref="AH48:CQ48">
    <cfRule type="expression" dxfId="2172" priority="682">
      <formula>$AH$4=""</formula>
    </cfRule>
  </conditionalFormatting>
  <conditionalFormatting sqref="AG48:CQ48">
    <cfRule type="expression" dxfId="2171" priority="683">
      <formula>$AG$4=""</formula>
    </cfRule>
  </conditionalFormatting>
  <conditionalFormatting sqref="AF48:CQ48">
    <cfRule type="expression" dxfId="2170" priority="684">
      <formula>$AF$4=""</formula>
    </cfRule>
  </conditionalFormatting>
  <conditionalFormatting sqref="AE48:CQ48">
    <cfRule type="expression" dxfId="2169" priority="685">
      <formula>$AE$4=""</formula>
    </cfRule>
  </conditionalFormatting>
  <conditionalFormatting sqref="AD48:CQ48">
    <cfRule type="expression" dxfId="2168" priority="686">
      <formula>$AD$4=""</formula>
    </cfRule>
  </conditionalFormatting>
  <conditionalFormatting sqref="AC48:CQ48">
    <cfRule type="expression" dxfId="2167" priority="687">
      <formula>$AC$4=""</formula>
    </cfRule>
  </conditionalFormatting>
  <conditionalFormatting sqref="AB48:CQ48">
    <cfRule type="expression" dxfId="2166" priority="688">
      <formula>$AB$4=""</formula>
    </cfRule>
  </conditionalFormatting>
  <conditionalFormatting sqref="BA48:CQ48">
    <cfRule type="expression" dxfId="2165" priority="663">
      <formula>$BA$4=""</formula>
    </cfRule>
  </conditionalFormatting>
  <conditionalFormatting sqref="BO48:CQ48">
    <cfRule type="expression" dxfId="2164" priority="649">
      <formula>$BO$4=""</formula>
    </cfRule>
  </conditionalFormatting>
  <conditionalFormatting sqref="BN48:CQ48">
    <cfRule type="expression" dxfId="2163" priority="650">
      <formula>$BN$4=""</formula>
    </cfRule>
  </conditionalFormatting>
  <conditionalFormatting sqref="BM48:CQ48">
    <cfRule type="expression" dxfId="2162" priority="651">
      <formula>$BM$4=""</formula>
    </cfRule>
  </conditionalFormatting>
  <conditionalFormatting sqref="BL48:CQ48">
    <cfRule type="expression" dxfId="2161" priority="652">
      <formula>$BL$4=""</formula>
    </cfRule>
  </conditionalFormatting>
  <conditionalFormatting sqref="BK48:CQ48">
    <cfRule type="expression" dxfId="2160" priority="653">
      <formula>$BK$4=""</formula>
    </cfRule>
  </conditionalFormatting>
  <conditionalFormatting sqref="BJ48:CQ48">
    <cfRule type="expression" dxfId="2159" priority="654">
      <formula>$BJ$4=""</formula>
    </cfRule>
  </conditionalFormatting>
  <conditionalFormatting sqref="BI48:CQ48">
    <cfRule type="expression" dxfId="2158" priority="655">
      <formula>$BI$4=""</formula>
    </cfRule>
  </conditionalFormatting>
  <conditionalFormatting sqref="BH48:CQ48">
    <cfRule type="expression" dxfId="2157" priority="656">
      <formula>$BH$4=""</formula>
    </cfRule>
  </conditionalFormatting>
  <conditionalFormatting sqref="BG48:CQ48">
    <cfRule type="expression" dxfId="2156" priority="657">
      <formula>$BG$4=""</formula>
    </cfRule>
  </conditionalFormatting>
  <conditionalFormatting sqref="BF48:CQ48">
    <cfRule type="expression" dxfId="2155" priority="658">
      <formula>$BF$4=""</formula>
    </cfRule>
  </conditionalFormatting>
  <conditionalFormatting sqref="BE48:CQ48">
    <cfRule type="expression" dxfId="2154" priority="659">
      <formula>$BE$4=""</formula>
    </cfRule>
  </conditionalFormatting>
  <conditionalFormatting sqref="BD48:CQ48">
    <cfRule type="expression" dxfId="2153" priority="660">
      <formula>$BD$4=""</formula>
    </cfRule>
  </conditionalFormatting>
  <conditionalFormatting sqref="BB48:CQ48">
    <cfRule type="expression" dxfId="2152" priority="662">
      <formula>$BB$4=""</formula>
    </cfRule>
  </conditionalFormatting>
  <conditionalFormatting sqref="AZ48:CQ48">
    <cfRule type="expression" dxfId="2151" priority="664">
      <formula>$AZ$4=""</formula>
    </cfRule>
  </conditionalFormatting>
  <conditionalFormatting sqref="CD48:CQ48">
    <cfRule type="expression" dxfId="2150" priority="634">
      <formula>$CD$4=""</formula>
    </cfRule>
  </conditionalFormatting>
  <conditionalFormatting sqref="BP48:CQ48">
    <cfRule type="expression" dxfId="2149" priority="648">
      <formula>$BP$4=""</formula>
    </cfRule>
  </conditionalFormatting>
  <conditionalFormatting sqref="BQ48:CQ48">
    <cfRule type="expression" dxfId="2148" priority="647">
      <formula>$BQ$4=""</formula>
    </cfRule>
  </conditionalFormatting>
  <conditionalFormatting sqref="BR48:CQ48">
    <cfRule type="expression" dxfId="2147" priority="646">
      <formula>$BR$4=""</formula>
    </cfRule>
  </conditionalFormatting>
  <conditionalFormatting sqref="BS48:CQ48">
    <cfRule type="expression" dxfId="2146" priority="645">
      <formula>$BS$4=""</formula>
    </cfRule>
  </conditionalFormatting>
  <conditionalFormatting sqref="BT48:CQ48">
    <cfRule type="expression" dxfId="2145" priority="644">
      <formula>$BT$4=""</formula>
    </cfRule>
  </conditionalFormatting>
  <conditionalFormatting sqref="BU48:CQ48">
    <cfRule type="expression" dxfId="2144" priority="643">
      <formula>$BU$4=""</formula>
    </cfRule>
  </conditionalFormatting>
  <conditionalFormatting sqref="BV48:CQ48">
    <cfRule type="expression" dxfId="2143" priority="642">
      <formula>$BV$4=""</formula>
    </cfRule>
  </conditionalFormatting>
  <conditionalFormatting sqref="BW48:CQ48">
    <cfRule type="expression" dxfId="2142" priority="641">
      <formula>$BW$4=""</formula>
    </cfRule>
  </conditionalFormatting>
  <conditionalFormatting sqref="BX48:CQ48">
    <cfRule type="expression" dxfId="2141" priority="640">
      <formula>$BX$4=""</formula>
    </cfRule>
  </conditionalFormatting>
  <conditionalFormatting sqref="BY48:CQ48">
    <cfRule type="expression" dxfId="2140" priority="639">
      <formula>$BY$4=""</formula>
    </cfRule>
  </conditionalFormatting>
  <conditionalFormatting sqref="BZ48:CQ48">
    <cfRule type="expression" dxfId="2139" priority="638">
      <formula>$BZ$4=""</formula>
    </cfRule>
  </conditionalFormatting>
  <conditionalFormatting sqref="CA48:CQ48">
    <cfRule type="expression" dxfId="2138" priority="637">
      <formula>$CA$4=""</formula>
    </cfRule>
  </conditionalFormatting>
  <conditionalFormatting sqref="CB48:CQ48">
    <cfRule type="expression" dxfId="2137" priority="636">
      <formula>$CB$4=""</formula>
    </cfRule>
  </conditionalFormatting>
  <conditionalFormatting sqref="CC48:CQ48">
    <cfRule type="expression" dxfId="2136" priority="635">
      <formula>$CC$4=""</formula>
    </cfRule>
  </conditionalFormatting>
  <conditionalFormatting sqref="BC48:CQ48">
    <cfRule type="expression" dxfId="2135" priority="661">
      <formula>$BC$4=""</formula>
    </cfRule>
  </conditionalFormatting>
  <conditionalFormatting sqref="D4:CQ4">
    <cfRule type="expression" dxfId="2134" priority="633">
      <formula>$D$4=""</formula>
    </cfRule>
  </conditionalFormatting>
  <conditionalFormatting sqref="D9:CQ9">
    <cfRule type="expression" dxfId="2133" priority="553">
      <formula>$D$4=""</formula>
    </cfRule>
  </conditionalFormatting>
  <conditionalFormatting sqref="E9:CQ9">
    <cfRule type="expression" dxfId="2132" priority="552">
      <formula>$E$4=""</formula>
    </cfRule>
  </conditionalFormatting>
  <conditionalFormatting sqref="F9:CQ9">
    <cfRule type="expression" dxfId="2131" priority="551">
      <formula>$F$4=""</formula>
    </cfRule>
  </conditionalFormatting>
  <conditionalFormatting sqref="G9:CQ9">
    <cfRule type="expression" dxfId="2130" priority="550">
      <formula>$G$4=""</formula>
    </cfRule>
  </conditionalFormatting>
  <conditionalFormatting sqref="H9:CQ9">
    <cfRule type="expression" dxfId="2129" priority="549">
      <formula>$H$4=""</formula>
    </cfRule>
  </conditionalFormatting>
  <conditionalFormatting sqref="I9:CQ9">
    <cfRule type="expression" dxfId="2128" priority="548">
      <formula>$I$4=""</formula>
    </cfRule>
  </conditionalFormatting>
  <conditionalFormatting sqref="J9:CQ9">
    <cfRule type="expression" dxfId="2127" priority="547">
      <formula>$J$4=""</formula>
    </cfRule>
  </conditionalFormatting>
  <conditionalFormatting sqref="K9:CQ9">
    <cfRule type="expression" dxfId="2126" priority="546">
      <formula>$K$4=""</formula>
    </cfRule>
  </conditionalFormatting>
  <conditionalFormatting sqref="L9:CQ9">
    <cfRule type="expression" dxfId="2125" priority="545">
      <formula>$L$4=""</formula>
    </cfRule>
  </conditionalFormatting>
  <conditionalFormatting sqref="M9:CQ9">
    <cfRule type="expression" dxfId="2124" priority="544">
      <formula>$M$4=""</formula>
    </cfRule>
  </conditionalFormatting>
  <conditionalFormatting sqref="N9:CQ9">
    <cfRule type="expression" dxfId="2123" priority="543">
      <formula>$N$4=""</formula>
    </cfRule>
  </conditionalFormatting>
  <conditionalFormatting sqref="O9:CQ9">
    <cfRule type="expression" dxfId="2122" priority="542">
      <formula>$O$4=""</formula>
    </cfRule>
  </conditionalFormatting>
  <conditionalFormatting sqref="P9:CQ9">
    <cfRule type="expression" dxfId="2121" priority="541">
      <formula>$P$4=""</formula>
    </cfRule>
  </conditionalFormatting>
  <conditionalFormatting sqref="Q9:CQ9">
    <cfRule type="expression" dxfId="2120" priority="540">
      <formula>$Q$4=""</formula>
    </cfRule>
  </conditionalFormatting>
  <conditionalFormatting sqref="R9:CQ9">
    <cfRule type="expression" dxfId="2119" priority="539">
      <formula>$R$4=""</formula>
    </cfRule>
  </conditionalFormatting>
  <conditionalFormatting sqref="S9:CQ9">
    <cfRule type="expression" dxfId="2118" priority="538">
      <formula>$S$4=""</formula>
    </cfRule>
  </conditionalFormatting>
  <conditionalFormatting sqref="T9:CQ9">
    <cfRule type="expression" dxfId="2117" priority="537">
      <formula>$T$4=""</formula>
    </cfRule>
  </conditionalFormatting>
  <conditionalFormatting sqref="U9:CQ9">
    <cfRule type="expression" dxfId="2116" priority="536">
      <formula>$U$4=""</formula>
    </cfRule>
  </conditionalFormatting>
  <conditionalFormatting sqref="V9:CQ9">
    <cfRule type="expression" dxfId="2115" priority="535">
      <formula>$V$4=""</formula>
    </cfRule>
  </conditionalFormatting>
  <conditionalFormatting sqref="W9:CQ9">
    <cfRule type="expression" dxfId="2114" priority="534">
      <formula>$W$4=""</formula>
    </cfRule>
  </conditionalFormatting>
  <conditionalFormatting sqref="X9:CQ9">
    <cfRule type="expression" dxfId="2113" priority="533">
      <formula>$X$4=""</formula>
    </cfRule>
  </conditionalFormatting>
  <conditionalFormatting sqref="Y9:CQ9">
    <cfRule type="expression" dxfId="2112" priority="532">
      <formula>$Y$4=""</formula>
    </cfRule>
  </conditionalFormatting>
  <conditionalFormatting sqref="Z9:CQ9">
    <cfRule type="expression" dxfId="2111" priority="531">
      <formula>$Z$4=""</formula>
    </cfRule>
  </conditionalFormatting>
  <conditionalFormatting sqref="AA9:CQ9">
    <cfRule type="expression" dxfId="2110" priority="530">
      <formula>$AA$4=""</formula>
    </cfRule>
  </conditionalFormatting>
  <conditionalFormatting sqref="AY9:CQ9">
    <cfRule type="expression" dxfId="2109" priority="506">
      <formula>$AY$4=""</formula>
    </cfRule>
  </conditionalFormatting>
  <conditionalFormatting sqref="AX9:CQ9">
    <cfRule type="expression" dxfId="2108" priority="507">
      <formula>$AX$4=""</formula>
    </cfRule>
  </conditionalFormatting>
  <conditionalFormatting sqref="AW9:CQ9">
    <cfRule type="expression" dxfId="2107" priority="508">
      <formula>$AW$4=""</formula>
    </cfRule>
  </conditionalFormatting>
  <conditionalFormatting sqref="AV9:CQ9">
    <cfRule type="expression" dxfId="2106" priority="509">
      <formula>$AV$4=""</formula>
    </cfRule>
  </conditionalFormatting>
  <conditionalFormatting sqref="AU9:CQ9">
    <cfRule type="expression" dxfId="2105" priority="510">
      <formula>$AU$4=""</formula>
    </cfRule>
  </conditionalFormatting>
  <conditionalFormatting sqref="AT9:CQ9">
    <cfRule type="expression" dxfId="2104" priority="511">
      <formula>$AT$4=""</formula>
    </cfRule>
  </conditionalFormatting>
  <conditionalFormatting sqref="AS9:CQ9">
    <cfRule type="expression" dxfId="2103" priority="512">
      <formula>$AS$4=""</formula>
    </cfRule>
  </conditionalFormatting>
  <conditionalFormatting sqref="AR9:CQ9">
    <cfRule type="expression" dxfId="2102" priority="513">
      <formula>$AR$4=""</formula>
    </cfRule>
  </conditionalFormatting>
  <conditionalFormatting sqref="AQ9:CQ9">
    <cfRule type="expression" dxfId="2101" priority="514">
      <formula>$AQ$4=""</formula>
    </cfRule>
  </conditionalFormatting>
  <conditionalFormatting sqref="AP9:CQ9">
    <cfRule type="expression" dxfId="2100" priority="515">
      <formula>$AP$4=""</formula>
    </cfRule>
  </conditionalFormatting>
  <conditionalFormatting sqref="AO9:CQ9">
    <cfRule type="expression" dxfId="2099" priority="516">
      <formula>$AO$4=""</formula>
    </cfRule>
  </conditionalFormatting>
  <conditionalFormatting sqref="AN9:CQ9">
    <cfRule type="expression" dxfId="2098" priority="517">
      <formula>$AN$4=""</formula>
    </cfRule>
  </conditionalFormatting>
  <conditionalFormatting sqref="AM9:CQ9">
    <cfRule type="expression" dxfId="2097" priority="518">
      <formula>$AM$4=""</formula>
    </cfRule>
  </conditionalFormatting>
  <conditionalFormatting sqref="AL9:CQ9">
    <cfRule type="expression" dxfId="2096" priority="519">
      <formula>$AL$4=""</formula>
    </cfRule>
  </conditionalFormatting>
  <conditionalFormatting sqref="AK9:CQ9">
    <cfRule type="expression" dxfId="2095" priority="520">
      <formula>$AK$4=""</formula>
    </cfRule>
  </conditionalFormatting>
  <conditionalFormatting sqref="AJ9:CQ9">
    <cfRule type="expression" dxfId="2094" priority="521">
      <formula>$AJ$4=""</formula>
    </cfRule>
  </conditionalFormatting>
  <conditionalFormatting sqref="AI9:CQ9">
    <cfRule type="expression" dxfId="2093" priority="522">
      <formula>$AI$4=""</formula>
    </cfRule>
  </conditionalFormatting>
  <conditionalFormatting sqref="AH9:CQ9">
    <cfRule type="expression" dxfId="2092" priority="523">
      <formula>$AH$4=""</formula>
    </cfRule>
  </conditionalFormatting>
  <conditionalFormatting sqref="AG9:CQ9">
    <cfRule type="expression" dxfId="2091" priority="524">
      <formula>$AG$4=""</formula>
    </cfRule>
  </conditionalFormatting>
  <conditionalFormatting sqref="AF9:CQ9">
    <cfRule type="expression" dxfId="2090" priority="525">
      <formula>$AF$4=""</formula>
    </cfRule>
  </conditionalFormatting>
  <conditionalFormatting sqref="AE9:CQ9">
    <cfRule type="expression" dxfId="2089" priority="526">
      <formula>$AE$4=""</formula>
    </cfRule>
  </conditionalFormatting>
  <conditionalFormatting sqref="AD9:CQ9">
    <cfRule type="expression" dxfId="2088" priority="527">
      <formula>$AD$4=""</formula>
    </cfRule>
  </conditionalFormatting>
  <conditionalFormatting sqref="AC9:CQ9">
    <cfRule type="expression" dxfId="2087" priority="528">
      <formula>$AC$4=""</formula>
    </cfRule>
  </conditionalFormatting>
  <conditionalFormatting sqref="AB9:CQ9">
    <cfRule type="expression" dxfId="2086" priority="529">
      <formula>$AB$4=""</formula>
    </cfRule>
  </conditionalFormatting>
  <conditionalFormatting sqref="BA9:CQ9">
    <cfRule type="expression" dxfId="2085" priority="504">
      <formula>$BA$4=""</formula>
    </cfRule>
  </conditionalFormatting>
  <conditionalFormatting sqref="BO9:CQ9">
    <cfRule type="expression" dxfId="2084" priority="490">
      <formula>$BO$4=""</formula>
    </cfRule>
  </conditionalFormatting>
  <conditionalFormatting sqref="BN9:CQ9">
    <cfRule type="expression" dxfId="2083" priority="491">
      <formula>$BN$4=""</formula>
    </cfRule>
  </conditionalFormatting>
  <conditionalFormatting sqref="BM9:CQ9">
    <cfRule type="expression" dxfId="2082" priority="492">
      <formula>$BM$4=""</formula>
    </cfRule>
  </conditionalFormatting>
  <conditionalFormatting sqref="BL9:CQ9">
    <cfRule type="expression" dxfId="2081" priority="493">
      <formula>$BL$4=""</formula>
    </cfRule>
  </conditionalFormatting>
  <conditionalFormatting sqref="BK9:CQ9">
    <cfRule type="expression" dxfId="2080" priority="494">
      <formula>$BK$4=""</formula>
    </cfRule>
  </conditionalFormatting>
  <conditionalFormatting sqref="BJ9:CQ9">
    <cfRule type="expression" dxfId="2079" priority="495">
      <formula>$BJ$4=""</formula>
    </cfRule>
  </conditionalFormatting>
  <conditionalFormatting sqref="BI9:CQ9">
    <cfRule type="expression" dxfId="2078" priority="496">
      <formula>$BI$4=""</formula>
    </cfRule>
  </conditionalFormatting>
  <conditionalFormatting sqref="BH9:CQ9">
    <cfRule type="expression" dxfId="2077" priority="497">
      <formula>$BH$4=""</formula>
    </cfRule>
  </conditionalFormatting>
  <conditionalFormatting sqref="BG9:CQ9">
    <cfRule type="expression" dxfId="2076" priority="498">
      <formula>$BG$4=""</formula>
    </cfRule>
  </conditionalFormatting>
  <conditionalFormatting sqref="BF9:CQ9">
    <cfRule type="expression" dxfId="2075" priority="499">
      <formula>$BF$4=""</formula>
    </cfRule>
  </conditionalFormatting>
  <conditionalFormatting sqref="BE9:CQ9">
    <cfRule type="expression" dxfId="2074" priority="500">
      <formula>$BE$4=""</formula>
    </cfRule>
  </conditionalFormatting>
  <conditionalFormatting sqref="BD9:CQ9">
    <cfRule type="expression" dxfId="2073" priority="501">
      <formula>$BD$4=""</formula>
    </cfRule>
  </conditionalFormatting>
  <conditionalFormatting sqref="BB9:CQ9">
    <cfRule type="expression" dxfId="2072" priority="503">
      <formula>$BB$4=""</formula>
    </cfRule>
  </conditionalFormatting>
  <conditionalFormatting sqref="AZ9:CQ9">
    <cfRule type="expression" dxfId="2071" priority="505">
      <formula>$AZ$4=""</formula>
    </cfRule>
  </conditionalFormatting>
  <conditionalFormatting sqref="CD9:CQ9">
    <cfRule type="expression" dxfId="2070" priority="475">
      <formula>$CD$4=""</formula>
    </cfRule>
  </conditionalFormatting>
  <conditionalFormatting sqref="BP9:CQ9">
    <cfRule type="expression" dxfId="2069" priority="489">
      <formula>$BP$4=""</formula>
    </cfRule>
  </conditionalFormatting>
  <conditionalFormatting sqref="BQ9:CQ9">
    <cfRule type="expression" dxfId="2068" priority="488">
      <formula>$BQ$4=""</formula>
    </cfRule>
  </conditionalFormatting>
  <conditionalFormatting sqref="BR9:CQ9">
    <cfRule type="expression" dxfId="2067" priority="487">
      <formula>$BR$4=""</formula>
    </cfRule>
  </conditionalFormatting>
  <conditionalFormatting sqref="BS9:CQ9">
    <cfRule type="expression" dxfId="2066" priority="486">
      <formula>$BS$4=""</formula>
    </cfRule>
  </conditionalFormatting>
  <conditionalFormatting sqref="BT9:CQ9">
    <cfRule type="expression" dxfId="2065" priority="485">
      <formula>$BT$4=""</formula>
    </cfRule>
  </conditionalFormatting>
  <conditionalFormatting sqref="BU9:CQ9">
    <cfRule type="expression" dxfId="2064" priority="484">
      <formula>$BU$4=""</formula>
    </cfRule>
  </conditionalFormatting>
  <conditionalFormatting sqref="BV9:CQ9">
    <cfRule type="expression" dxfId="2063" priority="483">
      <formula>$BV$4=""</formula>
    </cfRule>
  </conditionalFormatting>
  <conditionalFormatting sqref="BW9:CQ9">
    <cfRule type="expression" dxfId="2062" priority="482">
      <formula>$BW$4=""</formula>
    </cfRule>
  </conditionalFormatting>
  <conditionalFormatting sqref="BX9:CQ9">
    <cfRule type="expression" dxfId="2061" priority="481">
      <formula>$BX$4=""</formula>
    </cfRule>
  </conditionalFormatting>
  <conditionalFormatting sqref="BY9:CQ9">
    <cfRule type="expression" dxfId="2060" priority="480">
      <formula>$BY$4=""</formula>
    </cfRule>
  </conditionalFormatting>
  <conditionalFormatting sqref="BZ9:CQ9">
    <cfRule type="expression" dxfId="2059" priority="479">
      <formula>$BZ$4=""</formula>
    </cfRule>
  </conditionalFormatting>
  <conditionalFormatting sqref="CA9:CQ9">
    <cfRule type="expression" dxfId="2058" priority="478">
      <formula>$CA$4=""</formula>
    </cfRule>
  </conditionalFormatting>
  <conditionalFormatting sqref="CB9:CQ9">
    <cfRule type="expression" dxfId="2057" priority="477">
      <formula>$CB$4=""</formula>
    </cfRule>
  </conditionalFormatting>
  <conditionalFormatting sqref="CC9:CQ9">
    <cfRule type="expression" dxfId="2056" priority="476">
      <formula>$CC$4=""</formula>
    </cfRule>
  </conditionalFormatting>
  <conditionalFormatting sqref="BC9:CQ9">
    <cfRule type="expression" dxfId="2055" priority="502">
      <formula>$BC$4=""</formula>
    </cfRule>
  </conditionalFormatting>
  <conditionalFormatting sqref="CS18">
    <cfRule type="expression" dxfId="2054" priority="238">
      <formula>$CD$4=""</formula>
    </cfRule>
  </conditionalFormatting>
  <conditionalFormatting sqref="CR18:CS18">
    <cfRule type="expression" dxfId="2053" priority="249">
      <formula>$BS$4=""</formula>
    </cfRule>
  </conditionalFormatting>
  <conditionalFormatting sqref="CR18:CS18">
    <cfRule type="expression" dxfId="2052" priority="248">
      <formula>$BT$4=""</formula>
    </cfRule>
  </conditionalFormatting>
  <conditionalFormatting sqref="CR18:CS18">
    <cfRule type="expression" dxfId="2051" priority="247">
      <formula>$BU$4=""</formula>
    </cfRule>
  </conditionalFormatting>
  <conditionalFormatting sqref="CR18:CS18">
    <cfRule type="expression" dxfId="2050" priority="246">
      <formula>$BV$4=""</formula>
    </cfRule>
  </conditionalFormatting>
  <conditionalFormatting sqref="CR18:CS18">
    <cfRule type="expression" dxfId="2049" priority="245">
      <formula>$BW$4=""</formula>
    </cfRule>
  </conditionalFormatting>
  <conditionalFormatting sqref="CR18:CS18">
    <cfRule type="expression" dxfId="2048" priority="244">
      <formula>$BX$4=""</formula>
    </cfRule>
  </conditionalFormatting>
  <conditionalFormatting sqref="CR18:CS18">
    <cfRule type="expression" dxfId="2047" priority="243">
      <formula>$BY$4=""</formula>
    </cfRule>
  </conditionalFormatting>
  <conditionalFormatting sqref="CR18:CS18">
    <cfRule type="expression" dxfId="2046" priority="242">
      <formula>$BZ$4=""</formula>
    </cfRule>
  </conditionalFormatting>
  <conditionalFormatting sqref="CR18:CS18">
    <cfRule type="expression" dxfId="2045" priority="241">
      <formula>$CA$4=""</formula>
    </cfRule>
  </conditionalFormatting>
  <conditionalFormatting sqref="CR18:CS18">
    <cfRule type="expression" dxfId="2044" priority="240">
      <formula>$CB$4=""</formula>
    </cfRule>
  </conditionalFormatting>
  <conditionalFormatting sqref="CR18:CS18">
    <cfRule type="expression" dxfId="2043" priority="239">
      <formula>$CC$4=""</formula>
    </cfRule>
  </conditionalFormatting>
  <conditionalFormatting sqref="CR18:CS18">
    <cfRule type="expression" dxfId="2042" priority="316">
      <formula>$D$4=""</formula>
    </cfRule>
  </conditionalFormatting>
  <conditionalFormatting sqref="CR18:CS18">
    <cfRule type="expression" dxfId="2041" priority="315">
      <formula>$E$4=""</formula>
    </cfRule>
  </conditionalFormatting>
  <conditionalFormatting sqref="CR18:CS18">
    <cfRule type="expression" dxfId="2040" priority="314">
      <formula>$F$4=""</formula>
    </cfRule>
  </conditionalFormatting>
  <conditionalFormatting sqref="CR18:CS18">
    <cfRule type="expression" dxfId="2039" priority="313">
      <formula>$G$4=""</formula>
    </cfRule>
  </conditionalFormatting>
  <conditionalFormatting sqref="CR18:CS18">
    <cfRule type="expression" dxfId="2038" priority="312">
      <formula>$H$4=""</formula>
    </cfRule>
  </conditionalFormatting>
  <conditionalFormatting sqref="CR18:CS18">
    <cfRule type="expression" dxfId="2037" priority="311">
      <formula>$I$4=""</formula>
    </cfRule>
  </conditionalFormatting>
  <conditionalFormatting sqref="CR18:CS18">
    <cfRule type="expression" dxfId="2036" priority="310">
      <formula>$J$4=""</formula>
    </cfRule>
  </conditionalFormatting>
  <conditionalFormatting sqref="CR18:CS18">
    <cfRule type="expression" dxfId="2035" priority="309">
      <formula>$K$4=""</formula>
    </cfRule>
  </conditionalFormatting>
  <conditionalFormatting sqref="CR18:CS18">
    <cfRule type="expression" dxfId="2034" priority="308">
      <formula>$L$4=""</formula>
    </cfRule>
  </conditionalFormatting>
  <conditionalFormatting sqref="CR18:CS18">
    <cfRule type="expression" dxfId="2033" priority="307">
      <formula>$M$4=""</formula>
    </cfRule>
  </conditionalFormatting>
  <conditionalFormatting sqref="CR18:CS18">
    <cfRule type="expression" dxfId="2032" priority="306">
      <formula>$N$4=""</formula>
    </cfRule>
  </conditionalFormatting>
  <conditionalFormatting sqref="CR18:CS18">
    <cfRule type="expression" dxfId="2031" priority="305">
      <formula>$O$4=""</formula>
    </cfRule>
  </conditionalFormatting>
  <conditionalFormatting sqref="CR18:CS18">
    <cfRule type="expression" dxfId="2030" priority="304">
      <formula>$P$4=""</formula>
    </cfRule>
  </conditionalFormatting>
  <conditionalFormatting sqref="CR18:CS18">
    <cfRule type="expression" dxfId="2029" priority="303">
      <formula>$Q$4=""</formula>
    </cfRule>
  </conditionalFormatting>
  <conditionalFormatting sqref="CR18:CS18">
    <cfRule type="expression" dxfId="2028" priority="302">
      <formula>$R$4=""</formula>
    </cfRule>
  </conditionalFormatting>
  <conditionalFormatting sqref="CR18:CS18">
    <cfRule type="expression" dxfId="2027" priority="301">
      <formula>$S$4=""</formula>
    </cfRule>
  </conditionalFormatting>
  <conditionalFormatting sqref="CR18:CS18">
    <cfRule type="expression" dxfId="2026" priority="300">
      <formula>$T$4=""</formula>
    </cfRule>
  </conditionalFormatting>
  <conditionalFormatting sqref="CR18:CS18">
    <cfRule type="expression" dxfId="2025" priority="299">
      <formula>$U$4=""</formula>
    </cfRule>
  </conditionalFormatting>
  <conditionalFormatting sqref="CR18:CS18">
    <cfRule type="expression" dxfId="2024" priority="298">
      <formula>$V$4=""</formula>
    </cfRule>
  </conditionalFormatting>
  <conditionalFormatting sqref="CR18:CS18">
    <cfRule type="expression" dxfId="2023" priority="297">
      <formula>$W$4=""</formula>
    </cfRule>
  </conditionalFormatting>
  <conditionalFormatting sqref="CR18:CS18">
    <cfRule type="expression" dxfId="2022" priority="296">
      <formula>$X$4=""</formula>
    </cfRule>
  </conditionalFormatting>
  <conditionalFormatting sqref="CR18:CS18">
    <cfRule type="expression" dxfId="2021" priority="295">
      <formula>$Y$4=""</formula>
    </cfRule>
  </conditionalFormatting>
  <conditionalFormatting sqref="CR18:CS18">
    <cfRule type="expression" dxfId="2020" priority="294">
      <formula>$Z$4=""</formula>
    </cfRule>
  </conditionalFormatting>
  <conditionalFormatting sqref="CR18:CS18">
    <cfRule type="expression" dxfId="2019" priority="293">
      <formula>$AA$4=""</formula>
    </cfRule>
  </conditionalFormatting>
  <conditionalFormatting sqref="CR18:CS18">
    <cfRule type="expression" dxfId="2018" priority="269">
      <formula>$AY$4=""</formula>
    </cfRule>
  </conditionalFormatting>
  <conditionalFormatting sqref="CR18:CS18">
    <cfRule type="expression" dxfId="2017" priority="270">
      <formula>$AX$4=""</formula>
    </cfRule>
  </conditionalFormatting>
  <conditionalFormatting sqref="CR18:CS18">
    <cfRule type="expression" dxfId="2016" priority="271">
      <formula>$AW$4=""</formula>
    </cfRule>
  </conditionalFormatting>
  <conditionalFormatting sqref="CR18:CS18">
    <cfRule type="expression" dxfId="2015" priority="272">
      <formula>$AV$4=""</formula>
    </cfRule>
  </conditionalFormatting>
  <conditionalFormatting sqref="CR18:CS18">
    <cfRule type="expression" dxfId="2014" priority="273">
      <formula>$AU$4=""</formula>
    </cfRule>
  </conditionalFormatting>
  <conditionalFormatting sqref="CR18:CS18">
    <cfRule type="expression" dxfId="2013" priority="274">
      <formula>$AT$4=""</formula>
    </cfRule>
  </conditionalFormatting>
  <conditionalFormatting sqref="CR18:CS18">
    <cfRule type="expression" dxfId="2012" priority="275">
      <formula>$AS$4=""</formula>
    </cfRule>
  </conditionalFormatting>
  <conditionalFormatting sqref="CR18:CS18">
    <cfRule type="expression" dxfId="2011" priority="276">
      <formula>$AR$4=""</formula>
    </cfRule>
  </conditionalFormatting>
  <conditionalFormatting sqref="CR18:CS18">
    <cfRule type="expression" dxfId="2010" priority="277">
      <formula>$AQ$4=""</formula>
    </cfRule>
  </conditionalFormatting>
  <conditionalFormatting sqref="CR18:CS18">
    <cfRule type="expression" dxfId="2009" priority="278">
      <formula>$AP$4=""</formula>
    </cfRule>
  </conditionalFormatting>
  <conditionalFormatting sqref="CR18:CS18">
    <cfRule type="expression" dxfId="2008" priority="279">
      <formula>$AO$4=""</formula>
    </cfRule>
  </conditionalFormatting>
  <conditionalFormatting sqref="CR18:CS18">
    <cfRule type="expression" dxfId="2007" priority="280">
      <formula>$AN$4=""</formula>
    </cfRule>
  </conditionalFormatting>
  <conditionalFormatting sqref="CR18:CS18">
    <cfRule type="expression" dxfId="2006" priority="281">
      <formula>$AM$4=""</formula>
    </cfRule>
  </conditionalFormatting>
  <conditionalFormatting sqref="CR18:CS18">
    <cfRule type="expression" dxfId="2005" priority="282">
      <formula>$AL$4=""</formula>
    </cfRule>
  </conditionalFormatting>
  <conditionalFormatting sqref="CR18:CS18">
    <cfRule type="expression" dxfId="2004" priority="283">
      <formula>$AK$4=""</formula>
    </cfRule>
  </conditionalFormatting>
  <conditionalFormatting sqref="CR18:CS18">
    <cfRule type="expression" dxfId="2003" priority="284">
      <formula>$AJ$4=""</formula>
    </cfRule>
  </conditionalFormatting>
  <conditionalFormatting sqref="CR18:CS18">
    <cfRule type="expression" dxfId="2002" priority="285">
      <formula>$AI$4=""</formula>
    </cfRule>
  </conditionalFormatting>
  <conditionalFormatting sqref="CR18:CS18">
    <cfRule type="expression" dxfId="2001" priority="286">
      <formula>$AH$4=""</formula>
    </cfRule>
  </conditionalFormatting>
  <conditionalFormatting sqref="CR18:CS18">
    <cfRule type="expression" dxfId="2000" priority="287">
      <formula>$AG$4=""</formula>
    </cfRule>
  </conditionalFormatting>
  <conditionalFormatting sqref="CR18:CS18">
    <cfRule type="expression" dxfId="1999" priority="288">
      <formula>$AF$4=""</formula>
    </cfRule>
  </conditionalFormatting>
  <conditionalFormatting sqref="CR18:CS18">
    <cfRule type="expression" dxfId="1998" priority="289">
      <formula>$AE$4=""</formula>
    </cfRule>
  </conditionalFormatting>
  <conditionalFormatting sqref="CR18:CS18">
    <cfRule type="expression" dxfId="1997" priority="290">
      <formula>$AD$4=""</formula>
    </cfRule>
  </conditionalFormatting>
  <conditionalFormatting sqref="CR18:CS18">
    <cfRule type="expression" dxfId="1996" priority="291">
      <formula>$AC$4=""</formula>
    </cfRule>
  </conditionalFormatting>
  <conditionalFormatting sqref="CR18:CS18">
    <cfRule type="expression" dxfId="1995" priority="292">
      <formula>$AB$4=""</formula>
    </cfRule>
  </conditionalFormatting>
  <conditionalFormatting sqref="CR18:CS18">
    <cfRule type="expression" dxfId="1994" priority="267">
      <formula>$BA$4=""</formula>
    </cfRule>
  </conditionalFormatting>
  <conditionalFormatting sqref="CR18:CS18">
    <cfRule type="expression" dxfId="1993" priority="253">
      <formula>$BO$4=""</formula>
    </cfRule>
  </conditionalFormatting>
  <conditionalFormatting sqref="CR18:CS18">
    <cfRule type="expression" dxfId="1992" priority="254">
      <formula>$BN$4=""</formula>
    </cfRule>
  </conditionalFormatting>
  <conditionalFormatting sqref="CR18:CS18">
    <cfRule type="expression" dxfId="1991" priority="255">
      <formula>$BM$4=""</formula>
    </cfRule>
  </conditionalFormatting>
  <conditionalFormatting sqref="CR18:CS18">
    <cfRule type="expression" dxfId="1990" priority="256">
      <formula>$BL$4=""</formula>
    </cfRule>
  </conditionalFormatting>
  <conditionalFormatting sqref="CR18:CS18">
    <cfRule type="expression" dxfId="1989" priority="257">
      <formula>$BK$4=""</formula>
    </cfRule>
  </conditionalFormatting>
  <conditionalFormatting sqref="CR18:CS18">
    <cfRule type="expression" dxfId="1988" priority="258">
      <formula>$BJ$4=""</formula>
    </cfRule>
  </conditionalFormatting>
  <conditionalFormatting sqref="CR18:CS18">
    <cfRule type="expression" dxfId="1987" priority="259">
      <formula>$BI$4=""</formula>
    </cfRule>
  </conditionalFormatting>
  <conditionalFormatting sqref="CR18:CS18">
    <cfRule type="expression" dxfId="1986" priority="260">
      <formula>$BH$4=""</formula>
    </cfRule>
  </conditionalFormatting>
  <conditionalFormatting sqref="CR18:CS18">
    <cfRule type="expression" dxfId="1985" priority="261">
      <formula>$BG$4=""</formula>
    </cfRule>
  </conditionalFormatting>
  <conditionalFormatting sqref="CR18:CS18">
    <cfRule type="expression" dxfId="1984" priority="262">
      <formula>$BF$4=""</formula>
    </cfRule>
  </conditionalFormatting>
  <conditionalFormatting sqref="CR18:CS18">
    <cfRule type="expression" dxfId="1983" priority="263">
      <formula>$BE$4=""</formula>
    </cfRule>
  </conditionalFormatting>
  <conditionalFormatting sqref="CR18:CS18">
    <cfRule type="expression" dxfId="1982" priority="264">
      <formula>$BD$4=""</formula>
    </cfRule>
  </conditionalFormatting>
  <conditionalFormatting sqref="CR18:CS18">
    <cfRule type="expression" dxfId="1981" priority="266">
      <formula>$BB$4=""</formula>
    </cfRule>
  </conditionalFormatting>
  <conditionalFormatting sqref="CR18:CS18">
    <cfRule type="expression" dxfId="1980" priority="268">
      <formula>$AZ$4=""</formula>
    </cfRule>
  </conditionalFormatting>
  <conditionalFormatting sqref="CR18:CS18">
    <cfRule type="expression" dxfId="1979" priority="252">
      <formula>$BP$4=""</formula>
    </cfRule>
  </conditionalFormatting>
  <conditionalFormatting sqref="CR18:CS18">
    <cfRule type="expression" dxfId="1978" priority="251">
      <formula>$BQ$4=""</formula>
    </cfRule>
  </conditionalFormatting>
  <conditionalFormatting sqref="CR18:CS18">
    <cfRule type="expression" dxfId="1977" priority="250">
      <formula>$BR$4=""</formula>
    </cfRule>
  </conditionalFormatting>
  <conditionalFormatting sqref="CR18:CS18">
    <cfRule type="expression" dxfId="1976" priority="265">
      <formula>$BC$4=""</formula>
    </cfRule>
  </conditionalFormatting>
  <conditionalFormatting sqref="D18:CQ18">
    <cfRule type="expression" dxfId="1975" priority="237">
      <formula>$D$4=""</formula>
    </cfRule>
  </conditionalFormatting>
  <conditionalFormatting sqref="E18:CQ18">
    <cfRule type="expression" dxfId="1974" priority="236">
      <formula>$E$4=""</formula>
    </cfRule>
  </conditionalFormatting>
  <conditionalFormatting sqref="F18:CQ18">
    <cfRule type="expression" dxfId="1973" priority="235">
      <formula>$F$4=""</formula>
    </cfRule>
  </conditionalFormatting>
  <conditionalFormatting sqref="G18:CQ18">
    <cfRule type="expression" dxfId="1972" priority="234">
      <formula>$G$4=""</formula>
    </cfRule>
  </conditionalFormatting>
  <conditionalFormatting sqref="H18:CQ18">
    <cfRule type="expression" dxfId="1971" priority="233">
      <formula>$H$4=""</formula>
    </cfRule>
  </conditionalFormatting>
  <conditionalFormatting sqref="I18:CQ18">
    <cfRule type="expression" dxfId="1970" priority="232">
      <formula>$I$4=""</formula>
    </cfRule>
  </conditionalFormatting>
  <conditionalFormatting sqref="J18:CQ18">
    <cfRule type="expression" dxfId="1969" priority="231">
      <formula>$J$4=""</formula>
    </cfRule>
  </conditionalFormatting>
  <conditionalFormatting sqref="K18:CQ18">
    <cfRule type="expression" dxfId="1968" priority="230">
      <formula>$K$4=""</formula>
    </cfRule>
  </conditionalFormatting>
  <conditionalFormatting sqref="L18:CQ18">
    <cfRule type="expression" dxfId="1967" priority="229">
      <formula>$L$4=""</formula>
    </cfRule>
  </conditionalFormatting>
  <conditionalFormatting sqref="M18:CQ18">
    <cfRule type="expression" dxfId="1966" priority="228">
      <formula>$M$4=""</formula>
    </cfRule>
  </conditionalFormatting>
  <conditionalFormatting sqref="N18:CQ18">
    <cfRule type="expression" dxfId="1965" priority="227">
      <formula>$N$4=""</formula>
    </cfRule>
  </conditionalFormatting>
  <conditionalFormatting sqref="O18:CQ18">
    <cfRule type="expression" dxfId="1964" priority="226">
      <formula>$O$4=""</formula>
    </cfRule>
  </conditionalFormatting>
  <conditionalFormatting sqref="P18:CQ18">
    <cfRule type="expression" dxfId="1963" priority="225">
      <formula>$P$4=""</formula>
    </cfRule>
  </conditionalFormatting>
  <conditionalFormatting sqref="Q18:CQ18">
    <cfRule type="expression" dxfId="1962" priority="224">
      <formula>$Q$4=""</formula>
    </cfRule>
  </conditionalFormatting>
  <conditionalFormatting sqref="R18:CQ18">
    <cfRule type="expression" dxfId="1961" priority="223">
      <formula>$R$4=""</formula>
    </cfRule>
  </conditionalFormatting>
  <conditionalFormatting sqref="S18:CQ18">
    <cfRule type="expression" dxfId="1960" priority="222">
      <formula>$S$4=""</formula>
    </cfRule>
  </conditionalFormatting>
  <conditionalFormatting sqref="T18:CQ18">
    <cfRule type="expression" dxfId="1959" priority="221">
      <formula>$T$4=""</formula>
    </cfRule>
  </conditionalFormatting>
  <conditionalFormatting sqref="U18:CQ18">
    <cfRule type="expression" dxfId="1958" priority="220">
      <formula>$U$4=""</formula>
    </cfRule>
  </conditionalFormatting>
  <conditionalFormatting sqref="V18:CQ18">
    <cfRule type="expression" dxfId="1957" priority="219">
      <formula>$V$4=""</formula>
    </cfRule>
  </conditionalFormatting>
  <conditionalFormatting sqref="W18:CQ18">
    <cfRule type="expression" dxfId="1956" priority="218">
      <formula>$W$4=""</formula>
    </cfRule>
  </conditionalFormatting>
  <conditionalFormatting sqref="X18:CQ18">
    <cfRule type="expression" dxfId="1955" priority="217">
      <formula>$X$4=""</formula>
    </cfRule>
  </conditionalFormatting>
  <conditionalFormatting sqref="Y18:CQ18">
    <cfRule type="expression" dxfId="1954" priority="216">
      <formula>$Y$4=""</formula>
    </cfRule>
  </conditionalFormatting>
  <conditionalFormatting sqref="Z18:CQ18">
    <cfRule type="expression" dxfId="1953" priority="215">
      <formula>$Z$4=""</formula>
    </cfRule>
  </conditionalFormatting>
  <conditionalFormatting sqref="AA18:CQ18">
    <cfRule type="expression" dxfId="1952" priority="214">
      <formula>$AA$4=""</formula>
    </cfRule>
  </conditionalFormatting>
  <conditionalFormatting sqref="AY18:CQ18">
    <cfRule type="expression" dxfId="1951" priority="190">
      <formula>$AY$4=""</formula>
    </cfRule>
  </conditionalFormatting>
  <conditionalFormatting sqref="AX18:CQ18">
    <cfRule type="expression" dxfId="1950" priority="191">
      <formula>$AX$4=""</formula>
    </cfRule>
  </conditionalFormatting>
  <conditionalFormatting sqref="AW18:CQ18">
    <cfRule type="expression" dxfId="1949" priority="192">
      <formula>$AW$4=""</formula>
    </cfRule>
  </conditionalFormatting>
  <conditionalFormatting sqref="AV18:CQ18">
    <cfRule type="expression" dxfId="1948" priority="193">
      <formula>$AV$4=""</formula>
    </cfRule>
  </conditionalFormatting>
  <conditionalFormatting sqref="AU18:CQ18">
    <cfRule type="expression" dxfId="1947" priority="194">
      <formula>$AU$4=""</formula>
    </cfRule>
  </conditionalFormatting>
  <conditionalFormatting sqref="AT18:CQ18">
    <cfRule type="expression" dxfId="1946" priority="195">
      <formula>$AT$4=""</formula>
    </cfRule>
  </conditionalFormatting>
  <conditionalFormatting sqref="AS18:CQ18">
    <cfRule type="expression" dxfId="1945" priority="196">
      <formula>$AS$4=""</formula>
    </cfRule>
  </conditionalFormatting>
  <conditionalFormatting sqref="AR18:CQ18">
    <cfRule type="expression" dxfId="1944" priority="197">
      <formula>$AR$4=""</formula>
    </cfRule>
  </conditionalFormatting>
  <conditionalFormatting sqref="AQ18:CQ18">
    <cfRule type="expression" dxfId="1943" priority="198">
      <formula>$AQ$4=""</formula>
    </cfRule>
  </conditionalFormatting>
  <conditionalFormatting sqref="AP18:CQ18">
    <cfRule type="expression" dxfId="1942" priority="199">
      <formula>$AP$4=""</formula>
    </cfRule>
  </conditionalFormatting>
  <conditionalFormatting sqref="AO18:CQ18">
    <cfRule type="expression" dxfId="1941" priority="200">
      <formula>$AO$4=""</formula>
    </cfRule>
  </conditionalFormatting>
  <conditionalFormatting sqref="AN18:CQ18">
    <cfRule type="expression" dxfId="1940" priority="201">
      <formula>$AN$4=""</formula>
    </cfRule>
  </conditionalFormatting>
  <conditionalFormatting sqref="AM18:CQ18">
    <cfRule type="expression" dxfId="1939" priority="202">
      <formula>$AM$4=""</formula>
    </cfRule>
  </conditionalFormatting>
  <conditionalFormatting sqref="AL18:CQ18">
    <cfRule type="expression" dxfId="1938" priority="203">
      <formula>$AL$4=""</formula>
    </cfRule>
  </conditionalFormatting>
  <conditionalFormatting sqref="AK18:CQ18">
    <cfRule type="expression" dxfId="1937" priority="204">
      <formula>$AK$4=""</formula>
    </cfRule>
  </conditionalFormatting>
  <conditionalFormatting sqref="AJ18:CQ18">
    <cfRule type="expression" dxfId="1936" priority="205">
      <formula>$AJ$4=""</formula>
    </cfRule>
  </conditionalFormatting>
  <conditionalFormatting sqref="AI18:CQ18">
    <cfRule type="expression" dxfId="1935" priority="206">
      <formula>$AI$4=""</formula>
    </cfRule>
  </conditionalFormatting>
  <conditionalFormatting sqref="AH18:CQ18">
    <cfRule type="expression" dxfId="1934" priority="207">
      <formula>$AH$4=""</formula>
    </cfRule>
  </conditionalFormatting>
  <conditionalFormatting sqref="AG18:CQ18">
    <cfRule type="expression" dxfId="1933" priority="208">
      <formula>$AG$4=""</formula>
    </cfRule>
  </conditionalFormatting>
  <conditionalFormatting sqref="AF18:CQ18">
    <cfRule type="expression" dxfId="1932" priority="209">
      <formula>$AF$4=""</formula>
    </cfRule>
  </conditionalFormatting>
  <conditionalFormatting sqref="AE18:CQ18">
    <cfRule type="expression" dxfId="1931" priority="210">
      <formula>$AE$4=""</formula>
    </cfRule>
  </conditionalFormatting>
  <conditionalFormatting sqref="AD18:CQ18">
    <cfRule type="expression" dxfId="1930" priority="211">
      <formula>$AD$4=""</formula>
    </cfRule>
  </conditionalFormatting>
  <conditionalFormatting sqref="AC18:CQ18">
    <cfRule type="expression" dxfId="1929" priority="212">
      <formula>$AC$4=""</formula>
    </cfRule>
  </conditionalFormatting>
  <conditionalFormatting sqref="AB18:CQ18">
    <cfRule type="expression" dxfId="1928" priority="213">
      <formula>$AB$4=""</formula>
    </cfRule>
  </conditionalFormatting>
  <conditionalFormatting sqref="BA18:CQ18">
    <cfRule type="expression" dxfId="1927" priority="188">
      <formula>$BA$4=""</formula>
    </cfRule>
  </conditionalFormatting>
  <conditionalFormatting sqref="BO18:CQ18">
    <cfRule type="expression" dxfId="1926" priority="174">
      <formula>$BO$4=""</formula>
    </cfRule>
  </conditionalFormatting>
  <conditionalFormatting sqref="BN18:CQ18">
    <cfRule type="expression" dxfId="1925" priority="175">
      <formula>$BN$4=""</formula>
    </cfRule>
  </conditionalFormatting>
  <conditionalFormatting sqref="BM18:CQ18">
    <cfRule type="expression" dxfId="1924" priority="176">
      <formula>$BM$4=""</formula>
    </cfRule>
  </conditionalFormatting>
  <conditionalFormatting sqref="BL18:CQ18">
    <cfRule type="expression" dxfId="1923" priority="177">
      <formula>$BL$4=""</formula>
    </cfRule>
  </conditionalFormatting>
  <conditionalFormatting sqref="BK18:CQ18">
    <cfRule type="expression" dxfId="1922" priority="178">
      <formula>$BK$4=""</formula>
    </cfRule>
  </conditionalFormatting>
  <conditionalFormatting sqref="BJ18:CQ18">
    <cfRule type="expression" dxfId="1921" priority="179">
      <formula>$BJ$4=""</formula>
    </cfRule>
  </conditionalFormatting>
  <conditionalFormatting sqref="BI18:CQ18">
    <cfRule type="expression" dxfId="1920" priority="180">
      <formula>$BI$4=""</formula>
    </cfRule>
  </conditionalFormatting>
  <conditionalFormatting sqref="BH18:CQ18">
    <cfRule type="expression" dxfId="1919" priority="181">
      <formula>$BH$4=""</formula>
    </cfRule>
  </conditionalFormatting>
  <conditionalFormatting sqref="BG18:CQ18">
    <cfRule type="expression" dxfId="1918" priority="182">
      <formula>$BG$4=""</formula>
    </cfRule>
  </conditionalFormatting>
  <conditionalFormatting sqref="BF18:CQ18">
    <cfRule type="expression" dxfId="1917" priority="183">
      <formula>$BF$4=""</formula>
    </cfRule>
  </conditionalFormatting>
  <conditionalFormatting sqref="BE18:CQ18">
    <cfRule type="expression" dxfId="1916" priority="184">
      <formula>$BE$4=""</formula>
    </cfRule>
  </conditionalFormatting>
  <conditionalFormatting sqref="BD18:CQ18">
    <cfRule type="expression" dxfId="1915" priority="185">
      <formula>$BD$4=""</formula>
    </cfRule>
  </conditionalFormatting>
  <conditionalFormatting sqref="BB18:CQ18">
    <cfRule type="expression" dxfId="1914" priority="187">
      <formula>$BB$4=""</formula>
    </cfRule>
  </conditionalFormatting>
  <conditionalFormatting sqref="AZ18:CQ18">
    <cfRule type="expression" dxfId="1913" priority="189">
      <formula>$AZ$4=""</formula>
    </cfRule>
  </conditionalFormatting>
  <conditionalFormatting sqref="CD18:CQ18">
    <cfRule type="expression" dxfId="1912" priority="159">
      <formula>$CD$4=""</formula>
    </cfRule>
  </conditionalFormatting>
  <conditionalFormatting sqref="BP18:CQ18">
    <cfRule type="expression" dxfId="1911" priority="173">
      <formula>$BP$4=""</formula>
    </cfRule>
  </conditionalFormatting>
  <conditionalFormatting sqref="BQ18:CQ18">
    <cfRule type="expression" dxfId="1910" priority="172">
      <formula>$BQ$4=""</formula>
    </cfRule>
  </conditionalFormatting>
  <conditionalFormatting sqref="BR18:CQ18">
    <cfRule type="expression" dxfId="1909" priority="171">
      <formula>$BR$4=""</formula>
    </cfRule>
  </conditionalFormatting>
  <conditionalFormatting sqref="BS18:CQ18">
    <cfRule type="expression" dxfId="1908" priority="170">
      <formula>$BS$4=""</formula>
    </cfRule>
  </conditionalFormatting>
  <conditionalFormatting sqref="BT18:CQ18">
    <cfRule type="expression" dxfId="1907" priority="169">
      <formula>$BT$4=""</formula>
    </cfRule>
  </conditionalFormatting>
  <conditionalFormatting sqref="BU18:CQ18">
    <cfRule type="expression" dxfId="1906" priority="168">
      <formula>$BU$4=""</formula>
    </cfRule>
  </conditionalFormatting>
  <conditionalFormatting sqref="BV18:CQ18">
    <cfRule type="expression" dxfId="1905" priority="167">
      <formula>$BV$4=""</formula>
    </cfRule>
  </conditionalFormatting>
  <conditionalFormatting sqref="BW18:CQ18">
    <cfRule type="expression" dxfId="1904" priority="166">
      <formula>$BW$4=""</formula>
    </cfRule>
  </conditionalFormatting>
  <conditionalFormatting sqref="BX18:CQ18">
    <cfRule type="expression" dxfId="1903" priority="165">
      <formula>$BX$4=""</formula>
    </cfRule>
  </conditionalFormatting>
  <conditionalFormatting sqref="BY18:CQ18">
    <cfRule type="expression" dxfId="1902" priority="164">
      <formula>$BY$4=""</formula>
    </cfRule>
  </conditionalFormatting>
  <conditionalFormatting sqref="BZ18:CQ18">
    <cfRule type="expression" dxfId="1901" priority="163">
      <formula>$BZ$4=""</formula>
    </cfRule>
  </conditionalFormatting>
  <conditionalFormatting sqref="CA18:CQ18">
    <cfRule type="expression" dxfId="1900" priority="162">
      <formula>$CA$4=""</formula>
    </cfRule>
  </conditionalFormatting>
  <conditionalFormatting sqref="CB18:CQ18">
    <cfRule type="expression" dxfId="1899" priority="161">
      <formula>$CB$4=""</formula>
    </cfRule>
  </conditionalFormatting>
  <conditionalFormatting sqref="CC18:CQ18">
    <cfRule type="expression" dxfId="1898" priority="160">
      <formula>$CC$4=""</formula>
    </cfRule>
  </conditionalFormatting>
  <conditionalFormatting sqref="BC18:CQ18">
    <cfRule type="expression" dxfId="1897" priority="186">
      <formula>$BC$4=""</formula>
    </cfRule>
  </conditionalFormatting>
  <conditionalFormatting sqref="CR8:CS8">
    <cfRule type="expression" dxfId="1896" priority="158">
      <formula>$D$4=""</formula>
    </cfRule>
  </conditionalFormatting>
  <conditionalFormatting sqref="CR8:CS8">
    <cfRule type="expression" dxfId="1895" priority="157">
      <formula>$E$4=""</formula>
    </cfRule>
  </conditionalFormatting>
  <conditionalFormatting sqref="CR8:CS8">
    <cfRule type="expression" dxfId="1894" priority="156">
      <formula>$F$4=""</formula>
    </cfRule>
  </conditionalFormatting>
  <conditionalFormatting sqref="CR8:CS8">
    <cfRule type="expression" dxfId="1893" priority="155">
      <formula>$G$4=""</formula>
    </cfRule>
  </conditionalFormatting>
  <conditionalFormatting sqref="CR8:CS8">
    <cfRule type="expression" dxfId="1892" priority="154">
      <formula>$H$4=""</formula>
    </cfRule>
  </conditionalFormatting>
  <conditionalFormatting sqref="CR8:CS8">
    <cfRule type="expression" dxfId="1891" priority="153">
      <formula>$I$4=""</formula>
    </cfRule>
  </conditionalFormatting>
  <conditionalFormatting sqref="CR8:CS8">
    <cfRule type="expression" dxfId="1890" priority="152">
      <formula>$J$4=""</formula>
    </cfRule>
  </conditionalFormatting>
  <conditionalFormatting sqref="CR8:CS8">
    <cfRule type="expression" dxfId="1889" priority="151">
      <formula>$K$4=""</formula>
    </cfRule>
  </conditionalFormatting>
  <conditionalFormatting sqref="CR8:CS8">
    <cfRule type="expression" dxfId="1888" priority="150">
      <formula>$L$4=""</formula>
    </cfRule>
  </conditionalFormatting>
  <conditionalFormatting sqref="CR8:CS8">
    <cfRule type="expression" dxfId="1887" priority="149">
      <formula>$M$4=""</formula>
    </cfRule>
  </conditionalFormatting>
  <conditionalFormatting sqref="CR8:CS8">
    <cfRule type="expression" dxfId="1886" priority="148">
      <formula>$N$4=""</formula>
    </cfRule>
  </conditionalFormatting>
  <conditionalFormatting sqref="CR8:CS8">
    <cfRule type="expression" dxfId="1885" priority="147">
      <formula>$O$4=""</formula>
    </cfRule>
  </conditionalFormatting>
  <conditionalFormatting sqref="CR8:CS8">
    <cfRule type="expression" dxfId="1884" priority="146">
      <formula>$P$4=""</formula>
    </cfRule>
  </conditionalFormatting>
  <conditionalFormatting sqref="CR8:CS8">
    <cfRule type="expression" dxfId="1883" priority="145">
      <formula>$Q$4=""</formula>
    </cfRule>
  </conditionalFormatting>
  <conditionalFormatting sqref="CR8:CS8">
    <cfRule type="expression" dxfId="1882" priority="144">
      <formula>$R$4=""</formula>
    </cfRule>
  </conditionalFormatting>
  <conditionalFormatting sqref="CR8:CS8">
    <cfRule type="expression" dxfId="1881" priority="143">
      <formula>$S$4=""</formula>
    </cfRule>
  </conditionalFormatting>
  <conditionalFormatting sqref="CR8:CS8">
    <cfRule type="expression" dxfId="1880" priority="142">
      <formula>$T$4=""</formula>
    </cfRule>
  </conditionalFormatting>
  <conditionalFormatting sqref="CR8:CS8">
    <cfRule type="expression" dxfId="1879" priority="141">
      <formula>$U$4=""</formula>
    </cfRule>
  </conditionalFormatting>
  <conditionalFormatting sqref="CR8:CS8">
    <cfRule type="expression" dxfId="1878" priority="140">
      <formula>$V$4=""</formula>
    </cfRule>
  </conditionalFormatting>
  <conditionalFormatting sqref="CR8:CS8">
    <cfRule type="expression" dxfId="1877" priority="139">
      <formula>$W$4=""</formula>
    </cfRule>
  </conditionalFormatting>
  <conditionalFormatting sqref="CR8:CS8">
    <cfRule type="expression" dxfId="1876" priority="138">
      <formula>$X$4=""</formula>
    </cfRule>
  </conditionalFormatting>
  <conditionalFormatting sqref="CR8:CS8">
    <cfRule type="expression" dxfId="1875" priority="137">
      <formula>$Y$4=""</formula>
    </cfRule>
  </conditionalFormatting>
  <conditionalFormatting sqref="CR8:CS8">
    <cfRule type="expression" dxfId="1874" priority="136">
      <formula>$Z$4=""</formula>
    </cfRule>
  </conditionalFormatting>
  <conditionalFormatting sqref="CR8:CS8">
    <cfRule type="expression" dxfId="1873" priority="135">
      <formula>$AA$4=""</formula>
    </cfRule>
  </conditionalFormatting>
  <conditionalFormatting sqref="CR8:CS8">
    <cfRule type="expression" dxfId="1872" priority="111">
      <formula>$AY$4=""</formula>
    </cfRule>
  </conditionalFormatting>
  <conditionalFormatting sqref="CR8:CS8">
    <cfRule type="expression" dxfId="1871" priority="112">
      <formula>$AX$4=""</formula>
    </cfRule>
  </conditionalFormatting>
  <conditionalFormatting sqref="CR8:CS8">
    <cfRule type="expression" dxfId="1870" priority="113">
      <formula>$AW$4=""</formula>
    </cfRule>
  </conditionalFormatting>
  <conditionalFormatting sqref="CR8:CS8">
    <cfRule type="expression" dxfId="1869" priority="114">
      <formula>$AV$4=""</formula>
    </cfRule>
  </conditionalFormatting>
  <conditionalFormatting sqref="CR8:CS8">
    <cfRule type="expression" dxfId="1868" priority="115">
      <formula>$AU$4=""</formula>
    </cfRule>
  </conditionalFormatting>
  <conditionalFormatting sqref="CR8:CS8">
    <cfRule type="expression" dxfId="1867" priority="116">
      <formula>$AT$4=""</formula>
    </cfRule>
  </conditionalFormatting>
  <conditionalFormatting sqref="CR8:CS8">
    <cfRule type="expression" dxfId="1866" priority="117">
      <formula>$AS$4=""</formula>
    </cfRule>
  </conditionalFormatting>
  <conditionalFormatting sqref="CR8:CS8">
    <cfRule type="expression" dxfId="1865" priority="118">
      <formula>$AR$4=""</formula>
    </cfRule>
  </conditionalFormatting>
  <conditionalFormatting sqref="CR8:CS8">
    <cfRule type="expression" dxfId="1864" priority="119">
      <formula>$AQ$4=""</formula>
    </cfRule>
  </conditionalFormatting>
  <conditionalFormatting sqref="CR8:CS8">
    <cfRule type="expression" dxfId="1863" priority="120">
      <formula>$AP$4=""</formula>
    </cfRule>
  </conditionalFormatting>
  <conditionalFormatting sqref="CR8:CS8">
    <cfRule type="expression" dxfId="1862" priority="121">
      <formula>$AO$4=""</formula>
    </cfRule>
  </conditionalFormatting>
  <conditionalFormatting sqref="CR8:CS8">
    <cfRule type="expression" dxfId="1861" priority="122">
      <formula>$AN$4=""</formula>
    </cfRule>
  </conditionalFormatting>
  <conditionalFormatting sqref="CR8:CS8">
    <cfRule type="expression" dxfId="1860" priority="123">
      <formula>$AM$4=""</formula>
    </cfRule>
  </conditionalFormatting>
  <conditionalFormatting sqref="CR8:CS8">
    <cfRule type="expression" dxfId="1859" priority="124">
      <formula>$AL$4=""</formula>
    </cfRule>
  </conditionalFormatting>
  <conditionalFormatting sqref="CR8:CS8">
    <cfRule type="expression" dxfId="1858" priority="125">
      <formula>$AK$4=""</formula>
    </cfRule>
  </conditionalFormatting>
  <conditionalFormatting sqref="CR8:CS8">
    <cfRule type="expression" dxfId="1857" priority="126">
      <formula>$AJ$4=""</formula>
    </cfRule>
  </conditionalFormatting>
  <conditionalFormatting sqref="CR8:CS8">
    <cfRule type="expression" dxfId="1856" priority="127">
      <formula>$AI$4=""</formula>
    </cfRule>
  </conditionalFormatting>
  <conditionalFormatting sqref="CR8:CS8">
    <cfRule type="expression" dxfId="1855" priority="128">
      <formula>$AH$4=""</formula>
    </cfRule>
  </conditionalFormatting>
  <conditionalFormatting sqref="CR8:CS8">
    <cfRule type="expression" dxfId="1854" priority="129">
      <formula>$AG$4=""</formula>
    </cfRule>
  </conditionalFormatting>
  <conditionalFormatting sqref="CR8:CS8">
    <cfRule type="expression" dxfId="1853" priority="130">
      <formula>$AF$4=""</formula>
    </cfRule>
  </conditionalFormatting>
  <conditionalFormatting sqref="CR8:CS8">
    <cfRule type="expression" dxfId="1852" priority="131">
      <formula>$AE$4=""</formula>
    </cfRule>
  </conditionalFormatting>
  <conditionalFormatting sqref="CR8:CS8">
    <cfRule type="expression" dxfId="1851" priority="132">
      <formula>$AD$4=""</formula>
    </cfRule>
  </conditionalFormatting>
  <conditionalFormatting sqref="CR8:CS8">
    <cfRule type="expression" dxfId="1850" priority="133">
      <formula>$AC$4=""</formula>
    </cfRule>
  </conditionalFormatting>
  <conditionalFormatting sqref="CR8:CS8">
    <cfRule type="expression" dxfId="1849" priority="134">
      <formula>$AB$4=""</formula>
    </cfRule>
  </conditionalFormatting>
  <conditionalFormatting sqref="CR8:CS8">
    <cfRule type="expression" dxfId="1848" priority="109">
      <formula>$BA$4=""</formula>
    </cfRule>
  </conditionalFormatting>
  <conditionalFormatting sqref="CR8:CS8">
    <cfRule type="expression" dxfId="1847" priority="95">
      <formula>$BO$4=""</formula>
    </cfRule>
  </conditionalFormatting>
  <conditionalFormatting sqref="CR8:CS8">
    <cfRule type="expression" dxfId="1846" priority="96">
      <formula>$BN$4=""</formula>
    </cfRule>
  </conditionalFormatting>
  <conditionalFormatting sqref="CR8:CS8">
    <cfRule type="expression" dxfId="1845" priority="97">
      <formula>$BM$4=""</formula>
    </cfRule>
  </conditionalFormatting>
  <conditionalFormatting sqref="CR8:CS8">
    <cfRule type="expression" dxfId="1844" priority="98">
      <formula>$BL$4=""</formula>
    </cfRule>
  </conditionalFormatting>
  <conditionalFormatting sqref="CR8:CS8">
    <cfRule type="expression" dxfId="1843" priority="99">
      <formula>$BK$4=""</formula>
    </cfRule>
  </conditionalFormatting>
  <conditionalFormatting sqref="CR8:CS8">
    <cfRule type="expression" dxfId="1842" priority="100">
      <formula>$BJ$4=""</formula>
    </cfRule>
  </conditionalFormatting>
  <conditionalFormatting sqref="CR8:CS8">
    <cfRule type="expression" dxfId="1841" priority="101">
      <formula>$BI$4=""</formula>
    </cfRule>
  </conditionalFormatting>
  <conditionalFormatting sqref="CR8:CS8">
    <cfRule type="expression" dxfId="1840" priority="102">
      <formula>$BH$4=""</formula>
    </cfRule>
  </conditionalFormatting>
  <conditionalFormatting sqref="CR8:CS8">
    <cfRule type="expression" dxfId="1839" priority="103">
      <formula>$BG$4=""</formula>
    </cfRule>
  </conditionalFormatting>
  <conditionalFormatting sqref="CR8:CS8">
    <cfRule type="expression" dxfId="1838" priority="104">
      <formula>$BF$4=""</formula>
    </cfRule>
  </conditionalFormatting>
  <conditionalFormatting sqref="CR8:CS8">
    <cfRule type="expression" dxfId="1837" priority="105">
      <formula>$BE$4=""</formula>
    </cfRule>
  </conditionalFormatting>
  <conditionalFormatting sqref="CR8:CS8">
    <cfRule type="expression" dxfId="1836" priority="106">
      <formula>$BD$4=""</formula>
    </cfRule>
  </conditionalFormatting>
  <conditionalFormatting sqref="CR8:CS8">
    <cfRule type="expression" dxfId="1835" priority="108">
      <formula>$BB$4=""</formula>
    </cfRule>
  </conditionalFormatting>
  <conditionalFormatting sqref="CR8:CS8">
    <cfRule type="expression" dxfId="1834" priority="110">
      <formula>$AZ$4=""</formula>
    </cfRule>
  </conditionalFormatting>
  <conditionalFormatting sqref="CS8">
    <cfRule type="expression" dxfId="1833" priority="80">
      <formula>$CD$4=""</formula>
    </cfRule>
  </conditionalFormatting>
  <conditionalFormatting sqref="CR8:CS8">
    <cfRule type="expression" dxfId="1832" priority="94">
      <formula>$BP$4=""</formula>
    </cfRule>
  </conditionalFormatting>
  <conditionalFormatting sqref="CR8:CS8">
    <cfRule type="expression" dxfId="1831" priority="93">
      <formula>$BQ$4=""</formula>
    </cfRule>
  </conditionalFormatting>
  <conditionalFormatting sqref="CR8:CS8">
    <cfRule type="expression" dxfId="1830" priority="92">
      <formula>$BR$4=""</formula>
    </cfRule>
  </conditionalFormatting>
  <conditionalFormatting sqref="CR8:CS8">
    <cfRule type="expression" dxfId="1829" priority="91">
      <formula>$BS$4=""</formula>
    </cfRule>
  </conditionalFormatting>
  <conditionalFormatting sqref="CR8:CS8">
    <cfRule type="expression" dxfId="1828" priority="90">
      <formula>$BT$4=""</formula>
    </cfRule>
  </conditionalFormatting>
  <conditionalFormatting sqref="CR8:CS8">
    <cfRule type="expression" dxfId="1827" priority="89">
      <formula>$BU$4=""</formula>
    </cfRule>
  </conditionalFormatting>
  <conditionalFormatting sqref="CR8:CS8">
    <cfRule type="expression" dxfId="1826" priority="88">
      <formula>$BV$4=""</formula>
    </cfRule>
  </conditionalFormatting>
  <conditionalFormatting sqref="CR8:CS8">
    <cfRule type="expression" dxfId="1825" priority="87">
      <formula>$BW$4=""</formula>
    </cfRule>
  </conditionalFormatting>
  <conditionalFormatting sqref="CR8:CS8">
    <cfRule type="expression" dxfId="1824" priority="86">
      <formula>$BX$4=""</formula>
    </cfRule>
  </conditionalFormatting>
  <conditionalFormatting sqref="CR8:CS8">
    <cfRule type="expression" dxfId="1823" priority="85">
      <formula>$BY$4=""</formula>
    </cfRule>
  </conditionalFormatting>
  <conditionalFormatting sqref="CR8:CS8">
    <cfRule type="expression" dxfId="1822" priority="84">
      <formula>$BZ$4=""</formula>
    </cfRule>
  </conditionalFormatting>
  <conditionalFormatting sqref="CR8:CS8">
    <cfRule type="expression" dxfId="1821" priority="83">
      <formula>$CA$4=""</formula>
    </cfRule>
  </conditionalFormatting>
  <conditionalFormatting sqref="CR8:CS8">
    <cfRule type="expression" dxfId="1820" priority="82">
      <formula>$CB$4=""</formula>
    </cfRule>
  </conditionalFormatting>
  <conditionalFormatting sqref="CR8:CS8">
    <cfRule type="expression" dxfId="1819" priority="81">
      <formula>$CC$4=""</formula>
    </cfRule>
  </conditionalFormatting>
  <conditionalFormatting sqref="CR8:CS8">
    <cfRule type="expression" dxfId="1818" priority="107">
      <formula>$BC$4=""</formula>
    </cfRule>
  </conditionalFormatting>
  <conditionalFormatting sqref="D8:CQ8">
    <cfRule type="expression" dxfId="1817" priority="79">
      <formula>$D$4=""</formula>
    </cfRule>
  </conditionalFormatting>
  <conditionalFormatting sqref="E8:CQ8">
    <cfRule type="expression" dxfId="1816" priority="78">
      <formula>$E$4=""</formula>
    </cfRule>
  </conditionalFormatting>
  <conditionalFormatting sqref="F8:CQ8">
    <cfRule type="expression" dxfId="1815" priority="77">
      <formula>$F$4=""</formula>
    </cfRule>
  </conditionalFormatting>
  <conditionalFormatting sqref="G8:CQ8">
    <cfRule type="expression" dxfId="1814" priority="76">
      <formula>$G$4=""</formula>
    </cfRule>
  </conditionalFormatting>
  <conditionalFormatting sqref="H8:CQ8">
    <cfRule type="expression" dxfId="1813" priority="75">
      <formula>$H$4=""</formula>
    </cfRule>
  </conditionalFormatting>
  <conditionalFormatting sqref="I8:CQ8">
    <cfRule type="expression" dxfId="1812" priority="74">
      <formula>$I$4=""</formula>
    </cfRule>
  </conditionalFormatting>
  <conditionalFormatting sqref="J8:CQ8">
    <cfRule type="expression" dxfId="1811" priority="73">
      <formula>$J$4=""</formula>
    </cfRule>
  </conditionalFormatting>
  <conditionalFormatting sqref="K8:CQ8">
    <cfRule type="expression" dxfId="1810" priority="72">
      <formula>$K$4=""</formula>
    </cfRule>
  </conditionalFormatting>
  <conditionalFormatting sqref="L8:CQ8">
    <cfRule type="expression" dxfId="1809" priority="71">
      <formula>$L$4=""</formula>
    </cfRule>
  </conditionalFormatting>
  <conditionalFormatting sqref="M8:CQ8">
    <cfRule type="expression" dxfId="1808" priority="70">
      <formula>$M$4=""</formula>
    </cfRule>
  </conditionalFormatting>
  <conditionalFormatting sqref="N8:CQ8">
    <cfRule type="expression" dxfId="1807" priority="69">
      <formula>$N$4=""</formula>
    </cfRule>
  </conditionalFormatting>
  <conditionalFormatting sqref="O8:CQ8">
    <cfRule type="expression" dxfId="1806" priority="68">
      <formula>$O$4=""</formula>
    </cfRule>
  </conditionalFormatting>
  <conditionalFormatting sqref="P8:CQ8">
    <cfRule type="expression" dxfId="1805" priority="67">
      <formula>$P$4=""</formula>
    </cfRule>
  </conditionalFormatting>
  <conditionalFormatting sqref="Q8:CQ8">
    <cfRule type="expression" dxfId="1804" priority="66">
      <formula>$Q$4=""</formula>
    </cfRule>
  </conditionalFormatting>
  <conditionalFormatting sqref="R8:CQ8">
    <cfRule type="expression" dxfId="1803" priority="65">
      <formula>$R$4=""</formula>
    </cfRule>
  </conditionalFormatting>
  <conditionalFormatting sqref="S8:CQ8">
    <cfRule type="expression" dxfId="1802" priority="64">
      <formula>$S$4=""</formula>
    </cfRule>
  </conditionalFormatting>
  <conditionalFormatting sqref="T8:CQ8">
    <cfRule type="expression" dxfId="1801" priority="63">
      <formula>$T$4=""</formula>
    </cfRule>
  </conditionalFormatting>
  <conditionalFormatting sqref="U8:CQ8">
    <cfRule type="expression" dxfId="1800" priority="62">
      <formula>$U$4=""</formula>
    </cfRule>
  </conditionalFormatting>
  <conditionalFormatting sqref="V8:CQ8">
    <cfRule type="expression" dxfId="1799" priority="61">
      <formula>$V$4=""</formula>
    </cfRule>
  </conditionalFormatting>
  <conditionalFormatting sqref="W8:CQ8">
    <cfRule type="expression" dxfId="1798" priority="60">
      <formula>$W$4=""</formula>
    </cfRule>
  </conditionalFormatting>
  <conditionalFormatting sqref="X8:CQ8">
    <cfRule type="expression" dxfId="1797" priority="59">
      <formula>$X$4=""</formula>
    </cfRule>
  </conditionalFormatting>
  <conditionalFormatting sqref="Y8:CQ8">
    <cfRule type="expression" dxfId="1796" priority="58">
      <formula>$Y$4=""</formula>
    </cfRule>
  </conditionalFormatting>
  <conditionalFormatting sqref="Z8:CQ8">
    <cfRule type="expression" dxfId="1795" priority="57">
      <formula>$Z$4=""</formula>
    </cfRule>
  </conditionalFormatting>
  <conditionalFormatting sqref="AA8:CQ8">
    <cfRule type="expression" dxfId="1794" priority="56">
      <formula>$AA$4=""</formula>
    </cfRule>
  </conditionalFormatting>
  <conditionalFormatting sqref="AY8:CQ8">
    <cfRule type="expression" dxfId="1793" priority="32">
      <formula>$AY$4=""</formula>
    </cfRule>
  </conditionalFormatting>
  <conditionalFormatting sqref="AX8:CQ8">
    <cfRule type="expression" dxfId="1792" priority="33">
      <formula>$AX$4=""</formula>
    </cfRule>
  </conditionalFormatting>
  <conditionalFormatting sqref="AW8:CQ8">
    <cfRule type="expression" dxfId="1791" priority="34">
      <formula>$AW$4=""</formula>
    </cfRule>
  </conditionalFormatting>
  <conditionalFormatting sqref="AV8:CQ8">
    <cfRule type="expression" dxfId="1790" priority="35">
      <formula>$AV$4=""</formula>
    </cfRule>
  </conditionalFormatting>
  <conditionalFormatting sqref="AU8:CQ8">
    <cfRule type="expression" dxfId="1789" priority="36">
      <formula>$AU$4=""</formula>
    </cfRule>
  </conditionalFormatting>
  <conditionalFormatting sqref="AT8:CQ8">
    <cfRule type="expression" dxfId="1788" priority="37">
      <formula>$AT$4=""</formula>
    </cfRule>
  </conditionalFormatting>
  <conditionalFormatting sqref="AS8:CQ8">
    <cfRule type="expression" dxfId="1787" priority="38">
      <formula>$AS$4=""</formula>
    </cfRule>
  </conditionalFormatting>
  <conditionalFormatting sqref="AR8:CQ8">
    <cfRule type="expression" dxfId="1786" priority="39">
      <formula>$AR$4=""</formula>
    </cfRule>
  </conditionalFormatting>
  <conditionalFormatting sqref="AQ8:CQ8">
    <cfRule type="expression" dxfId="1785" priority="40">
      <formula>$AQ$4=""</formula>
    </cfRule>
  </conditionalFormatting>
  <conditionalFormatting sqref="AP8:CQ8">
    <cfRule type="expression" dxfId="1784" priority="41">
      <formula>$AP$4=""</formula>
    </cfRule>
  </conditionalFormatting>
  <conditionalFormatting sqref="AO8:CQ8">
    <cfRule type="expression" dxfId="1783" priority="42">
      <formula>$AO$4=""</formula>
    </cfRule>
  </conditionalFormatting>
  <conditionalFormatting sqref="AN8:CQ8">
    <cfRule type="expression" dxfId="1782" priority="43">
      <formula>$AN$4=""</formula>
    </cfRule>
  </conditionalFormatting>
  <conditionalFormatting sqref="AM8:CQ8">
    <cfRule type="expression" dxfId="1781" priority="44">
      <formula>$AM$4=""</formula>
    </cfRule>
  </conditionalFormatting>
  <conditionalFormatting sqref="AL8:CQ8">
    <cfRule type="expression" dxfId="1780" priority="45">
      <formula>$AL$4=""</formula>
    </cfRule>
  </conditionalFormatting>
  <conditionalFormatting sqref="AK8:CQ8">
    <cfRule type="expression" dxfId="1779" priority="46">
      <formula>$AK$4=""</formula>
    </cfRule>
  </conditionalFormatting>
  <conditionalFormatting sqref="AJ8:CQ8">
    <cfRule type="expression" dxfId="1778" priority="47">
      <formula>$AJ$4=""</formula>
    </cfRule>
  </conditionalFormatting>
  <conditionalFormatting sqref="AI8:CQ8">
    <cfRule type="expression" dxfId="1777" priority="48">
      <formula>$AI$4=""</formula>
    </cfRule>
  </conditionalFormatting>
  <conditionalFormatting sqref="AH8:CQ8">
    <cfRule type="expression" dxfId="1776" priority="49">
      <formula>$AH$4=""</formula>
    </cfRule>
  </conditionalFormatting>
  <conditionalFormatting sqref="AG8:CQ8">
    <cfRule type="expression" dxfId="1775" priority="50">
      <formula>$AG$4=""</formula>
    </cfRule>
  </conditionalFormatting>
  <conditionalFormatting sqref="AF8:CQ8">
    <cfRule type="expression" dxfId="1774" priority="51">
      <formula>$AF$4=""</formula>
    </cfRule>
  </conditionalFormatting>
  <conditionalFormatting sqref="AE8:CQ8">
    <cfRule type="expression" dxfId="1773" priority="52">
      <formula>$AE$4=""</formula>
    </cfRule>
  </conditionalFormatting>
  <conditionalFormatting sqref="AD8:CQ8">
    <cfRule type="expression" dxfId="1772" priority="53">
      <formula>$AD$4=""</formula>
    </cfRule>
  </conditionalFormatting>
  <conditionalFormatting sqref="AC8:CQ8">
    <cfRule type="expression" dxfId="1771" priority="54">
      <formula>$AC$4=""</formula>
    </cfRule>
  </conditionalFormatting>
  <conditionalFormatting sqref="AB8:CQ8">
    <cfRule type="expression" dxfId="1770" priority="55">
      <formula>$AB$4=""</formula>
    </cfRule>
  </conditionalFormatting>
  <conditionalFormatting sqref="BA8:CQ8">
    <cfRule type="expression" dxfId="1769" priority="30">
      <formula>$BA$4=""</formula>
    </cfRule>
  </conditionalFormatting>
  <conditionalFormatting sqref="BO8:CQ8">
    <cfRule type="expression" dxfId="1768" priority="16">
      <formula>$BO$4=""</formula>
    </cfRule>
  </conditionalFormatting>
  <conditionalFormatting sqref="BN8:CQ8">
    <cfRule type="expression" dxfId="1767" priority="17">
      <formula>$BN$4=""</formula>
    </cfRule>
  </conditionalFormatting>
  <conditionalFormatting sqref="BM8:CQ8">
    <cfRule type="expression" dxfId="1766" priority="18">
      <formula>$BM$4=""</formula>
    </cfRule>
  </conditionalFormatting>
  <conditionalFormatting sqref="BL8:CQ8">
    <cfRule type="expression" dxfId="1765" priority="19">
      <formula>$BL$4=""</formula>
    </cfRule>
  </conditionalFormatting>
  <conditionalFormatting sqref="BK8:CQ8">
    <cfRule type="expression" dxfId="1764" priority="20">
      <formula>$BK$4=""</formula>
    </cfRule>
  </conditionalFormatting>
  <conditionalFormatting sqref="BJ8:CQ8">
    <cfRule type="expression" dxfId="1763" priority="21">
      <formula>$BJ$4=""</formula>
    </cfRule>
  </conditionalFormatting>
  <conditionalFormatting sqref="BI8:CQ8">
    <cfRule type="expression" dxfId="1762" priority="22">
      <formula>$BI$4=""</formula>
    </cfRule>
  </conditionalFormatting>
  <conditionalFormatting sqref="BH8:CQ8">
    <cfRule type="expression" dxfId="1761" priority="23">
      <formula>$BH$4=""</formula>
    </cfRule>
  </conditionalFormatting>
  <conditionalFormatting sqref="BG8:CQ8">
    <cfRule type="expression" dxfId="1760" priority="24">
      <formula>$BG$4=""</formula>
    </cfRule>
  </conditionalFormatting>
  <conditionalFormatting sqref="BF8:CQ8">
    <cfRule type="expression" dxfId="1759" priority="25">
      <formula>$BF$4=""</formula>
    </cfRule>
  </conditionalFormatting>
  <conditionalFormatting sqref="BE8:CQ8">
    <cfRule type="expression" dxfId="1758" priority="26">
      <formula>$BE$4=""</formula>
    </cfRule>
  </conditionalFormatting>
  <conditionalFormatting sqref="BD8:CQ8">
    <cfRule type="expression" dxfId="1757" priority="27">
      <formula>$BD$4=""</formula>
    </cfRule>
  </conditionalFormatting>
  <conditionalFormatting sqref="BB8:CQ8">
    <cfRule type="expression" dxfId="1756" priority="29">
      <formula>$BB$4=""</formula>
    </cfRule>
  </conditionalFormatting>
  <conditionalFormatting sqref="AZ8:CQ8">
    <cfRule type="expression" dxfId="1755" priority="31">
      <formula>$AZ$4=""</formula>
    </cfRule>
  </conditionalFormatting>
  <conditionalFormatting sqref="CD8:CQ8">
    <cfRule type="expression" dxfId="1754" priority="1">
      <formula>$CD$4=""</formula>
    </cfRule>
  </conditionalFormatting>
  <conditionalFormatting sqref="BP8:CQ8">
    <cfRule type="expression" dxfId="1753" priority="15">
      <formula>$BP$4=""</formula>
    </cfRule>
  </conditionalFormatting>
  <conditionalFormatting sqref="BQ8:CQ8">
    <cfRule type="expression" dxfId="1752" priority="14">
      <formula>$BQ$4=""</formula>
    </cfRule>
  </conditionalFormatting>
  <conditionalFormatting sqref="BR8:CQ8">
    <cfRule type="expression" dxfId="1751" priority="13">
      <formula>$BR$4=""</formula>
    </cfRule>
  </conditionalFormatting>
  <conditionalFormatting sqref="BS8:CQ8">
    <cfRule type="expression" dxfId="1750" priority="12">
      <formula>$BS$4=""</formula>
    </cfRule>
  </conditionalFormatting>
  <conditionalFormatting sqref="BT8:CQ8">
    <cfRule type="expression" dxfId="1749" priority="11">
      <formula>$BT$4=""</formula>
    </cfRule>
  </conditionalFormatting>
  <conditionalFormatting sqref="BU8:CQ8">
    <cfRule type="expression" dxfId="1748" priority="10">
      <formula>$BU$4=""</formula>
    </cfRule>
  </conditionalFormatting>
  <conditionalFormatting sqref="BV8:CQ8">
    <cfRule type="expression" dxfId="1747" priority="9">
      <formula>$BV$4=""</formula>
    </cfRule>
  </conditionalFormatting>
  <conditionalFormatting sqref="BW8:CQ8">
    <cfRule type="expression" dxfId="1746" priority="8">
      <formula>$BW$4=""</formula>
    </cfRule>
  </conditionalFormatting>
  <conditionalFormatting sqref="BX8:CQ8">
    <cfRule type="expression" dxfId="1745" priority="7">
      <formula>$BX$4=""</formula>
    </cfRule>
  </conditionalFormatting>
  <conditionalFormatting sqref="BY8:CQ8">
    <cfRule type="expression" dxfId="1744" priority="6">
      <formula>$BY$4=""</formula>
    </cfRule>
  </conditionalFormatting>
  <conditionalFormatting sqref="BZ8:CQ8">
    <cfRule type="expression" dxfId="1743" priority="5">
      <formula>$BZ$4=""</formula>
    </cfRule>
  </conditionalFormatting>
  <conditionalFormatting sqref="CA8:CQ8">
    <cfRule type="expression" dxfId="1742" priority="4">
      <formula>$CA$4=""</formula>
    </cfRule>
  </conditionalFormatting>
  <conditionalFormatting sqref="CB8:CQ8">
    <cfRule type="expression" dxfId="1741" priority="3">
      <formula>$CB$4=""</formula>
    </cfRule>
  </conditionalFormatting>
  <conditionalFormatting sqref="CC8:CQ8">
    <cfRule type="expression" dxfId="1740" priority="2">
      <formula>$CC$4=""</formula>
    </cfRule>
  </conditionalFormatting>
  <conditionalFormatting sqref="BC8:CQ8">
    <cfRule type="expression" dxfId="1739"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499984740745262"/>
  </sheetPr>
  <dimension ref="A1:CT52"/>
  <sheetViews>
    <sheetView zoomScale="80" zoomScaleNormal="80" workbookViewId="0">
      <pane xSplit="2" ySplit="4" topLeftCell="C5" activePane="bottomRight" state="frozen"/>
      <selection activeCell="D6" sqref="A6:D6"/>
      <selection pane="topRight" activeCell="D6" sqref="A6:D6"/>
      <selection pane="bottomLeft" activeCell="D6" sqref="A6:D6"/>
      <selection pane="bottomRight" activeCell="L39" sqref="L39"/>
    </sheetView>
  </sheetViews>
  <sheetFormatPr defaultColWidth="9" defaultRowHeight="15.75" x14ac:dyDescent="0.25"/>
  <cols>
    <col min="1" max="1" width="40" style="70" customWidth="1"/>
    <col min="2" max="2" width="9.375" style="70" customWidth="1"/>
    <col min="3" max="7" width="11.25" style="70" customWidth="1"/>
    <col min="8" max="8" width="11.125" style="70" customWidth="1"/>
    <col min="9" max="95" width="11.25" style="70" customWidth="1"/>
    <col min="96" max="96" width="2.875" style="70" customWidth="1"/>
    <col min="97" max="16384" width="9" style="70"/>
  </cols>
  <sheetData>
    <row r="1" spans="1:98" x14ac:dyDescent="0.25">
      <c r="A1" s="286" t="s">
        <v>189</v>
      </c>
      <c r="B1" s="286"/>
      <c r="C1" s="286"/>
      <c r="D1" s="343"/>
      <c r="E1" s="343"/>
      <c r="F1" s="343"/>
      <c r="G1" s="28"/>
      <c r="H1" s="28"/>
    </row>
    <row r="2" spans="1:98" ht="18.75" x14ac:dyDescent="0.3">
      <c r="A2" s="534" t="s">
        <v>122</v>
      </c>
      <c r="B2" s="535"/>
    </row>
    <row r="3" spans="1:98" x14ac:dyDescent="0.25">
      <c r="A3" s="536" t="s">
        <v>101</v>
      </c>
      <c r="B3" s="536"/>
    </row>
    <row r="4" spans="1:98" ht="16.5" thickBot="1" x14ac:dyDescent="0.3">
      <c r="B4" s="7"/>
      <c r="C4" s="472">
        <f>FirstYear</f>
        <v>2017</v>
      </c>
      <c r="D4" s="472" t="str">
        <f ca="1">IF(COUNT($C$4:C4)&gt;=(('LookUp Ranges'!$E$147)+IF('Fed Depr-Alt#3'!$C$8="y", COUNTIF('Fed Depr-Alt#3'!$C$12:$C$51,"&lt;&gt;0"),0)),"",C$4+1)</f>
        <v/>
      </c>
      <c r="E4" s="472" t="str">
        <f ca="1">IF(COUNT($C$4:D4)&gt;=(('LookUp Ranges'!$E$147)+IF('Fed Depr-Alt#3'!$C$8="y", COUNTIF('Fed Depr-Alt#3'!$C$12:$C$51,"&lt;&gt;0"),0)),"",D$4+1)</f>
        <v/>
      </c>
      <c r="F4" s="472" t="str">
        <f ca="1">IF(COUNT($C$4:E4)&gt;=(('LookUp Ranges'!$E$147)+IF('Fed Depr-Alt#3'!$C$8="y", COUNTIF('Fed Depr-Alt#3'!$C$12:$C$51,"&lt;&gt;0"),0)),"",E$4+1)</f>
        <v/>
      </c>
      <c r="G4" s="472" t="str">
        <f ca="1">IF(COUNT($C$4:F4)&gt;=(('LookUp Ranges'!$E$147)+IF('Fed Depr-Alt#3'!$C$8="y", COUNTIF('Fed Depr-Alt#3'!$C$12:$C$51,"&lt;&gt;0"),0)),"",F$4+1)</f>
        <v/>
      </c>
      <c r="H4" s="472" t="str">
        <f ca="1">IF(COUNT($C$4:G4)&gt;=(('LookUp Ranges'!$E$147)+IF('Fed Depr-Alt#3'!$C$8="y", COUNTIF('Fed Depr-Alt#3'!$C$12:$C$51,"&lt;&gt;0"),0)),"",G$4+1)</f>
        <v/>
      </c>
      <c r="I4" s="472" t="str">
        <f ca="1">IF(COUNT($C$4:H4)&gt;=(('LookUp Ranges'!$E$147)+IF('Fed Depr-Alt#3'!$C$8="y", COUNTIF('Fed Depr-Alt#3'!$C$12:$C$51,"&lt;&gt;0"),0)),"",H$4+1)</f>
        <v/>
      </c>
      <c r="J4" s="472" t="str">
        <f ca="1">IF(COUNT($C$4:I4)&gt;=(('LookUp Ranges'!$E$147)+IF('Fed Depr-Alt#3'!$C$8="y", COUNTIF('Fed Depr-Alt#3'!$C$12:$C$51,"&lt;&gt;0"),0)),"",I$4+1)</f>
        <v/>
      </c>
      <c r="K4" s="472" t="str">
        <f ca="1">IF(COUNT($C$4:J4)&gt;=(('LookUp Ranges'!$E$147)+IF('Fed Depr-Alt#3'!$C$8="y", COUNTIF('Fed Depr-Alt#3'!$C$12:$C$51,"&lt;&gt;0"),0)),"",J$4+1)</f>
        <v/>
      </c>
      <c r="L4" s="472" t="str">
        <f ca="1">IF(COUNT($C$4:K4)&gt;=(('LookUp Ranges'!$E$147)+IF('Fed Depr-Alt#3'!$C$8="y", COUNTIF('Fed Depr-Alt#3'!$C$12:$C$51,"&lt;&gt;0"),0)),"",K$4+1)</f>
        <v/>
      </c>
      <c r="M4" s="472" t="str">
        <f ca="1">IF(COUNT($C$4:L4)&gt;=(('LookUp Ranges'!$E$147)+IF('Fed Depr-Alt#3'!$C$8="y", COUNTIF('Fed Depr-Alt#3'!$C$12:$C$51,"&lt;&gt;0"),0)),"",L$4+1)</f>
        <v/>
      </c>
      <c r="N4" s="472" t="str">
        <f ca="1">IF(COUNT($C$4:M4)&gt;=(('LookUp Ranges'!$E$147)+IF('Fed Depr-Alt#3'!$C$8="y", COUNTIF('Fed Depr-Alt#3'!$C$12:$C$51,"&lt;&gt;0"),0)),"",M$4+1)</f>
        <v/>
      </c>
      <c r="O4" s="472" t="str">
        <f ca="1">IF(COUNT($C$4:N4)&gt;=(('LookUp Ranges'!$E$147)+IF('Fed Depr-Alt#3'!$C$8="y", COUNTIF('Fed Depr-Alt#3'!$C$12:$C$51,"&lt;&gt;0"),0)),"",N$4+1)</f>
        <v/>
      </c>
      <c r="P4" s="472" t="str">
        <f ca="1">IF(COUNT($C$4:O4)&gt;=(('LookUp Ranges'!$E$147)+IF('Fed Depr-Alt#3'!$C$8="y", COUNTIF('Fed Depr-Alt#3'!$C$12:$C$51,"&lt;&gt;0"),0)),"",O$4+1)</f>
        <v/>
      </c>
      <c r="Q4" s="472" t="str">
        <f ca="1">IF(COUNT($C$4:P4)&gt;=(('LookUp Ranges'!$E$147)+IF('Fed Depr-Alt#3'!$C$8="y", COUNTIF('Fed Depr-Alt#3'!$C$12:$C$51,"&lt;&gt;0"),0)),"",P$4+1)</f>
        <v/>
      </c>
      <c r="R4" s="472" t="str">
        <f ca="1">IF(COUNT($C$4:Q4)&gt;=(('LookUp Ranges'!$E$147)+IF('Fed Depr-Alt#3'!$C$8="y", COUNTIF('Fed Depr-Alt#3'!$C$12:$C$51,"&lt;&gt;0"),0)),"",Q$4+1)</f>
        <v/>
      </c>
      <c r="S4" s="472" t="str">
        <f ca="1">IF(COUNT($C$4:R4)&gt;=(('LookUp Ranges'!$E$147)+IF('Fed Depr-Alt#3'!$C$8="y", COUNTIF('Fed Depr-Alt#3'!$C$12:$C$51,"&lt;&gt;0"),0)),"",R$4+1)</f>
        <v/>
      </c>
      <c r="T4" s="472" t="str">
        <f ca="1">IF(COUNT($C$4:S4)&gt;=(('LookUp Ranges'!$E$147)+IF('Fed Depr-Alt#3'!$C$8="y", COUNTIF('Fed Depr-Alt#3'!$C$12:$C$51,"&lt;&gt;0"),0)),"",S$4+1)</f>
        <v/>
      </c>
      <c r="U4" s="472" t="str">
        <f ca="1">IF(COUNT($C$4:T4)&gt;=(('LookUp Ranges'!$E$147)+IF('Fed Depr-Alt#3'!$C$8="y", COUNTIF('Fed Depr-Alt#3'!$C$12:$C$51,"&lt;&gt;0"),0)),"",T$4+1)</f>
        <v/>
      </c>
      <c r="V4" s="472" t="str">
        <f ca="1">IF(COUNT($C$4:U4)&gt;=(('LookUp Ranges'!$E$147)+IF('Fed Depr-Alt#3'!$C$8="y", COUNTIF('Fed Depr-Alt#3'!$C$12:$C$51,"&lt;&gt;0"),0)),"",U$4+1)</f>
        <v/>
      </c>
      <c r="W4" s="472" t="str">
        <f ca="1">IF(COUNT($C$4:V4)&gt;=(('LookUp Ranges'!$E$147)+IF('Fed Depr-Alt#3'!$C$8="y", COUNTIF('Fed Depr-Alt#3'!$C$12:$C$51,"&lt;&gt;0"),0)),"",V$4+1)</f>
        <v/>
      </c>
      <c r="X4" s="472" t="str">
        <f ca="1">IF(COUNT($C$4:W4)&gt;=(('LookUp Ranges'!$E$147)+IF('Fed Depr-Alt#3'!$C$8="y", COUNTIF('Fed Depr-Alt#3'!$C$12:$C$51,"&lt;&gt;0"),0)),"",W$4+1)</f>
        <v/>
      </c>
      <c r="Y4" s="472" t="str">
        <f ca="1">IF(COUNT($C$4:X4)&gt;=(('LookUp Ranges'!$E$147)+IF('Fed Depr-Alt#3'!$C$8="y", COUNTIF('Fed Depr-Alt#3'!$C$12:$C$51,"&lt;&gt;0"),0)),"",X$4+1)</f>
        <v/>
      </c>
      <c r="Z4" s="472" t="str">
        <f ca="1">IF(COUNT($C$4:Y4)&gt;=(('LookUp Ranges'!$E$147)+IF('Fed Depr-Alt#3'!$C$8="y", COUNTIF('Fed Depr-Alt#3'!$C$12:$C$51,"&lt;&gt;0"),0)),"",Y$4+1)</f>
        <v/>
      </c>
      <c r="AA4" s="472" t="str">
        <f ca="1">IF(COUNT($C$4:Z4)&gt;=(('LookUp Ranges'!$E$147)+IF('Fed Depr-Alt#3'!$C$8="y", COUNTIF('Fed Depr-Alt#3'!$C$12:$C$51,"&lt;&gt;0"),0)),"",Z$4+1)</f>
        <v/>
      </c>
      <c r="AB4" s="472" t="str">
        <f ca="1">IF(COUNT($C$4:AA4)&gt;=(('LookUp Ranges'!$E$147)+IF('Fed Depr-Alt#3'!$C$8="y", COUNTIF('Fed Depr-Alt#3'!$C$12:$C$51,"&lt;&gt;0"),0)),"",AA$4+1)</f>
        <v/>
      </c>
      <c r="AC4" s="472" t="str">
        <f ca="1">IF(COUNT($C$4:AB4)&gt;=(('LookUp Ranges'!$E$147)+IF('Fed Depr-Alt#3'!$C$8="y", COUNTIF('Fed Depr-Alt#3'!$C$12:$C$51,"&lt;&gt;0"),0)),"",AB$4+1)</f>
        <v/>
      </c>
      <c r="AD4" s="472" t="str">
        <f ca="1">IF(COUNT($C$4:AC4)&gt;=(('LookUp Ranges'!$E$147)+IF('Fed Depr-Alt#3'!$C$8="y", COUNTIF('Fed Depr-Alt#3'!$C$12:$C$51,"&lt;&gt;0"),0)),"",AC$4+1)</f>
        <v/>
      </c>
      <c r="AE4" s="472" t="str">
        <f ca="1">IF(COUNT($C$4:AD4)&gt;=(('LookUp Ranges'!$E$147)+IF('Fed Depr-Alt#3'!$C$8="y", COUNTIF('Fed Depr-Alt#3'!$C$12:$C$51,"&lt;&gt;0"),0)),"",AD$4+1)</f>
        <v/>
      </c>
      <c r="AF4" s="472" t="str">
        <f ca="1">IF(COUNT($C$4:AE4)&gt;=(('LookUp Ranges'!$E$147)+IF('Fed Depr-Alt#3'!$C$8="y", COUNTIF('Fed Depr-Alt#3'!$C$12:$C$51,"&lt;&gt;0"),0)),"",AE$4+1)</f>
        <v/>
      </c>
      <c r="AG4" s="472" t="str">
        <f ca="1">IF(COUNT($C$4:AF4)&gt;=(('LookUp Ranges'!$E$147)+IF('Fed Depr-Alt#3'!$C$8="y", COUNTIF('Fed Depr-Alt#3'!$C$12:$C$51,"&lt;&gt;0"),0)),"",AF$4+1)</f>
        <v/>
      </c>
      <c r="AH4" s="472" t="str">
        <f ca="1">IF(COUNT($C$4:AG4)&gt;=(('LookUp Ranges'!$E$147)+IF('Fed Depr-Alt#3'!$C$8="y", COUNTIF('Fed Depr-Alt#3'!$C$12:$C$51,"&lt;&gt;0"),0)),"",AG$4+1)</f>
        <v/>
      </c>
      <c r="AI4" s="472" t="str">
        <f ca="1">IF(COUNT($C$4:AH4)&gt;=(('LookUp Ranges'!$E$147)+IF('Fed Depr-Alt#3'!$C$8="y", COUNTIF('Fed Depr-Alt#3'!$C$12:$C$51,"&lt;&gt;0"),0)),"",AH$4+1)</f>
        <v/>
      </c>
      <c r="AJ4" s="472" t="str">
        <f ca="1">IF(COUNT($C$4:AI4)&gt;=(('LookUp Ranges'!$E$147)+IF('Fed Depr-Alt#3'!$C$8="y", COUNTIF('Fed Depr-Alt#3'!$C$12:$C$51,"&lt;&gt;0"),0)),"",AI$4+1)</f>
        <v/>
      </c>
      <c r="AK4" s="472" t="str">
        <f ca="1">IF(COUNT($C$4:AJ4)&gt;=(('LookUp Ranges'!$E$147)+IF('Fed Depr-Alt#3'!$C$8="y", COUNTIF('Fed Depr-Alt#3'!$C$12:$C$51,"&lt;&gt;0"),0)),"",AJ$4+1)</f>
        <v/>
      </c>
      <c r="AL4" s="472" t="str">
        <f ca="1">IF(COUNT($C$4:AK4)&gt;=(('LookUp Ranges'!$E$147)+IF('Fed Depr-Alt#3'!$C$8="y", COUNTIF('Fed Depr-Alt#3'!$C$12:$C$51,"&lt;&gt;0"),0)),"",AK$4+1)</f>
        <v/>
      </c>
      <c r="AM4" s="472" t="str">
        <f ca="1">IF(COUNT($C$4:AL4)&gt;=(('LookUp Ranges'!$E$147)+IF('Fed Depr-Alt#3'!$C$8="y", COUNTIF('Fed Depr-Alt#3'!$C$12:$C$51,"&lt;&gt;0"),0)),"",AL$4+1)</f>
        <v/>
      </c>
      <c r="AN4" s="472" t="str">
        <f ca="1">IF(COUNT($C$4:AM4)&gt;=(('LookUp Ranges'!$E$147)+IF('Fed Depr-Alt#3'!$C$8="y", COUNTIF('Fed Depr-Alt#3'!$C$12:$C$51,"&lt;&gt;0"),0)),"",AM$4+1)</f>
        <v/>
      </c>
      <c r="AO4" s="472" t="str">
        <f ca="1">IF(COUNT($C$4:AN4)&gt;=(('LookUp Ranges'!$E$147)+IF('Fed Depr-Alt#3'!$C$8="y", COUNTIF('Fed Depr-Alt#3'!$C$12:$C$51,"&lt;&gt;0"),0)),"",AN$4+1)</f>
        <v/>
      </c>
      <c r="AP4" s="472" t="str">
        <f ca="1">IF(COUNT($C$4:AO4)&gt;=(('LookUp Ranges'!$E$147)+IF('Fed Depr-Alt#3'!$C$8="y", COUNTIF('Fed Depr-Alt#3'!$C$12:$C$51,"&lt;&gt;0"),0)),"",AO$4+1)</f>
        <v/>
      </c>
      <c r="AQ4" s="472" t="str">
        <f ca="1">IF(COUNT($C$4:AP4)&gt;=(('LookUp Ranges'!$E$147)+IF('Fed Depr-Alt#3'!$C$8="y", COUNTIF('Fed Depr-Alt#3'!$C$12:$C$51,"&lt;&gt;0"),0)),"",AP$4+1)</f>
        <v/>
      </c>
      <c r="AR4" s="472" t="str">
        <f ca="1">IF(COUNT($C$4:AQ4)&gt;=(('LookUp Ranges'!$E$147)+IF('Fed Depr-Alt#3'!$C$8="y", COUNTIF('Fed Depr-Alt#3'!$C$12:$C$51,"&lt;&gt;0"),0)),"",AQ$4+1)</f>
        <v/>
      </c>
      <c r="AS4" s="472" t="str">
        <f ca="1">IF(COUNT($C$4:AR4)&gt;=(('LookUp Ranges'!$E$147)+IF('Fed Depr-Alt#3'!$C$8="y", COUNTIF('Fed Depr-Alt#3'!$C$12:$C$51,"&lt;&gt;0"),0)),"",AR$4+1)</f>
        <v/>
      </c>
      <c r="AT4" s="472" t="str">
        <f ca="1">IF(COUNT($C$4:AS4)&gt;=(('LookUp Ranges'!$E$147)+IF('Fed Depr-Alt#3'!$C$8="y", COUNTIF('Fed Depr-Alt#3'!$C$12:$C$51,"&lt;&gt;0"),0)),"",AS$4+1)</f>
        <v/>
      </c>
      <c r="AU4" s="472" t="str">
        <f ca="1">IF(COUNT($C$4:AT4)&gt;=(('LookUp Ranges'!$E$147)+IF('Fed Depr-Alt#3'!$C$8="y", COUNTIF('Fed Depr-Alt#3'!$C$12:$C$51,"&lt;&gt;0"),0)),"",AT$4+1)</f>
        <v/>
      </c>
      <c r="AV4" s="472" t="str">
        <f ca="1">IF(COUNT($C$4:AU4)&gt;=(('LookUp Ranges'!$E$147)+IF('Fed Depr-Alt#3'!$C$8="y", COUNTIF('Fed Depr-Alt#3'!$C$12:$C$51,"&lt;&gt;0"),0)),"",AU$4+1)</f>
        <v/>
      </c>
      <c r="AW4" s="472" t="str">
        <f ca="1">IF(COUNT($C$4:AV4)&gt;=(('LookUp Ranges'!$E$147)+IF('Fed Depr-Alt#3'!$C$8="y", COUNTIF('Fed Depr-Alt#3'!$C$12:$C$51,"&lt;&gt;0"),0)),"",AV$4+1)</f>
        <v/>
      </c>
      <c r="AX4" s="472" t="str">
        <f ca="1">IF(COUNT($C$4:AW4)&gt;=(('LookUp Ranges'!$E$147)+IF('Fed Depr-Alt#3'!$C$8="y", COUNTIF('Fed Depr-Alt#3'!$C$12:$C$51,"&lt;&gt;0"),0)),"",AW$4+1)</f>
        <v/>
      </c>
      <c r="AY4" s="472" t="str">
        <f ca="1">IF(COUNT($C$4:AX4)&gt;=(('LookUp Ranges'!$E$147)+IF('Fed Depr-Alt#3'!$C$8="y", COUNTIF('Fed Depr-Alt#3'!$C$12:$C$51,"&lt;&gt;0"),0)),"",AX$4+1)</f>
        <v/>
      </c>
      <c r="AZ4" s="472" t="str">
        <f ca="1">IF(COUNT($C$4:AY4)&gt;=(('LookUp Ranges'!$E$147)+IF('Fed Depr-Alt#3'!$C$8="y", COUNTIF('Fed Depr-Alt#3'!$C$12:$C$51,"&lt;&gt;0"),0)),"",AY$4+1)</f>
        <v/>
      </c>
      <c r="BA4" s="472" t="str">
        <f ca="1">IF(COUNT($C$4:AZ4)&gt;=(('LookUp Ranges'!$E$147)+IF('Fed Depr-Alt#3'!$C$8="y", COUNTIF('Fed Depr-Alt#3'!$C$12:$C$51,"&lt;&gt;0"),0)),"",AZ$4+1)</f>
        <v/>
      </c>
      <c r="BB4" s="472" t="str">
        <f ca="1">IF(COUNT($C$4:BA4)&gt;=(('LookUp Ranges'!$E$147)+IF('Fed Depr-Alt#3'!$C$8="y", COUNTIF('Fed Depr-Alt#3'!$C$12:$C$51,"&lt;&gt;0"),0)),"",BA$4+1)</f>
        <v/>
      </c>
      <c r="BC4" s="472" t="str">
        <f ca="1">IF(COUNT($C$4:BB4)&gt;=(('LookUp Ranges'!$E$147)+IF('Fed Depr-Alt#3'!$C$8="y", COUNTIF('Fed Depr-Alt#3'!$C$12:$C$51,"&lt;&gt;0"),0)),"",BB$4+1)</f>
        <v/>
      </c>
      <c r="BD4" s="472" t="str">
        <f ca="1">IF(COUNT($C$4:BC4)&gt;=(('LookUp Ranges'!$E$147)+IF('Fed Depr-Alt#3'!$C$8="y", COUNTIF('Fed Depr-Alt#3'!$C$12:$C$51,"&lt;&gt;0"),0)),"",BC$4+1)</f>
        <v/>
      </c>
      <c r="BE4" s="472" t="str">
        <f ca="1">IF(COUNT($C$4:BD4)&gt;=(('LookUp Ranges'!$E$147)+IF('Fed Depr-Alt#3'!$C$8="y", COUNTIF('Fed Depr-Alt#3'!$C$12:$C$51,"&lt;&gt;0"),0)),"",BD$4+1)</f>
        <v/>
      </c>
      <c r="BF4" s="472" t="str">
        <f ca="1">IF(COUNT($C$4:BE4)&gt;=(('LookUp Ranges'!$E$147)+IF('Fed Depr-Alt#3'!$C$8="y", COUNTIF('Fed Depr-Alt#3'!$C$12:$C$51,"&lt;&gt;0"),0)),"",BE$4+1)</f>
        <v/>
      </c>
      <c r="BG4" s="472" t="str">
        <f ca="1">IF(COUNT($C$4:BF4)&gt;=(('LookUp Ranges'!$E$147)+IF('Fed Depr-Alt#3'!$C$8="y", COUNTIF('Fed Depr-Alt#3'!$C$12:$C$51,"&lt;&gt;0"),0)),"",BF$4+1)</f>
        <v/>
      </c>
      <c r="BH4" s="472" t="str">
        <f ca="1">IF(COUNT($C$4:BG4)&gt;=(('LookUp Ranges'!$E$147)+IF('Fed Depr-Alt#3'!$C$8="y", COUNTIF('Fed Depr-Alt#3'!$C$12:$C$51,"&lt;&gt;0"),0)),"",BG$4+1)</f>
        <v/>
      </c>
      <c r="BI4" s="472" t="str">
        <f ca="1">IF(COUNT($C$4:BH4)&gt;=(('LookUp Ranges'!$E$147)+IF('Fed Depr-Alt#3'!$C$8="y", COUNTIF('Fed Depr-Alt#3'!$C$12:$C$51,"&lt;&gt;0"),0)),"",BH$4+1)</f>
        <v/>
      </c>
      <c r="BJ4" s="472" t="str">
        <f ca="1">IF(COUNT($C$4:BI4)&gt;=(('LookUp Ranges'!$E$147)+IF('Fed Depr-Alt#3'!$C$8="y", COUNTIF('Fed Depr-Alt#3'!$C$12:$C$51,"&lt;&gt;0"),0)),"",BI$4+1)</f>
        <v/>
      </c>
      <c r="BK4" s="472" t="str">
        <f ca="1">IF(COUNT($C$4:BJ4)&gt;=(('LookUp Ranges'!$E$147)+IF('Fed Depr-Alt#3'!$C$8="y", COUNTIF('Fed Depr-Alt#3'!$C$12:$C$51,"&lt;&gt;0"),0)),"",BJ$4+1)</f>
        <v/>
      </c>
      <c r="BL4" s="472" t="str">
        <f ca="1">IF(COUNT($C$4:BK4)&gt;=(('LookUp Ranges'!$E$147)+IF('Fed Depr-Alt#3'!$C$8="y", COUNTIF('Fed Depr-Alt#3'!$C$12:$C$51,"&lt;&gt;0"),0)),"",BK$4+1)</f>
        <v/>
      </c>
      <c r="BM4" s="472" t="str">
        <f ca="1">IF(COUNT($C$4:BL4)&gt;=(('LookUp Ranges'!$E$147)+IF('Fed Depr-Alt#3'!$C$8="y", COUNTIF('Fed Depr-Alt#3'!$C$12:$C$51,"&lt;&gt;0"),0)),"",BL$4+1)</f>
        <v/>
      </c>
      <c r="BN4" s="472" t="str">
        <f ca="1">IF(COUNT($C$4:BM4)&gt;=(('LookUp Ranges'!$E$147)+IF('Fed Depr-Alt#3'!$C$8="y", COUNTIF('Fed Depr-Alt#3'!$C$12:$C$51,"&lt;&gt;0"),0)),"",BM$4+1)</f>
        <v/>
      </c>
      <c r="BO4" s="472" t="str">
        <f ca="1">IF(COUNT($C$4:BN4)&gt;=(('LookUp Ranges'!$E$147)+IF('Fed Depr-Alt#3'!$C$8="y", COUNTIF('Fed Depr-Alt#3'!$C$12:$C$51,"&lt;&gt;0"),0)),"",BN$4+1)</f>
        <v/>
      </c>
      <c r="BP4" s="472" t="str">
        <f ca="1">IF(COUNT($C$4:BO4)&gt;=(('LookUp Ranges'!$E$147)+IF('Fed Depr-Alt#3'!$C$8="y", COUNTIF('Fed Depr-Alt#3'!$C$12:$C$51,"&lt;&gt;0"),0)),"",BO$4+1)</f>
        <v/>
      </c>
      <c r="BQ4" s="472" t="str">
        <f ca="1">IF(COUNT($C$4:BP4)&gt;=(('LookUp Ranges'!$E$147)+IF('Fed Depr-Alt#3'!$C$8="y", COUNTIF('Fed Depr-Alt#3'!$C$12:$C$51,"&lt;&gt;0"),0)),"",BP$4+1)</f>
        <v/>
      </c>
      <c r="BR4" s="472" t="str">
        <f ca="1">IF(COUNT($C$4:BQ4)&gt;=(('LookUp Ranges'!$E$147)+IF('Fed Depr-Alt#3'!$C$8="y", COUNTIF('Fed Depr-Alt#3'!$C$12:$C$51,"&lt;&gt;0"),0)),"",BQ$4+1)</f>
        <v/>
      </c>
      <c r="BS4" s="472" t="str">
        <f ca="1">IF(COUNT($C$4:BR4)&gt;=(('LookUp Ranges'!$E$147)+IF('Fed Depr-Alt#3'!$C$8="y", COUNTIF('Fed Depr-Alt#3'!$C$12:$C$51,"&lt;&gt;0"),0)),"",BR$4+1)</f>
        <v/>
      </c>
      <c r="BT4" s="472" t="str">
        <f ca="1">IF(COUNT($C$4:BS4)&gt;=(('LookUp Ranges'!$E$147)+IF('Fed Depr-Alt#3'!$C$8="y", COUNTIF('Fed Depr-Alt#3'!$C$12:$C$51,"&lt;&gt;0"),0)),"",BS$4+1)</f>
        <v/>
      </c>
      <c r="BU4" s="472" t="str">
        <f ca="1">IF(COUNT($C$4:BT4)&gt;=(('LookUp Ranges'!$E$147)+IF('Fed Depr-Alt#3'!$C$8="y", COUNTIF('Fed Depr-Alt#3'!$C$12:$C$51,"&lt;&gt;0"),0)),"",BT$4+1)</f>
        <v/>
      </c>
      <c r="BV4" s="472" t="str">
        <f ca="1">IF(COUNT($C$4:BU4)&gt;=(('LookUp Ranges'!$E$147)+IF('Fed Depr-Alt#3'!$C$8="y", COUNTIF('Fed Depr-Alt#3'!$C$12:$C$51,"&lt;&gt;0"),0)),"",BU$4+1)</f>
        <v/>
      </c>
      <c r="BW4" s="472" t="str">
        <f ca="1">IF(COUNT($C$4:BV4)&gt;=(('LookUp Ranges'!$E$147)+IF('Fed Depr-Alt#3'!$C$8="y", COUNTIF('Fed Depr-Alt#3'!$C$12:$C$51,"&lt;&gt;0"),0)),"",BV$4+1)</f>
        <v/>
      </c>
      <c r="BX4" s="472" t="str">
        <f ca="1">IF(COUNT($C$4:BW4)&gt;=(('LookUp Ranges'!$E$147)+IF('Fed Depr-Alt#3'!$C$8="y", COUNTIF('Fed Depr-Alt#3'!$C$12:$C$51,"&lt;&gt;0"),0)),"",BW$4+1)</f>
        <v/>
      </c>
      <c r="BY4" s="472" t="str">
        <f ca="1">IF(COUNT($C$4:BX4)&gt;=(('LookUp Ranges'!$E$147)+IF('Fed Depr-Alt#3'!$C$8="y", COUNTIF('Fed Depr-Alt#3'!$C$12:$C$51,"&lt;&gt;0"),0)),"",BX$4+1)</f>
        <v/>
      </c>
      <c r="BZ4" s="472" t="str">
        <f ca="1">IF(COUNT($C$4:BY4)&gt;=(('LookUp Ranges'!$E$147)+IF('Fed Depr-Alt#3'!$C$8="y", COUNTIF('Fed Depr-Alt#3'!$C$12:$C$51,"&lt;&gt;0"),0)),"",BY$4+1)</f>
        <v/>
      </c>
      <c r="CA4" s="472" t="str">
        <f ca="1">IF(COUNT($C$4:BZ4)&gt;=(('LookUp Ranges'!$E$147)+IF('Fed Depr-Alt#3'!$C$8="y", COUNTIF('Fed Depr-Alt#3'!$C$12:$C$51,"&lt;&gt;0"),0)),"",BZ$4+1)</f>
        <v/>
      </c>
      <c r="CB4" s="472" t="str">
        <f ca="1">IF(COUNT($C$4:CA4)&gt;=(('LookUp Ranges'!$E$147)+IF('Fed Depr-Alt#3'!$C$8="y", COUNTIF('Fed Depr-Alt#3'!$C$12:$C$51,"&lt;&gt;0"),0)),"",CA$4+1)</f>
        <v/>
      </c>
      <c r="CC4" s="472" t="str">
        <f ca="1">IF(COUNT($C$4:CB4)&gt;=(('LookUp Ranges'!$E$147)+IF('Fed Depr-Alt#3'!$C$8="y", COUNTIF('Fed Depr-Alt#3'!$C$12:$C$51,"&lt;&gt;0"),0)),"",CB$4+1)</f>
        <v/>
      </c>
      <c r="CD4" s="472" t="str">
        <f ca="1">IF(COUNT($C$4:CC4)&gt;=(('LookUp Ranges'!$E$147)+IF('Fed Depr-Alt#3'!$C$8="y", COUNTIF('Fed Depr-Alt#3'!$C$12:$C$51,"&lt;&gt;0"),0)),"",CC$4+1)</f>
        <v/>
      </c>
      <c r="CE4" s="472" t="str">
        <f ca="1">IF(COUNT($C$4:CD4)&gt;=(('LookUp Ranges'!$E$147)+IF('Fed Depr-Alt#3'!$C$8="y", COUNTIF('Fed Depr-Alt#3'!$C$12:$C$51,"&lt;&gt;0"),0)),"",CD$4+1)</f>
        <v/>
      </c>
      <c r="CF4" s="472" t="str">
        <f ca="1">IF(COUNT($C$4:CE4)&gt;=(('LookUp Ranges'!$E$147)+IF('Fed Depr-Alt#3'!$C$8="y", COUNTIF('Fed Depr-Alt#3'!$C$12:$C$51,"&lt;&gt;0"),0)),"",CE$4+1)</f>
        <v/>
      </c>
      <c r="CG4" s="472" t="str">
        <f ca="1">IF(COUNT($C$4:CF4)&gt;=(('LookUp Ranges'!$E$147)+IF('Fed Depr-Alt#3'!$C$8="y", COUNTIF('Fed Depr-Alt#3'!$C$12:$C$51,"&lt;&gt;0"),0)),"",CF$4+1)</f>
        <v/>
      </c>
      <c r="CH4" s="472" t="str">
        <f ca="1">IF(COUNT($C$4:CG4)&gt;=(('LookUp Ranges'!$E$147)+IF('Fed Depr-Alt#3'!$C$8="y", COUNTIF('Fed Depr-Alt#3'!$C$12:$C$51,"&lt;&gt;0"),0)),"",CG$4+1)</f>
        <v/>
      </c>
      <c r="CI4" s="472" t="str">
        <f ca="1">IF(COUNT($C$4:CH4)&gt;=(('LookUp Ranges'!$E$147)+IF('Fed Depr-Alt#3'!$C$8="y", COUNTIF('Fed Depr-Alt#3'!$C$12:$C$51,"&lt;&gt;0"),0)),"",CH$4+1)</f>
        <v/>
      </c>
      <c r="CJ4" s="472" t="str">
        <f ca="1">IF(COUNT($C$4:CI4)&gt;=(('LookUp Ranges'!$E$147)+IF('Fed Depr-Alt#3'!$C$8="y", COUNTIF('Fed Depr-Alt#3'!$C$12:$C$51,"&lt;&gt;0"),0)),"",CI$4+1)</f>
        <v/>
      </c>
      <c r="CK4" s="472" t="str">
        <f ca="1">IF(COUNT($C$4:CJ4)&gt;=(('LookUp Ranges'!$E$147)+IF('Fed Depr-Alt#3'!$C$8="y", COUNTIF('Fed Depr-Alt#3'!$C$12:$C$51,"&lt;&gt;0"),0)),"",CJ$4+1)</f>
        <v/>
      </c>
      <c r="CL4" s="472" t="str">
        <f ca="1">IF(COUNT($C$4:CK4)&gt;=(('LookUp Ranges'!$E$147)+IF('Fed Depr-Alt#3'!$C$8="y", COUNTIF('Fed Depr-Alt#3'!$C$12:$C$51,"&lt;&gt;0"),0)),"",CK$4+1)</f>
        <v/>
      </c>
      <c r="CM4" s="472" t="str">
        <f ca="1">IF(COUNT($C$4:CL4)&gt;=(('LookUp Ranges'!$E$147)+IF('Fed Depr-Alt#3'!$C$8="y", COUNTIF('Fed Depr-Alt#3'!$C$12:$C$51,"&lt;&gt;0"),0)),"",CL$4+1)</f>
        <v/>
      </c>
      <c r="CN4" s="472" t="str">
        <f ca="1">IF(COUNT($C$4:CM4)&gt;=(('LookUp Ranges'!$E$147)+IF('Fed Depr-Alt#3'!$C$8="y", COUNTIF('Fed Depr-Alt#3'!$C$12:$C$51,"&lt;&gt;0"),0)),"",CM$4+1)</f>
        <v/>
      </c>
      <c r="CO4" s="472" t="str">
        <f ca="1">IF(COUNT($C$4:CN4)&gt;=(('LookUp Ranges'!$E$147)+IF('Fed Depr-Alt#3'!$C$8="y", COUNTIF('Fed Depr-Alt#3'!$C$12:$C$51,"&lt;&gt;0"),0)),"",CN$4+1)</f>
        <v/>
      </c>
      <c r="CP4" s="472" t="str">
        <f ca="1">IF(COUNT($C$4:CO4)&gt;=(('LookUp Ranges'!$E$147)+IF('Fed Depr-Alt#3'!$C$8="y", COUNTIF('Fed Depr-Alt#3'!$C$12:$C$51,"&lt;&gt;0"),0)),"",CO$4+1)</f>
        <v/>
      </c>
      <c r="CQ4" s="472" t="str">
        <f ca="1">IF(COUNT($C$4:CP4)&gt;=(('LookUp Ranges'!$E$147)+IF('Fed Depr-Alt#3'!$C$8="y", COUNTIF('Fed Depr-Alt#3'!$C$12:$C$51,"&lt;&gt;0"),0)),"",CP$4+1)</f>
        <v/>
      </c>
      <c r="CR4" s="21">
        <v>0</v>
      </c>
    </row>
    <row r="5" spans="1:98" s="10" customFormat="1" ht="16.5" thickBot="1" x14ac:dyDescent="0.3">
      <c r="A5" s="33" t="s">
        <v>146</v>
      </c>
      <c r="B5" s="34"/>
      <c r="C5" s="8"/>
      <c r="D5" s="8"/>
      <c r="E5" s="8"/>
      <c r="F5" s="8"/>
      <c r="G5" s="8"/>
      <c r="H5" s="8"/>
      <c r="I5" s="8"/>
      <c r="J5" s="8"/>
      <c r="K5" s="8"/>
      <c r="L5" s="8"/>
      <c r="M5" s="8"/>
      <c r="N5" s="8"/>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8" s="10" customFormat="1" x14ac:dyDescent="0.25">
      <c r="A6" s="37" t="s">
        <v>160</v>
      </c>
      <c r="B6" s="38"/>
      <c r="C6" s="8"/>
      <c r="D6" s="8"/>
      <c r="E6" s="8"/>
      <c r="F6" s="8"/>
      <c r="G6" s="8"/>
      <c r="H6" s="8"/>
      <c r="I6" s="8"/>
      <c r="J6" s="8"/>
      <c r="K6" s="8"/>
      <c r="L6" s="8"/>
      <c r="M6" s="8"/>
      <c r="N6" s="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8" s="10" customFormat="1" x14ac:dyDescent="0.25">
      <c r="A7" s="32" t="s">
        <v>145</v>
      </c>
      <c r="B7" s="38"/>
      <c r="C7" s="8"/>
      <c r="D7" s="8"/>
      <c r="E7" s="8"/>
      <c r="F7" s="8"/>
      <c r="G7" s="8"/>
      <c r="H7" s="8"/>
      <c r="I7" s="8"/>
      <c r="J7" s="8"/>
      <c r="K7" s="8"/>
      <c r="L7" s="8"/>
      <c r="M7" s="8"/>
      <c r="N7" s="8"/>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8" s="471" customFormat="1" x14ac:dyDescent="0.25">
      <c r="A8" s="39" t="s">
        <v>102</v>
      </c>
      <c r="C8" s="470">
        <f ca="1">IF(C4&gt;=InServiceAlt3,SUM(Inputs!$E$100:E100)-IF(AND(C4&lt;&gt;"",D4=""),RetireValueAlt3,0),0)-IF(C4="",RetireValueAlt3,0)</f>
        <v>0</v>
      </c>
      <c r="D8" s="470">
        <f ca="1">IF(D4&gt;=InServiceAlt3,SUM(Inputs!$E$100:F100)-IF(AND(D4&lt;&gt;"",E4=""),RetireValueAlt3,0),0)-IF(D4="",RetireValueAlt3,0)</f>
        <v>0</v>
      </c>
      <c r="E8" s="470">
        <f ca="1">IF(E4&gt;=InServiceAlt3,SUM(Inputs!$E$100:G100)-IF(AND(E4&lt;&gt;"",F4=""),RetireValueAlt3,0),0)-IF(E4="",RetireValueAlt3,0)</f>
        <v>0</v>
      </c>
      <c r="F8" s="470">
        <f ca="1">IF(F4&gt;=InServiceAlt3,SUM(Inputs!$E$100:H100)-IF(AND(F4&lt;&gt;"",G4=""),RetireValueAlt3,0),0)-IF(F4="",RetireValueAlt3,0)</f>
        <v>0</v>
      </c>
      <c r="G8" s="470">
        <f ca="1">IF(G4&gt;=InServiceAlt3,SUM(Inputs!$E$100:I100)-IF(AND(G4&lt;&gt;"",H4=""),RetireValueAlt3,0),0)-IF(G4="",RetireValueAlt3,0)</f>
        <v>0</v>
      </c>
      <c r="H8" s="470">
        <f ca="1">IF(H4&gt;=InServiceAlt3,SUM(Inputs!$E$100:J100)-IF(AND(H4&lt;&gt;"",I4=""),RetireValueAlt3,0),0)-IF(H4="",RetireValueAlt3,0)</f>
        <v>0</v>
      </c>
      <c r="I8" s="470">
        <f ca="1">IF(I4&gt;=InServiceAlt3,SUM(Inputs!$E$100:K100)-IF(AND(I4&lt;&gt;"",J4=""),RetireValueAlt3,0),0)-IF(I4="",RetireValueAlt3,0)</f>
        <v>0</v>
      </c>
      <c r="J8" s="470">
        <f ca="1">IF(J4&gt;=InServiceAlt3,SUM(Inputs!$E$100:L100)-IF(AND(J4&lt;&gt;"",K4=""),RetireValueAlt3,0),0)-IF(J4="",RetireValueAlt3,0)</f>
        <v>0</v>
      </c>
      <c r="K8" s="470">
        <f ca="1">IF(K4&gt;=InServiceAlt3,SUM(Inputs!$E$100:M100)-IF(AND(K4&lt;&gt;"",L4=""),RetireValueAlt3,0),0)-IF(K4="",RetireValueAlt3,0)</f>
        <v>0</v>
      </c>
      <c r="L8" s="470">
        <f ca="1">IF(L4&gt;=InServiceAlt3,SUM(Inputs!$E$100:N100)-IF(AND(L4&lt;&gt;"",M4=""),RetireValueAlt3,0),0)-IF(L4="",RetireValueAlt3,0)</f>
        <v>0</v>
      </c>
      <c r="M8" s="470">
        <f ca="1">IF(M4&gt;=InServiceAlt3,SUM(Inputs!$E$100:O100)-IF(AND(M4&lt;&gt;"",N4=""),RetireValueAlt3,0),0)-IF(M4="",RetireValueAlt3,0)</f>
        <v>0</v>
      </c>
      <c r="N8" s="470">
        <f ca="1">IF(N4&gt;=InServiceAlt3,SUM(Inputs!$E$100:P100)-IF(AND(N4&lt;&gt;"",O4=""),RetireValueAlt3,0),0)-IF(N4="",RetireValueAlt3,0)</f>
        <v>0</v>
      </c>
      <c r="O8" s="470">
        <f ca="1">IF(O4&gt;=InServiceAlt3,SUM(Inputs!$E$100:Q100)-IF(AND(O4&lt;&gt;"",P4=""),RetireValueAlt3,0),0)-IF(O4="",RetireValueAlt3,0)</f>
        <v>0</v>
      </c>
      <c r="P8" s="470">
        <f ca="1">IF(P4&gt;=InServiceAlt3,SUM(Inputs!$E$100:R100)-IF(AND(P4&lt;&gt;"",Q4=""),RetireValueAlt3,0),0)-IF(P4="",RetireValueAlt3,0)</f>
        <v>0</v>
      </c>
      <c r="Q8" s="470">
        <f ca="1">IF(Q4&gt;=InServiceAlt3,SUM(Inputs!$E$100:S100)-IF(AND(Q4&lt;&gt;"",R4=""),RetireValueAlt3,0),0)-IF(Q4="",RetireValueAlt3,0)</f>
        <v>0</v>
      </c>
      <c r="R8" s="470">
        <f ca="1">IF(R4&gt;=InServiceAlt3,SUM(Inputs!$E$100:T100)-IF(AND(R4&lt;&gt;"",S4=""),RetireValueAlt3,0),0)-IF(R4="",RetireValueAlt3,0)</f>
        <v>0</v>
      </c>
      <c r="S8" s="470">
        <f ca="1">IF(S4&gt;=InServiceAlt3,SUM(Inputs!$E$100:U100)-IF(AND(S4&lt;&gt;"",T4=""),RetireValueAlt3,0),0)-IF(S4="",RetireValueAlt3,0)</f>
        <v>0</v>
      </c>
      <c r="T8" s="470">
        <f ca="1">IF(T4&gt;=InServiceAlt3,SUM(Inputs!$E$100:V100)-IF(AND(T4&lt;&gt;"",U4=""),RetireValueAlt3,0),0)-IF(T4="",RetireValueAlt3,0)</f>
        <v>0</v>
      </c>
      <c r="U8" s="470">
        <f ca="1">IF(U4&gt;=InServiceAlt3,SUM(Inputs!$E$100:W100)-IF(AND(U4&lt;&gt;"",V4=""),RetireValueAlt3,0),0)-IF(U4="",RetireValueAlt3,0)</f>
        <v>0</v>
      </c>
      <c r="V8" s="470">
        <f ca="1">IF(V4&gt;=InServiceAlt3,SUM(Inputs!$E$100:X100)-IF(AND(V4&lt;&gt;"",W4=""),RetireValueAlt3,0),0)-IF(V4="",RetireValueAlt3,0)</f>
        <v>0</v>
      </c>
      <c r="W8" s="470">
        <f ca="1">IF(W4&gt;=InServiceAlt3,SUM(Inputs!$E$100:Y100)-IF(AND(W4&lt;&gt;"",X4=""),RetireValueAlt3,0),0)-IF(W4="",RetireValueAlt3,0)</f>
        <v>0</v>
      </c>
      <c r="X8" s="470">
        <f ca="1">IF(X4&gt;=InServiceAlt3,SUM(Inputs!$E$100:Z100)-IF(AND(X4&lt;&gt;"",Y4=""),RetireValueAlt3,0),0)-IF(X4="",RetireValueAlt3,0)</f>
        <v>0</v>
      </c>
      <c r="Y8" s="470">
        <f ca="1">IF(Y4&gt;=InServiceAlt3,SUM(Inputs!$E$100:AA100)-IF(AND(Y4&lt;&gt;"",Z4=""),RetireValueAlt3,0),0)-IF(Y4="",RetireValueAlt3,0)</f>
        <v>0</v>
      </c>
      <c r="Z8" s="470">
        <f ca="1">IF(Z4&gt;=InServiceAlt3,SUM(Inputs!$E$100:AB100)-IF(AND(Z4&lt;&gt;"",AA4=""),RetireValueAlt3,0),0)-IF(Z4="",RetireValueAlt3,0)</f>
        <v>0</v>
      </c>
      <c r="AA8" s="470">
        <f ca="1">IF(AA4&gt;=InServiceAlt3,SUM(Inputs!$E$100:AC100)-IF(AND(AA4&lt;&gt;"",AB4=""),RetireValueAlt3,0),0)-IF(AA4="",RetireValueAlt3,0)</f>
        <v>0</v>
      </c>
      <c r="AB8" s="470">
        <f ca="1">IF(AB4&gt;=InServiceAlt3,SUM(Inputs!$E$100:AD100)-IF(AND(AB4&lt;&gt;"",AC4=""),RetireValueAlt3,0),0)-IF(AB4="",RetireValueAlt3,0)</f>
        <v>0</v>
      </c>
      <c r="AC8" s="470">
        <f ca="1">IF(AC4&gt;=InServiceAlt3,SUM(Inputs!$E$100:AE100)-IF(AND(AC4&lt;&gt;"",AD4=""),RetireValueAlt3,0),0)-IF(AC4="",RetireValueAlt3,0)</f>
        <v>0</v>
      </c>
      <c r="AD8" s="470">
        <f ca="1">IF(AD4&gt;=InServiceAlt3,SUM(Inputs!$E$100:AF100)-IF(AND(AD4&lt;&gt;"",AE4=""),RetireValueAlt3,0),0)-IF(AD4="",RetireValueAlt3,0)</f>
        <v>0</v>
      </c>
      <c r="AE8" s="470">
        <f ca="1">IF(AE4&gt;=InServiceAlt3,SUM(Inputs!$E$100:AG100)-IF(AND(AE4&lt;&gt;"",AF4=""),RetireValueAlt3,0),0)-IF(AE4="",RetireValueAlt3,0)</f>
        <v>0</v>
      </c>
      <c r="AF8" s="470">
        <f ca="1">IF(AF4&gt;=InServiceAlt3,SUM(Inputs!$E$100:AH100)-IF(AND(AF4&lt;&gt;"",AG4=""),RetireValueAlt3,0),0)-IF(AF4="",RetireValueAlt3,0)</f>
        <v>0</v>
      </c>
      <c r="AG8" s="470">
        <f ca="1">IF(AG4&gt;=InServiceAlt3,SUM(Inputs!$E$100:AI100)-IF(AND(AG4&lt;&gt;"",AH4=""),RetireValueAlt3,0),0)-IF(AG4="",RetireValueAlt3,0)</f>
        <v>0</v>
      </c>
      <c r="AH8" s="470">
        <f ca="1">IF(AH4&gt;=InServiceAlt3,SUM(Inputs!$E$100:AJ100)-IF(AND(AH4&lt;&gt;"",AI4=""),RetireValueAlt3,0),0)-IF(AH4="",RetireValueAlt3,0)</f>
        <v>0</v>
      </c>
      <c r="AI8" s="470">
        <f ca="1">IF(AI4&gt;=InServiceAlt3,SUM(Inputs!$E$100:AK100)-IF(AND(AI4&lt;&gt;"",AJ4=""),RetireValueAlt3,0),0)-IF(AI4="",RetireValueAlt3,0)</f>
        <v>0</v>
      </c>
      <c r="AJ8" s="470">
        <f ca="1">IF(AJ4&gt;=InServiceAlt3,SUM(Inputs!$E$100:AL100)-IF(AND(AJ4&lt;&gt;"",AK4=""),RetireValueAlt3,0),0)-IF(AJ4="",RetireValueAlt3,0)</f>
        <v>0</v>
      </c>
      <c r="AK8" s="470">
        <f ca="1">IF(AK4&gt;=InServiceAlt3,SUM(Inputs!$E$100:AM100)-IF(AND(AK4&lt;&gt;"",AL4=""),RetireValueAlt3,0),0)-IF(AK4="",RetireValueAlt3,0)</f>
        <v>0</v>
      </c>
      <c r="AL8" s="470">
        <f ca="1">IF(AL4&gt;=InServiceAlt3,SUM(Inputs!$E$100:AN100)-IF(AND(AL4&lt;&gt;"",AM4=""),RetireValueAlt3,0),0)-IF(AL4="",RetireValueAlt3,0)</f>
        <v>0</v>
      </c>
      <c r="AM8" s="470">
        <f ca="1">IF(AM4&gt;=InServiceAlt3,SUM(Inputs!$E$100:AO100)-IF(AND(AM4&lt;&gt;"",AN4=""),RetireValueAlt3,0),0)-IF(AM4="",RetireValueAlt3,0)</f>
        <v>0</v>
      </c>
      <c r="AN8" s="470">
        <f ca="1">IF(AN4&gt;=InServiceAlt3,SUM(Inputs!$E$100:AP100)-IF(AND(AN4&lt;&gt;"",AO4=""),RetireValueAlt3,0),0)-IF(AN4="",RetireValueAlt3,0)</f>
        <v>0</v>
      </c>
      <c r="AO8" s="470">
        <f ca="1">IF(AO4&gt;=InServiceAlt3,SUM(Inputs!$E$100:AQ100)-IF(AND(AO4&lt;&gt;"",AP4=""),RetireValueAlt3,0),0)-IF(AO4="",RetireValueAlt3,0)</f>
        <v>0</v>
      </c>
      <c r="AP8" s="470">
        <f ca="1">IF(AP4&gt;=InServiceAlt3,SUM(Inputs!$E$100:AR100)-IF(AND(AP4&lt;&gt;"",AQ4=""),RetireValueAlt3,0),0)-IF(AP4="",RetireValueAlt3,0)</f>
        <v>0</v>
      </c>
      <c r="AQ8" s="470">
        <f ca="1">IF(AQ4&gt;=InServiceAlt3,SUM(Inputs!$E$100:AS100)-IF(AND(AQ4&lt;&gt;"",AR4=""),RetireValueAlt3,0),0)-IF(AQ4="",RetireValueAlt3,0)</f>
        <v>0</v>
      </c>
      <c r="AR8" s="470">
        <f ca="1">IF(AR4&gt;=InServiceAlt3,SUM(Inputs!$E$100:AT100)-IF(AND(AR4&lt;&gt;"",AS4=""),RetireValueAlt3,0),0)-IF(AR4="",RetireValueAlt3,0)</f>
        <v>0</v>
      </c>
      <c r="AS8" s="470">
        <f ca="1">IF(AS4&gt;=InServiceAlt3,SUM(Inputs!$E$100:AU100)-IF(AND(AS4&lt;&gt;"",AT4=""),RetireValueAlt3,0),0)-IF(AS4="",RetireValueAlt3,0)</f>
        <v>0</v>
      </c>
      <c r="AT8" s="470">
        <f ca="1">IF(AT4&gt;=InServiceAlt3,SUM(Inputs!$E$100:AV100)-IF(AND(AT4&lt;&gt;"",AU4=""),RetireValueAlt3,0),0)-IF(AT4="",RetireValueAlt3,0)</f>
        <v>0</v>
      </c>
      <c r="AU8" s="470">
        <f ca="1">IF(AU4&gt;=InServiceAlt3,SUM(Inputs!$E$100:AW100)-IF(AND(AU4&lt;&gt;"",AV4=""),RetireValueAlt3,0),0)-IF(AU4="",RetireValueAlt3,0)</f>
        <v>0</v>
      </c>
      <c r="AV8" s="470">
        <f ca="1">IF(AV4&gt;=InServiceAlt3,SUM(Inputs!$E$100:AX100)-IF(AND(AV4&lt;&gt;"",AW4=""),RetireValueAlt3,0),0)-IF(AV4="",RetireValueAlt3,0)</f>
        <v>0</v>
      </c>
      <c r="AW8" s="470">
        <f ca="1">IF(AW4&gt;=InServiceAlt3,SUM(Inputs!$E$100:AY100)-IF(AND(AW4&lt;&gt;"",AX4=""),RetireValueAlt3,0),0)-IF(AW4="",RetireValueAlt3,0)</f>
        <v>0</v>
      </c>
      <c r="AX8" s="470">
        <f ca="1">IF(AX4&gt;=InServiceAlt3,SUM(Inputs!$E$100:AZ100)-IF(AND(AX4&lt;&gt;"",AY4=""),RetireValueAlt3,0),0)-IF(AX4="",RetireValueAlt3,0)</f>
        <v>0</v>
      </c>
      <c r="AY8" s="470">
        <f ca="1">IF(AY4&gt;=InServiceAlt3,SUM(Inputs!$E$100:BA100)-IF(AND(AY4&lt;&gt;"",AZ4=""),RetireValueAlt3,0),0)-IF(AY4="",RetireValueAlt3,0)</f>
        <v>0</v>
      </c>
      <c r="AZ8" s="470">
        <f ca="1">IF(AZ4&gt;=InServiceAlt3,SUM(Inputs!$E$100:BB100)-IF(AND(AZ4&lt;&gt;"",BA4=""),RetireValueAlt3,0),0)-IF(AZ4="",RetireValueAlt3,0)</f>
        <v>0</v>
      </c>
      <c r="BA8" s="470">
        <f ca="1">IF(BA4&gt;=InServiceAlt3,SUM(Inputs!$E$100:BC100)-IF(AND(BA4&lt;&gt;"",BB4=""),RetireValueAlt3,0),0)-IF(BA4="",RetireValueAlt3,0)</f>
        <v>0</v>
      </c>
      <c r="BB8" s="470">
        <f ca="1">IF(BB4&gt;=InServiceAlt3,SUM(Inputs!$E$100:BD100)-IF(AND(BB4&lt;&gt;"",BC4=""),RetireValueAlt3,0),0)-IF(BB4="",RetireValueAlt3,0)</f>
        <v>0</v>
      </c>
      <c r="BC8" s="470">
        <f ca="1">IF(BC4&gt;=InServiceAlt3,SUM(Inputs!$E$100:BE100)-IF(AND(BC4&lt;&gt;"",BD4=""),RetireValueAlt3,0),0)-IF(BC4="",RetireValueAlt3,0)</f>
        <v>0</v>
      </c>
      <c r="BD8" s="470">
        <f ca="1">IF(BD4&gt;=InServiceAlt3,SUM(Inputs!$E$100:BF100)-IF(AND(BD4&lt;&gt;"",BE4=""),RetireValueAlt3,0),0)-IF(BD4="",RetireValueAlt3,0)</f>
        <v>0</v>
      </c>
      <c r="BE8" s="470">
        <f ca="1">IF(BE4&gt;=InServiceAlt3,SUM(Inputs!$E$100:BG100)-IF(AND(BE4&lt;&gt;"",BF4=""),RetireValueAlt3,0),0)-IF(BE4="",RetireValueAlt3,0)</f>
        <v>0</v>
      </c>
      <c r="BF8" s="470">
        <f ca="1">IF(BF4&gt;=InServiceAlt3,SUM(Inputs!$E$100:BH100)-IF(AND(BF4&lt;&gt;"",BG4=""),RetireValueAlt3,0),0)-IF(BF4="",RetireValueAlt3,0)</f>
        <v>0</v>
      </c>
      <c r="BG8" s="470">
        <f ca="1">IF(BG4&gt;=InServiceAlt3,SUM(Inputs!$E$100:BI100)-IF(AND(BG4&lt;&gt;"",BH4=""),RetireValueAlt3,0),0)-IF(BG4="",RetireValueAlt3,0)</f>
        <v>0</v>
      </c>
      <c r="BH8" s="470">
        <f ca="1">IF(BH4&gt;=InServiceAlt3,SUM(Inputs!$E$100:BJ100)-IF(AND(BH4&lt;&gt;"",BI4=""),RetireValueAlt3,0),0)-IF(BH4="",RetireValueAlt3,0)</f>
        <v>0</v>
      </c>
      <c r="BI8" s="470">
        <f ca="1">IF(BI4&gt;=InServiceAlt3,SUM(Inputs!$E$100:BK100)-IF(AND(BI4&lt;&gt;"",BJ4=""),RetireValueAlt3,0),0)-IF(BI4="",RetireValueAlt3,0)</f>
        <v>0</v>
      </c>
      <c r="BJ8" s="470">
        <f ca="1">IF(BJ4&gt;=InServiceAlt3,SUM(Inputs!$E$100:BL100)-IF(AND(BJ4&lt;&gt;"",BK4=""),RetireValueAlt3,0),0)-IF(BJ4="",RetireValueAlt3,0)</f>
        <v>0</v>
      </c>
      <c r="BK8" s="470">
        <f ca="1">IF(BK4&gt;=InServiceAlt3,SUM(Inputs!$E$100:BM100)-IF(AND(BK4&lt;&gt;"",BL4=""),RetireValueAlt3,0),0)-IF(BK4="",RetireValueAlt3,0)</f>
        <v>0</v>
      </c>
      <c r="BL8" s="470">
        <f ca="1">IF(BL4&gt;=InServiceAlt3,SUM(Inputs!$E$100:BN100)-IF(AND(BL4&lt;&gt;"",BM4=""),RetireValueAlt3,0),0)-IF(BL4="",RetireValueAlt3,0)</f>
        <v>0</v>
      </c>
      <c r="BM8" s="470">
        <f ca="1">IF(BM4&gt;=InServiceAlt3,SUM(Inputs!$E$100:BO100)-IF(AND(BM4&lt;&gt;"",BN4=""),RetireValueAlt3,0),0)-IF(BM4="",RetireValueAlt3,0)</f>
        <v>0</v>
      </c>
      <c r="BN8" s="470">
        <f ca="1">IF(BN4&gt;=InServiceAlt3,SUM(Inputs!$E$100:BP100)-IF(AND(BN4&lt;&gt;"",BO4=""),RetireValueAlt3,0),0)-IF(BN4="",RetireValueAlt3,0)</f>
        <v>0</v>
      </c>
      <c r="BO8" s="470">
        <f ca="1">IF(BO4&gt;=InServiceAlt3,SUM(Inputs!$E$100:BQ100)-IF(AND(BO4&lt;&gt;"",BP4=""),RetireValueAlt3,0),0)-IF(BO4="",RetireValueAlt3,0)</f>
        <v>0</v>
      </c>
      <c r="BP8" s="470">
        <f ca="1">IF(BP4&gt;=InServiceAlt3,SUM(Inputs!$E$100:BR100)-IF(AND(BP4&lt;&gt;"",BQ4=""),RetireValueAlt3,0),0)-IF(BP4="",RetireValueAlt3,0)</f>
        <v>0</v>
      </c>
      <c r="BQ8" s="470">
        <f ca="1">IF(BQ4&gt;=InServiceAlt3,SUM(Inputs!$E$100:BS100)-IF(AND(BQ4&lt;&gt;"",BR4=""),RetireValueAlt3,0),0)-IF(BQ4="",RetireValueAlt3,0)</f>
        <v>0</v>
      </c>
      <c r="BR8" s="470">
        <f ca="1">IF(BR4&gt;=InServiceAlt3,SUM(Inputs!$E$100:BT100)-IF(AND(BR4&lt;&gt;"",BS4=""),RetireValueAlt3,0),0)-IF(BR4="",RetireValueAlt3,0)</f>
        <v>0</v>
      </c>
      <c r="BS8" s="470">
        <f ca="1">IF(BS4&gt;=InServiceAlt3,SUM(Inputs!$E$100:BU100)-IF(AND(BS4&lt;&gt;"",BT4=""),RetireValueAlt3,0),0)-IF(BS4="",RetireValueAlt3,0)</f>
        <v>0</v>
      </c>
      <c r="BT8" s="470">
        <f ca="1">IF(BT4&gt;=InServiceAlt3,SUM(Inputs!$E$100:BV100)-IF(AND(BT4&lt;&gt;"",BU4=""),RetireValueAlt3,0),0)-IF(BT4="",RetireValueAlt3,0)</f>
        <v>0</v>
      </c>
      <c r="BU8" s="470">
        <f ca="1">IF(BU4&gt;=InServiceAlt3,SUM(Inputs!$E$100:BW100)-IF(AND(BU4&lt;&gt;"",BV4=""),RetireValueAlt3,0),0)-IF(BU4="",RetireValueAlt3,0)</f>
        <v>0</v>
      </c>
      <c r="BV8" s="470">
        <f ca="1">IF(BV4&gt;=InServiceAlt3,SUM(Inputs!$E$100:BX100)-IF(AND(BV4&lt;&gt;"",BW4=""),RetireValueAlt3,0),0)-IF(BV4="",RetireValueAlt3,0)</f>
        <v>0</v>
      </c>
      <c r="BW8" s="470">
        <f ca="1">IF(BW4&gt;=InServiceAlt3,SUM(Inputs!$E$100:BY100)-IF(AND(BW4&lt;&gt;"",BX4=""),RetireValueAlt3,0),0)-IF(BW4="",RetireValueAlt3,0)</f>
        <v>0</v>
      </c>
      <c r="BX8" s="470">
        <f ca="1">IF(BX4&gt;=InServiceAlt3,SUM(Inputs!$E$100:BZ100)-IF(AND(BX4&lt;&gt;"",BY4=""),RetireValueAlt3,0),0)-IF(BX4="",RetireValueAlt3,0)</f>
        <v>0</v>
      </c>
      <c r="BY8" s="470">
        <f ca="1">IF(BY4&gt;=InServiceAlt3,SUM(Inputs!$E$100:CA100)-IF(AND(BY4&lt;&gt;"",BZ4=""),RetireValueAlt3,0),0)-IF(BY4="",RetireValueAlt3,0)</f>
        <v>0</v>
      </c>
      <c r="BZ8" s="470">
        <f ca="1">IF(BZ4&gt;=InServiceAlt3,SUM(Inputs!$E$100:CB100)-IF(AND(BZ4&lt;&gt;"",CA4=""),RetireValueAlt3,0),0)-IF(BZ4="",RetireValueAlt3,0)</f>
        <v>0</v>
      </c>
      <c r="CA8" s="470">
        <f ca="1">IF(CA4&gt;=InServiceAlt3,SUM(Inputs!$E$100:CC100)-IF(AND(CA4&lt;&gt;"",CB4=""),RetireValueAlt3,0),0)-IF(CA4="",RetireValueAlt3,0)</f>
        <v>0</v>
      </c>
      <c r="CB8" s="470">
        <f ca="1">IF(CB4&gt;=InServiceAlt3,SUM(Inputs!$E$100:CD100)-IF(AND(CB4&lt;&gt;"",CC4=""),RetireValueAlt3,0),0)-IF(CB4="",RetireValueAlt3,0)</f>
        <v>0</v>
      </c>
      <c r="CC8" s="470">
        <f ca="1">IF(CC4&gt;=InServiceAlt3,SUM(Inputs!$E$100:CE100)-IF(AND(CC4&lt;&gt;"",CD4=""),RetireValueAlt3,0),0)-IF(CC4="",RetireValueAlt3,0)</f>
        <v>0</v>
      </c>
      <c r="CD8" s="470">
        <f ca="1">IF(CD4&gt;=InServiceAlt3,SUM(Inputs!$E$100:CF100)-IF(AND(CD4&lt;&gt;"",CE4=""),RetireValueAlt3,0),0)-IF(CD4="",RetireValueAlt3,0)</f>
        <v>0</v>
      </c>
      <c r="CE8" s="470">
        <f ca="1">IF(CE4&gt;=InServiceAlt3,SUM(Inputs!$E$100:CG100)-IF(AND(CE4&lt;&gt;"",CF4=""),RetireValueAlt3,0),0)-IF(CE4="",RetireValueAlt3,0)</f>
        <v>0</v>
      </c>
      <c r="CF8" s="470">
        <f ca="1">IF(CF4&gt;=InServiceAlt3,SUM(Inputs!$E$100:CH100)-IF(AND(CF4&lt;&gt;"",CG4=""),RetireValueAlt3,0),0)-IF(CF4="",RetireValueAlt3,0)</f>
        <v>0</v>
      </c>
      <c r="CG8" s="470">
        <f ca="1">IF(CG4&gt;=InServiceAlt3,SUM(Inputs!$E$100:CI100)-IF(AND(CG4&lt;&gt;"",CH4=""),RetireValueAlt3,0),0)-IF(CG4="",RetireValueAlt3,0)</f>
        <v>0</v>
      </c>
      <c r="CH8" s="470">
        <f ca="1">IF(CH4&gt;=InServiceAlt3,SUM(Inputs!$E$100:CJ100)-IF(AND(CH4&lt;&gt;"",CI4=""),RetireValueAlt3,0),0)-IF(CH4="",RetireValueAlt3,0)</f>
        <v>0</v>
      </c>
      <c r="CI8" s="470">
        <f ca="1">IF(CI4&gt;=InServiceAlt3,SUM(Inputs!$E$100:CK100)-IF(AND(CI4&lt;&gt;"",CJ4=""),RetireValueAlt3,0),0)-IF(CI4="",RetireValueAlt3,0)</f>
        <v>0</v>
      </c>
      <c r="CJ8" s="470">
        <f ca="1">IF(CJ4&gt;=InServiceAlt3,SUM(Inputs!$E$100:CL100)-IF(AND(CJ4&lt;&gt;"",CK4=""),RetireValueAlt3,0),0)-IF(CJ4="",RetireValueAlt3,0)</f>
        <v>0</v>
      </c>
      <c r="CK8" s="470">
        <f ca="1">IF(CK4&gt;=InServiceAlt3,SUM(Inputs!$E$100:CM100)-IF(AND(CK4&lt;&gt;"",CL4=""),RetireValueAlt3,0),0)-IF(CK4="",RetireValueAlt3,0)</f>
        <v>0</v>
      </c>
      <c r="CL8" s="470">
        <f ca="1">IF(CL4&gt;=InServiceAlt3,SUM(Inputs!$E$100:CN100)-IF(AND(CL4&lt;&gt;"",CM4=""),RetireValueAlt3,0),0)-IF(CL4="",RetireValueAlt3,0)</f>
        <v>0</v>
      </c>
      <c r="CM8" s="470">
        <f ca="1">IF(CM4&gt;=InServiceAlt3,SUM(Inputs!$E$100:CO100)-IF(AND(CM4&lt;&gt;"",CN4=""),RetireValueAlt3,0),0)-IF(CM4="",RetireValueAlt3,0)</f>
        <v>0</v>
      </c>
      <c r="CN8" s="470">
        <f ca="1">IF(CN4&gt;=InServiceAlt3,SUM(Inputs!$E$100:CP100)-IF(AND(CN4&lt;&gt;"",CO4=""),RetireValueAlt3,0),0)-IF(CN4="",RetireValueAlt3,0)</f>
        <v>0</v>
      </c>
      <c r="CO8" s="470">
        <f ca="1">IF(CO4&gt;=InServiceAlt3,SUM(Inputs!$E$100:CQ100)-IF(AND(CO4&lt;&gt;"",CP4=""),RetireValueAlt3,0),0)-IF(CO4="",RetireValueAlt3,0)</f>
        <v>0</v>
      </c>
      <c r="CP8" s="470">
        <f ca="1">IF(CP4&gt;=InServiceAlt3,SUM(Inputs!$E$100:CR100)-IF(AND(CP4&lt;&gt;"",CQ4=""),RetireValueAlt3,0),0)-IF(CP4="",RetireValueAlt3,0)</f>
        <v>0</v>
      </c>
      <c r="CQ8" s="470">
        <f ca="1">IF(CQ4&gt;=InServiceAlt3,SUM(Inputs!$E$100:CS100)-IF(AND(CQ4&lt;&gt;"",CR4=""),RetireValueAlt3,0),0)-IF(CQ4="",RetireValueAlt3,0)</f>
        <v>0</v>
      </c>
      <c r="CR8" s="470"/>
      <c r="CS8" s="470"/>
      <c r="CT8" s="470"/>
    </row>
    <row r="9" spans="1:98" s="10" customFormat="1" x14ac:dyDescent="0.25">
      <c r="A9" s="39" t="s">
        <v>103</v>
      </c>
      <c r="C9" s="470">
        <f>IF(C4&gt;=InServiceAlt3,0,SUM(Inputs!$E$100:E100)-IF(AND(C4&lt;&gt;"",D4=""),0,0))</f>
        <v>0</v>
      </c>
      <c r="D9" s="470">
        <f ca="1">IF(D4&gt;=InServiceAlt3,0,SUM(Inputs!$E$100:F100)-IF(AND(D4&lt;&gt;"",E4=""),0,0))</f>
        <v>0</v>
      </c>
      <c r="E9" s="470">
        <f ca="1">IF(E4&gt;=InServiceAlt3,0,SUM(Inputs!$E$100:G100)-IF(AND(E4&lt;&gt;"",F4=""),0,0))</f>
        <v>0</v>
      </c>
      <c r="F9" s="470">
        <f ca="1">IF(F4&gt;=InServiceAlt3,0,SUM(Inputs!$E$100:H100)-IF(AND(F4&lt;&gt;"",G4=""),0,0))</f>
        <v>0</v>
      </c>
      <c r="G9" s="470">
        <f ca="1">IF(G4&gt;=InServiceAlt3,0,SUM(Inputs!$E$100:I100)-IF(AND(G4&lt;&gt;"",H4=""),0,0))</f>
        <v>0</v>
      </c>
      <c r="H9" s="470">
        <f ca="1">IF(H4&gt;=InServiceAlt3,0,SUM(Inputs!$E$100:J100)-IF(AND(H4&lt;&gt;"",I4=""),0,0))</f>
        <v>0</v>
      </c>
      <c r="I9" s="470">
        <f ca="1">IF(I4&gt;=InServiceAlt3,0,SUM(Inputs!$E$100:K100)-IF(AND(I4&lt;&gt;"",J4=""),0,0))</f>
        <v>0</v>
      </c>
      <c r="J9" s="470">
        <f ca="1">IF(J4&gt;=InServiceAlt3,0,SUM(Inputs!$E$100:L100)-IF(AND(J4&lt;&gt;"",K4=""),0,0))</f>
        <v>0</v>
      </c>
      <c r="K9" s="470">
        <f ca="1">IF(K4&gt;=InServiceAlt3,0,SUM(Inputs!$E$100:M100)-IF(AND(K4&lt;&gt;"",L4=""),0,0))</f>
        <v>0</v>
      </c>
      <c r="L9" s="470">
        <f ca="1">IF(L4&gt;=InServiceAlt3,0,SUM(Inputs!$E$100:N100)-IF(AND(L4&lt;&gt;"",M4=""),0,0))</f>
        <v>0</v>
      </c>
      <c r="M9" s="470">
        <f ca="1">IF(M4&gt;=InServiceAlt3,0,SUM(Inputs!$E$100:O100)-IF(AND(M4&lt;&gt;"",N4=""),0,0))</f>
        <v>0</v>
      </c>
      <c r="N9" s="470">
        <f ca="1">IF(N4&gt;=InServiceAlt3,0,SUM(Inputs!$E$100:P100)-IF(AND(N4&lt;&gt;"",O4=""),0,0))</f>
        <v>0</v>
      </c>
      <c r="O9" s="470">
        <f ca="1">IF(O4&gt;=InServiceAlt3,0,SUM(Inputs!$E$100:Q100)-IF(AND(O4&lt;&gt;"",P4=""),0,0))</f>
        <v>0</v>
      </c>
      <c r="P9" s="470">
        <f ca="1">IF(P4&gt;=InServiceAlt3,0,SUM(Inputs!$E$100:R100)-IF(AND(P4&lt;&gt;"",Q4=""),0,0))</f>
        <v>0</v>
      </c>
      <c r="Q9" s="470">
        <f ca="1">IF(Q4&gt;=InServiceAlt3,0,SUM(Inputs!$E$100:S100)-IF(AND(Q4&lt;&gt;"",R4=""),0,0))</f>
        <v>0</v>
      </c>
      <c r="R9" s="470">
        <f ca="1">IF(R4&gt;=InServiceAlt3,0,SUM(Inputs!$E$100:T100)-IF(AND(R4&lt;&gt;"",S4=""),0,0))</f>
        <v>0</v>
      </c>
      <c r="S9" s="470">
        <f ca="1">IF(S4&gt;=InServiceAlt3,0,SUM(Inputs!$E$100:U100)-IF(AND(S4&lt;&gt;"",T4=""),0,0))</f>
        <v>0</v>
      </c>
      <c r="T9" s="470">
        <f ca="1">IF(T4&gt;=InServiceAlt3,0,SUM(Inputs!$E$100:V100)-IF(AND(T4&lt;&gt;"",U4=""),0,0))</f>
        <v>0</v>
      </c>
      <c r="U9" s="470">
        <f ca="1">IF(U4&gt;=InServiceAlt3,0,SUM(Inputs!$E$100:W100)-IF(AND(U4&lt;&gt;"",V4=""),0,0))</f>
        <v>0</v>
      </c>
      <c r="V9" s="470">
        <f ca="1">IF(V4&gt;=InServiceAlt3,0,SUM(Inputs!$E$100:X100)-IF(AND(V4&lt;&gt;"",W4=""),0,0))</f>
        <v>0</v>
      </c>
      <c r="W9" s="470">
        <f ca="1">IF(W4&gt;=InServiceAlt3,0,SUM(Inputs!$E$100:Y100)-IF(AND(W4&lt;&gt;"",X4=""),0,0))</f>
        <v>0</v>
      </c>
      <c r="X9" s="470">
        <f ca="1">IF(X4&gt;=InServiceAlt3,0,SUM(Inputs!$E$100:Z100)-IF(AND(X4&lt;&gt;"",Y4=""),0,0))</f>
        <v>0</v>
      </c>
      <c r="Y9" s="470">
        <f ca="1">IF(Y4&gt;=InServiceAlt3,0,SUM(Inputs!$E$100:AA100)-IF(AND(Y4&lt;&gt;"",Z4=""),0,0))</f>
        <v>0</v>
      </c>
      <c r="Z9" s="470">
        <f ca="1">IF(Z4&gt;=InServiceAlt3,0,SUM(Inputs!$E$100:AB100)-IF(AND(Z4&lt;&gt;"",AA4=""),0,0))</f>
        <v>0</v>
      </c>
      <c r="AA9" s="470">
        <f ca="1">IF(AA4&gt;=InServiceAlt3,0,SUM(Inputs!$E$100:AC100)-IF(AND(AA4&lt;&gt;"",AB4=""),0,0))</f>
        <v>0</v>
      </c>
      <c r="AB9" s="470">
        <f ca="1">IF(AB4&gt;=InServiceAlt3,0,SUM(Inputs!$E$100:AD100)-IF(AND(AB4&lt;&gt;"",AC4=""),0,0))</f>
        <v>0</v>
      </c>
      <c r="AC9" s="470">
        <f ca="1">IF(AC4&gt;=InServiceAlt3,0,SUM(Inputs!$E$100:AE100)-IF(AND(AC4&lt;&gt;"",AD4=""),0,0))</f>
        <v>0</v>
      </c>
      <c r="AD9" s="470">
        <f ca="1">IF(AD4&gt;=InServiceAlt3,0,SUM(Inputs!$E$100:AF100)-IF(AND(AD4&lt;&gt;"",AE4=""),0,0))</f>
        <v>0</v>
      </c>
      <c r="AE9" s="470">
        <f ca="1">IF(AE4&gt;=InServiceAlt3,0,SUM(Inputs!$E$100:AG100)-IF(AND(AE4&lt;&gt;"",AF4=""),0,0))</f>
        <v>0</v>
      </c>
      <c r="AF9" s="470">
        <f ca="1">IF(AF4&gt;=InServiceAlt3,0,SUM(Inputs!$E$100:AH100)-IF(AND(AF4&lt;&gt;"",AG4=""),0,0))</f>
        <v>0</v>
      </c>
      <c r="AG9" s="470">
        <f ca="1">IF(AG4&gt;=InServiceAlt3,0,SUM(Inputs!$E$100:AI100)-IF(AND(AG4&lt;&gt;"",AH4=""),0,0))</f>
        <v>0</v>
      </c>
      <c r="AH9" s="470">
        <f ca="1">IF(AH4&gt;=InServiceAlt3,0,SUM(Inputs!$E$100:AJ100)-IF(AND(AH4&lt;&gt;"",AI4=""),0,0))</f>
        <v>0</v>
      </c>
      <c r="AI9" s="470">
        <f ca="1">IF(AI4&gt;=InServiceAlt3,0,SUM(Inputs!$E$100:AK100)-IF(AND(AI4&lt;&gt;"",AJ4=""),0,0))</f>
        <v>0</v>
      </c>
      <c r="AJ9" s="470">
        <f ca="1">IF(AJ4&gt;=InServiceAlt3,0,SUM(Inputs!$E$100:AL100)-IF(AND(AJ4&lt;&gt;"",AK4=""),0,0))</f>
        <v>0</v>
      </c>
      <c r="AK9" s="470">
        <f ca="1">IF(AK4&gt;=InServiceAlt3,0,SUM(Inputs!$E$100:AM100)-IF(AND(AK4&lt;&gt;"",AL4=""),0,0))</f>
        <v>0</v>
      </c>
      <c r="AL9" s="470">
        <f ca="1">IF(AL4&gt;=InServiceAlt3,0,SUM(Inputs!$E$100:AN100)-IF(AND(AL4&lt;&gt;"",AM4=""),0,0))</f>
        <v>0</v>
      </c>
      <c r="AM9" s="470">
        <f ca="1">IF(AM4&gt;=InServiceAlt3,0,SUM(Inputs!$E$100:AO100)-IF(AND(AM4&lt;&gt;"",AN4=""),0,0))</f>
        <v>0</v>
      </c>
      <c r="AN9" s="470">
        <f ca="1">IF(AN4&gt;=InServiceAlt3,0,SUM(Inputs!$E$100:AP100)-IF(AND(AN4&lt;&gt;"",AO4=""),0,0))</f>
        <v>0</v>
      </c>
      <c r="AO9" s="470">
        <f ca="1">IF(AO4&gt;=InServiceAlt3,0,SUM(Inputs!$E$100:AQ100)-IF(AND(AO4&lt;&gt;"",AP4=""),0,0))</f>
        <v>0</v>
      </c>
      <c r="AP9" s="470">
        <f ca="1">IF(AP4&gt;=InServiceAlt3,0,SUM(Inputs!$E$100:AR100)-IF(AND(AP4&lt;&gt;"",AQ4=""),0,0))</f>
        <v>0</v>
      </c>
      <c r="AQ9" s="470">
        <f ca="1">IF(AQ4&gt;=InServiceAlt3,0,SUM(Inputs!$E$100:AS100)-IF(AND(AQ4&lt;&gt;"",AR4=""),0,0))</f>
        <v>0</v>
      </c>
      <c r="AR9" s="470">
        <f ca="1">IF(AR4&gt;=InServiceAlt3,0,SUM(Inputs!$E$100:AT100)-IF(AND(AR4&lt;&gt;"",AS4=""),0,0))</f>
        <v>0</v>
      </c>
      <c r="AS9" s="470">
        <f ca="1">IF(AS4&gt;=InServiceAlt3,0,SUM(Inputs!$E$100:AU100)-IF(AND(AS4&lt;&gt;"",AT4=""),0,0))</f>
        <v>0</v>
      </c>
      <c r="AT9" s="470">
        <f ca="1">IF(AT4&gt;=InServiceAlt3,0,SUM(Inputs!$E$100:AV100)-IF(AND(AT4&lt;&gt;"",AU4=""),0,0))</f>
        <v>0</v>
      </c>
      <c r="AU9" s="470">
        <f ca="1">IF(AU4&gt;=InServiceAlt3,0,SUM(Inputs!$E$100:AW100)-IF(AND(AU4&lt;&gt;"",AV4=""),0,0))</f>
        <v>0</v>
      </c>
      <c r="AV9" s="470">
        <f ca="1">IF(AV4&gt;=InServiceAlt3,0,SUM(Inputs!$E$100:AX100)-IF(AND(AV4&lt;&gt;"",AW4=""),0,0))</f>
        <v>0</v>
      </c>
      <c r="AW9" s="470">
        <f ca="1">IF(AW4&gt;=InServiceAlt3,0,SUM(Inputs!$E$100:AY100)-IF(AND(AW4&lt;&gt;"",AX4=""),0,0))</f>
        <v>0</v>
      </c>
      <c r="AX9" s="470">
        <f ca="1">IF(AX4&gt;=InServiceAlt3,0,SUM(Inputs!$E$100:AZ100)-IF(AND(AX4&lt;&gt;"",AY4=""),0,0))</f>
        <v>0</v>
      </c>
      <c r="AY9" s="470">
        <f ca="1">IF(AY4&gt;=InServiceAlt3,0,SUM(Inputs!$E$100:BA100)-IF(AND(AY4&lt;&gt;"",AZ4=""),0,0))</f>
        <v>0</v>
      </c>
      <c r="AZ9" s="470">
        <f ca="1">IF(AZ4&gt;=InServiceAlt3,0,SUM(Inputs!$E$100:BB100)-IF(AND(AZ4&lt;&gt;"",BA4=""),0,0))</f>
        <v>0</v>
      </c>
      <c r="BA9" s="470">
        <f ca="1">IF(BA4&gt;=InServiceAlt3,0,SUM(Inputs!$E$100:BC100)-IF(AND(BA4&lt;&gt;"",BB4=""),0,0))</f>
        <v>0</v>
      </c>
      <c r="BB9" s="470">
        <f ca="1">IF(BB4&gt;=InServiceAlt3,0,SUM(Inputs!$E$100:BD100)-IF(AND(BB4&lt;&gt;"",BC4=""),0,0))</f>
        <v>0</v>
      </c>
      <c r="BC9" s="470">
        <f ca="1">IF(BC4&gt;=InServiceAlt3,0,SUM(Inputs!$E$100:BE100)-IF(AND(BC4&lt;&gt;"",BD4=""),0,0))</f>
        <v>0</v>
      </c>
      <c r="BD9" s="470">
        <f ca="1">IF(BD4&gt;=InServiceAlt3,0,SUM(Inputs!$E$100:BF100)-IF(AND(BD4&lt;&gt;"",BE4=""),0,0))</f>
        <v>0</v>
      </c>
      <c r="BE9" s="470">
        <f ca="1">IF(BE4&gt;=InServiceAlt3,0,SUM(Inputs!$E$100:BG100)-IF(AND(BE4&lt;&gt;"",BF4=""),0,0))</f>
        <v>0</v>
      </c>
      <c r="BF9" s="470">
        <f ca="1">IF(BF4&gt;=InServiceAlt3,0,SUM(Inputs!$E$100:BH100)-IF(AND(BF4&lt;&gt;"",BG4=""),0,0))</f>
        <v>0</v>
      </c>
      <c r="BG9" s="470">
        <f ca="1">IF(BG4&gt;=InServiceAlt3,0,SUM(Inputs!$E$100:BI100)-IF(AND(BG4&lt;&gt;"",BH4=""),0,0))</f>
        <v>0</v>
      </c>
      <c r="BH9" s="470">
        <f ca="1">IF(BH4&gt;=InServiceAlt3,0,SUM(Inputs!$E$100:BJ100)-IF(AND(BH4&lt;&gt;"",BI4=""),0,0))</f>
        <v>0</v>
      </c>
      <c r="BI9" s="470">
        <f ca="1">IF(BI4&gt;=InServiceAlt3,0,SUM(Inputs!$E$100:BK100)-IF(AND(BI4&lt;&gt;"",BJ4=""),0,0))</f>
        <v>0</v>
      </c>
      <c r="BJ9" s="470">
        <f ca="1">IF(BJ4&gt;=InServiceAlt3,0,SUM(Inputs!$E$100:BL100)-IF(AND(BJ4&lt;&gt;"",BK4=""),0,0))</f>
        <v>0</v>
      </c>
      <c r="BK9" s="470">
        <f ca="1">IF(BK4&gt;=InServiceAlt3,0,SUM(Inputs!$E$100:BM100)-IF(AND(BK4&lt;&gt;"",BL4=""),0,0))</f>
        <v>0</v>
      </c>
      <c r="BL9" s="470">
        <f ca="1">IF(BL4&gt;=InServiceAlt3,0,SUM(Inputs!$E$100:BN100)-IF(AND(BL4&lt;&gt;"",BM4=""),0,0))</f>
        <v>0</v>
      </c>
      <c r="BM9" s="470">
        <f ca="1">IF(BM4&gt;=InServiceAlt3,0,SUM(Inputs!$E$100:BO100)-IF(AND(BM4&lt;&gt;"",BN4=""),0,0))</f>
        <v>0</v>
      </c>
      <c r="BN9" s="470">
        <f ca="1">IF(BN4&gt;=InServiceAlt3,0,SUM(Inputs!$E$100:BP100)-IF(AND(BN4&lt;&gt;"",BO4=""),0,0))</f>
        <v>0</v>
      </c>
      <c r="BO9" s="470">
        <f ca="1">IF(BO4&gt;=InServiceAlt3,0,SUM(Inputs!$E$100:BQ100)-IF(AND(BO4&lt;&gt;"",BP4=""),0,0))</f>
        <v>0</v>
      </c>
      <c r="BP9" s="470">
        <f ca="1">IF(BP4&gt;=InServiceAlt3,0,SUM(Inputs!$E$100:BR100)-IF(AND(BP4&lt;&gt;"",BQ4=""),0,0))</f>
        <v>0</v>
      </c>
      <c r="BQ9" s="470">
        <f ca="1">IF(BQ4&gt;=InServiceAlt3,0,SUM(Inputs!$E$100:BS100)-IF(AND(BQ4&lt;&gt;"",BR4=""),0,0))</f>
        <v>0</v>
      </c>
      <c r="BR9" s="470">
        <f ca="1">IF(BR4&gt;=InServiceAlt3,0,SUM(Inputs!$E$100:BT100)-IF(AND(BR4&lt;&gt;"",BS4=""),0,0))</f>
        <v>0</v>
      </c>
      <c r="BS9" s="470">
        <f ca="1">IF(BS4&gt;=InServiceAlt3,0,SUM(Inputs!$E$100:BU100)-IF(AND(BS4&lt;&gt;"",BT4=""),0,0))</f>
        <v>0</v>
      </c>
      <c r="BT9" s="470">
        <f ca="1">IF(BT4&gt;=InServiceAlt3,0,SUM(Inputs!$E$100:BV100)-IF(AND(BT4&lt;&gt;"",BU4=""),0,0))</f>
        <v>0</v>
      </c>
      <c r="BU9" s="470">
        <f ca="1">IF(BU4&gt;=InServiceAlt3,0,SUM(Inputs!$E$100:BW100)-IF(AND(BU4&lt;&gt;"",BV4=""),0,0))</f>
        <v>0</v>
      </c>
      <c r="BV9" s="470">
        <f ca="1">IF(BV4&gt;=InServiceAlt3,0,SUM(Inputs!$E$100:BX100)-IF(AND(BV4&lt;&gt;"",BW4=""),0,0))</f>
        <v>0</v>
      </c>
      <c r="BW9" s="470">
        <f ca="1">IF(BW4&gt;=InServiceAlt3,0,SUM(Inputs!$E$100:BY100)-IF(AND(BW4&lt;&gt;"",BX4=""),0,0))</f>
        <v>0</v>
      </c>
      <c r="BX9" s="470">
        <f ca="1">IF(BX4&gt;=InServiceAlt3,0,SUM(Inputs!$E$100:BZ100)-IF(AND(BX4&lt;&gt;"",BY4=""),0,0))</f>
        <v>0</v>
      </c>
      <c r="BY9" s="470">
        <f ca="1">IF(BY4&gt;=InServiceAlt3,0,SUM(Inputs!$E$100:CA100)-IF(AND(BY4&lt;&gt;"",BZ4=""),0,0))</f>
        <v>0</v>
      </c>
      <c r="BZ9" s="470">
        <f ca="1">IF(BZ4&gt;=InServiceAlt3,0,SUM(Inputs!$E$100:CB100)-IF(AND(BZ4&lt;&gt;"",CA4=""),0,0))</f>
        <v>0</v>
      </c>
      <c r="CA9" s="470">
        <f ca="1">IF(CA4&gt;=InServiceAlt3,0,SUM(Inputs!$E$100:CC100)-IF(AND(CA4&lt;&gt;"",CB4=""),0,0))</f>
        <v>0</v>
      </c>
      <c r="CB9" s="470">
        <f ca="1">IF(CB4&gt;=InServiceAlt3,0,SUM(Inputs!$E$100:CD100)-IF(AND(CB4&lt;&gt;"",CC4=""),0,0))</f>
        <v>0</v>
      </c>
      <c r="CC9" s="470">
        <f ca="1">IF(CC4&gt;=InServiceAlt3,0,SUM(Inputs!$E$100:CE100)-IF(AND(CC4&lt;&gt;"",CD4=""),0,0))</f>
        <v>0</v>
      </c>
      <c r="CD9" s="470">
        <f ca="1">IF(CD4&gt;=InServiceAlt3,0,SUM(Inputs!$E$100:CF100)-IF(AND(CD4&lt;&gt;"",CE4=""),0,0))</f>
        <v>0</v>
      </c>
      <c r="CE9" s="470">
        <f ca="1">IF(CE4&gt;=InServiceAlt3,0,SUM(Inputs!$E$100:CG100)-IF(AND(CE4&lt;&gt;"",CF4=""),0,0))</f>
        <v>0</v>
      </c>
      <c r="CF9" s="470">
        <f ca="1">IF(CF4&gt;=InServiceAlt3,0,SUM(Inputs!$E$100:CH100)-IF(AND(CF4&lt;&gt;"",CG4=""),0,0))</f>
        <v>0</v>
      </c>
      <c r="CG9" s="470">
        <f ca="1">IF(CG4&gt;=InServiceAlt3,0,SUM(Inputs!$E$100:CI100)-IF(AND(CG4&lt;&gt;"",CH4=""),0,0))</f>
        <v>0</v>
      </c>
      <c r="CH9" s="470">
        <f ca="1">IF(CH4&gt;=InServiceAlt3,0,SUM(Inputs!$E$100:CJ100)-IF(AND(CH4&lt;&gt;"",CI4=""),0,0))</f>
        <v>0</v>
      </c>
      <c r="CI9" s="470">
        <f ca="1">IF(CI4&gt;=InServiceAlt3,0,SUM(Inputs!$E$100:CK100)-IF(AND(CI4&lt;&gt;"",CJ4=""),0,0))</f>
        <v>0</v>
      </c>
      <c r="CJ9" s="470">
        <f ca="1">IF(CJ4&gt;=InServiceAlt3,0,SUM(Inputs!$E$100:CL100)-IF(AND(CJ4&lt;&gt;"",CK4=""),0,0))</f>
        <v>0</v>
      </c>
      <c r="CK9" s="470">
        <f ca="1">IF(CK4&gt;=InServiceAlt3,0,SUM(Inputs!$E$100:CM100)-IF(AND(CK4&lt;&gt;"",CL4=""),0,0))</f>
        <v>0</v>
      </c>
      <c r="CL9" s="470">
        <f ca="1">IF(CL4&gt;=InServiceAlt3,0,SUM(Inputs!$E$100:CN100)-IF(AND(CL4&lt;&gt;"",CM4=""),0,0))</f>
        <v>0</v>
      </c>
      <c r="CM9" s="470">
        <f ca="1">IF(CM4&gt;=InServiceAlt3,0,SUM(Inputs!$E$100:CO100)-IF(AND(CM4&lt;&gt;"",CN4=""),0,0))</f>
        <v>0</v>
      </c>
      <c r="CN9" s="470">
        <f ca="1">IF(CN4&gt;=InServiceAlt3,0,SUM(Inputs!$E$100:CP100)-IF(AND(CN4&lt;&gt;"",CO4=""),0,0))</f>
        <v>0</v>
      </c>
      <c r="CO9" s="470">
        <f ca="1">IF(CO4&gt;=InServiceAlt3,0,SUM(Inputs!$E$100:CQ100)-IF(AND(CO4&lt;&gt;"",CP4=""),0,0))</f>
        <v>0</v>
      </c>
      <c r="CP9" s="470">
        <f ca="1">IF(CP4&gt;=InServiceAlt3,0,SUM(Inputs!$E$100:CR100)-IF(AND(CP4&lt;&gt;"",CQ4=""),0,0))</f>
        <v>0</v>
      </c>
      <c r="CQ9" s="470">
        <f ca="1">IF(CQ4&gt;=InServiceAlt3,0,SUM(Inputs!$E$100:CS100)-IF(AND(CQ4&lt;&gt;"",CR4=""),0,0))</f>
        <v>0</v>
      </c>
      <c r="CR9" s="470"/>
      <c r="CS9" s="470"/>
      <c r="CT9" s="470"/>
    </row>
    <row r="10" spans="1:98" s="10" customFormat="1" x14ac:dyDescent="0.25">
      <c r="A10" s="39" t="s">
        <v>104</v>
      </c>
      <c r="C10" s="470">
        <f ca="1">'Fed Depr-Alt#3'!D53</f>
        <v>0</v>
      </c>
      <c r="D10" s="470">
        <f ca="1">'Fed Depr-Alt#3'!E53+C10</f>
        <v>0</v>
      </c>
      <c r="E10" s="470">
        <f ca="1">'Fed Depr-Alt#3'!F53+D10</f>
        <v>0</v>
      </c>
      <c r="F10" s="470">
        <f ca="1">'Fed Depr-Alt#3'!G53+E10</f>
        <v>0</v>
      </c>
      <c r="G10" s="470">
        <f ca="1">'Fed Depr-Alt#3'!H53+F10</f>
        <v>0</v>
      </c>
      <c r="H10" s="470">
        <f ca="1">'Fed Depr-Alt#3'!I53+G10</f>
        <v>0</v>
      </c>
      <c r="I10" s="470">
        <f ca="1">'Fed Depr-Alt#3'!J53+H10</f>
        <v>0</v>
      </c>
      <c r="J10" s="470">
        <f ca="1">'Fed Depr-Alt#3'!K53+I10</f>
        <v>0</v>
      </c>
      <c r="K10" s="470">
        <f ca="1">'Fed Depr-Alt#3'!L53+J10</f>
        <v>0</v>
      </c>
      <c r="L10" s="470">
        <f ca="1">'Fed Depr-Alt#3'!M53+K10</f>
        <v>0</v>
      </c>
      <c r="M10" s="470">
        <f ca="1">'Fed Depr-Alt#3'!N53+L10</f>
        <v>0</v>
      </c>
      <c r="N10" s="470">
        <f ca="1">'Fed Depr-Alt#3'!O53+M10</f>
        <v>0</v>
      </c>
      <c r="O10" s="470">
        <f ca="1">'Fed Depr-Alt#3'!P53+N10</f>
        <v>0</v>
      </c>
      <c r="P10" s="470">
        <f ca="1">'Fed Depr-Alt#3'!Q53+O10</f>
        <v>0</v>
      </c>
      <c r="Q10" s="470">
        <f ca="1">'Fed Depr-Alt#3'!R53+P10</f>
        <v>0</v>
      </c>
      <c r="R10" s="470">
        <f ca="1">'Fed Depr-Alt#3'!S53+Q10</f>
        <v>0</v>
      </c>
      <c r="S10" s="470">
        <f ca="1">'Fed Depr-Alt#3'!T53+R10</f>
        <v>0</v>
      </c>
      <c r="T10" s="470">
        <f ca="1">'Fed Depr-Alt#3'!U53+S10</f>
        <v>0</v>
      </c>
      <c r="U10" s="470">
        <f ca="1">'Fed Depr-Alt#3'!V53+T10</f>
        <v>0</v>
      </c>
      <c r="V10" s="470">
        <f ca="1">'Fed Depr-Alt#3'!W53+U10</f>
        <v>0</v>
      </c>
      <c r="W10" s="470">
        <f ca="1">'Fed Depr-Alt#3'!X53+V10</f>
        <v>0</v>
      </c>
      <c r="X10" s="470">
        <f ca="1">'Fed Depr-Alt#3'!Y53+W10</f>
        <v>0</v>
      </c>
      <c r="Y10" s="470">
        <f ca="1">'Fed Depr-Alt#3'!Z53+X10</f>
        <v>0</v>
      </c>
      <c r="Z10" s="470">
        <f ca="1">'Fed Depr-Alt#3'!AA53+Y10</f>
        <v>0</v>
      </c>
      <c r="AA10" s="470">
        <f ca="1">'Fed Depr-Alt#3'!AB53+Z10</f>
        <v>0</v>
      </c>
      <c r="AB10" s="470">
        <f ca="1">'Fed Depr-Alt#3'!AC53+AA10</f>
        <v>0</v>
      </c>
      <c r="AC10" s="470">
        <f ca="1">'Fed Depr-Alt#3'!AD53+AB10</f>
        <v>0</v>
      </c>
      <c r="AD10" s="470">
        <f ca="1">'Fed Depr-Alt#3'!AE53+AC10</f>
        <v>0</v>
      </c>
      <c r="AE10" s="470">
        <f ca="1">'Fed Depr-Alt#3'!AF53+AD10</f>
        <v>0</v>
      </c>
      <c r="AF10" s="470">
        <f ca="1">'Fed Depr-Alt#3'!AG53+AE10</f>
        <v>0</v>
      </c>
      <c r="AG10" s="470">
        <f ca="1">'Fed Depr-Alt#3'!AH53+AF10</f>
        <v>0</v>
      </c>
      <c r="AH10" s="470">
        <f ca="1">'Fed Depr-Alt#3'!AI53+AG10</f>
        <v>0</v>
      </c>
      <c r="AI10" s="470">
        <f ca="1">'Fed Depr-Alt#3'!AJ53+AH10</f>
        <v>0</v>
      </c>
      <c r="AJ10" s="470">
        <f ca="1">'Fed Depr-Alt#3'!AK53+AI10</f>
        <v>0</v>
      </c>
      <c r="AK10" s="470">
        <f ca="1">'Fed Depr-Alt#3'!AL53+AJ10</f>
        <v>0</v>
      </c>
      <c r="AL10" s="470">
        <f ca="1">'Fed Depr-Alt#3'!AM53+AK10</f>
        <v>0</v>
      </c>
      <c r="AM10" s="470">
        <f ca="1">'Fed Depr-Alt#3'!AN53+AL10</f>
        <v>0</v>
      </c>
      <c r="AN10" s="470">
        <f ca="1">'Fed Depr-Alt#3'!AO53+AM10</f>
        <v>0</v>
      </c>
      <c r="AO10" s="470">
        <f ca="1">'Fed Depr-Alt#3'!AP53+AN10</f>
        <v>0</v>
      </c>
      <c r="AP10" s="470">
        <f ca="1">'Fed Depr-Alt#3'!AQ53+AO10</f>
        <v>0</v>
      </c>
      <c r="AQ10" s="470">
        <f ca="1">'Fed Depr-Alt#3'!AR53+AP10</f>
        <v>0</v>
      </c>
      <c r="AR10" s="470">
        <f ca="1">'Fed Depr-Alt#3'!AS53+AQ10</f>
        <v>0</v>
      </c>
      <c r="AS10" s="470">
        <f ca="1">'Fed Depr-Alt#3'!AT53+AR10</f>
        <v>0</v>
      </c>
      <c r="AT10" s="470">
        <f ca="1">'Fed Depr-Alt#3'!AU53+AS10</f>
        <v>0</v>
      </c>
      <c r="AU10" s="470">
        <f ca="1">'Fed Depr-Alt#3'!AV53+AT10</f>
        <v>0</v>
      </c>
      <c r="AV10" s="470">
        <f ca="1">'Fed Depr-Alt#3'!AW53+AU10</f>
        <v>0</v>
      </c>
      <c r="AW10" s="470">
        <f ca="1">'Fed Depr-Alt#3'!AX53+AV10</f>
        <v>0</v>
      </c>
      <c r="AX10" s="470">
        <f ca="1">'Fed Depr-Alt#3'!AY53+AW10</f>
        <v>0</v>
      </c>
      <c r="AY10" s="470">
        <f ca="1">'Fed Depr-Alt#3'!AZ53+AX10</f>
        <v>0</v>
      </c>
      <c r="AZ10" s="470">
        <f ca="1">'Fed Depr-Alt#3'!BA53+AY10</f>
        <v>0</v>
      </c>
      <c r="BA10" s="470">
        <f ca="1">'Fed Depr-Alt#3'!BB53+AZ10</f>
        <v>0</v>
      </c>
      <c r="BB10" s="470">
        <f ca="1">'Fed Depr-Alt#3'!BC53+BA10</f>
        <v>0</v>
      </c>
      <c r="BC10" s="470">
        <f ca="1">'Fed Depr-Alt#3'!BD53+BB10</f>
        <v>0</v>
      </c>
      <c r="BD10" s="470">
        <f ca="1">'Fed Depr-Alt#3'!BE53+BC10</f>
        <v>0</v>
      </c>
      <c r="BE10" s="470">
        <f ca="1">'Fed Depr-Alt#3'!BF53+BD10</f>
        <v>0</v>
      </c>
      <c r="BF10" s="470">
        <f ca="1">'Fed Depr-Alt#3'!BG53+BE10</f>
        <v>0</v>
      </c>
      <c r="BG10" s="470">
        <f ca="1">'Fed Depr-Alt#3'!BH53+BF10</f>
        <v>0</v>
      </c>
      <c r="BH10" s="470">
        <f ca="1">'Fed Depr-Alt#3'!BI53+BG10</f>
        <v>0</v>
      </c>
      <c r="BI10" s="470">
        <f ca="1">'Fed Depr-Alt#3'!BJ53+BH10</f>
        <v>0</v>
      </c>
      <c r="BJ10" s="470">
        <f ca="1">'Fed Depr-Alt#3'!BK53+BI10</f>
        <v>0</v>
      </c>
      <c r="BK10" s="470">
        <f ca="1">'Fed Depr-Alt#3'!BL53+BJ10</f>
        <v>0</v>
      </c>
      <c r="BL10" s="470">
        <f ca="1">'Fed Depr-Alt#3'!BM53+BK10</f>
        <v>0</v>
      </c>
      <c r="BM10" s="470">
        <f ca="1">'Fed Depr-Alt#3'!BN53+BL10</f>
        <v>0</v>
      </c>
      <c r="BN10" s="470">
        <f ca="1">'Fed Depr-Alt#3'!BO53+BM10</f>
        <v>0</v>
      </c>
      <c r="BO10" s="470">
        <f ca="1">'Fed Depr-Alt#3'!BP53+BN10</f>
        <v>0</v>
      </c>
      <c r="BP10" s="470">
        <f ca="1">'Fed Depr-Alt#3'!BQ53+BO10</f>
        <v>0</v>
      </c>
      <c r="BQ10" s="470">
        <f ca="1">'Fed Depr-Alt#3'!BR53+BP10</f>
        <v>0</v>
      </c>
      <c r="BR10" s="470">
        <f ca="1">'Fed Depr-Alt#3'!BS53+BQ10</f>
        <v>0</v>
      </c>
      <c r="BS10" s="470">
        <f ca="1">'Fed Depr-Alt#3'!BT53+BR10</f>
        <v>0</v>
      </c>
      <c r="BT10" s="470">
        <f ca="1">'Fed Depr-Alt#3'!BU53+BS10</f>
        <v>0</v>
      </c>
      <c r="BU10" s="470">
        <f ca="1">'Fed Depr-Alt#3'!BV53+BT10</f>
        <v>0</v>
      </c>
      <c r="BV10" s="470">
        <f ca="1">'Fed Depr-Alt#3'!BW53+BU10</f>
        <v>0</v>
      </c>
      <c r="BW10" s="470">
        <f ca="1">'Fed Depr-Alt#3'!BX53+BV10</f>
        <v>0</v>
      </c>
      <c r="BX10" s="470">
        <f ca="1">'Fed Depr-Alt#3'!BY53+BW10</f>
        <v>0</v>
      </c>
      <c r="BY10" s="470">
        <f ca="1">'Fed Depr-Alt#3'!BZ53+BX10</f>
        <v>0</v>
      </c>
      <c r="BZ10" s="470">
        <f ca="1">'Fed Depr-Alt#3'!CA53+BY10</f>
        <v>0</v>
      </c>
      <c r="CA10" s="470">
        <f ca="1">'Fed Depr-Alt#3'!CB53+BZ10</f>
        <v>0</v>
      </c>
      <c r="CB10" s="470">
        <f ca="1">'Fed Depr-Alt#3'!CC53+CA10</f>
        <v>0</v>
      </c>
      <c r="CC10" s="470">
        <f ca="1">'Fed Depr-Alt#3'!CD53+CB10</f>
        <v>0</v>
      </c>
      <c r="CD10" s="470">
        <f ca="1">'Fed Depr-Alt#3'!CE53+CC10</f>
        <v>0</v>
      </c>
      <c r="CE10" s="470">
        <f ca="1">'Fed Depr-Alt#3'!CF53+CD10</f>
        <v>0</v>
      </c>
      <c r="CF10" s="470">
        <f ca="1">'Fed Depr-Alt#3'!CG53+CE10</f>
        <v>0</v>
      </c>
      <c r="CG10" s="470">
        <f ca="1">'Fed Depr-Alt#3'!CH53+CF10</f>
        <v>0</v>
      </c>
      <c r="CH10" s="470">
        <f ca="1">'Fed Depr-Alt#3'!CI53+CG10</f>
        <v>0</v>
      </c>
      <c r="CI10" s="470">
        <f ca="1">'Fed Depr-Alt#3'!CJ53+CH10</f>
        <v>0</v>
      </c>
      <c r="CJ10" s="470">
        <f ca="1">'Fed Depr-Alt#3'!CK53+CI10</f>
        <v>0</v>
      </c>
      <c r="CK10" s="470">
        <f ca="1">'Fed Depr-Alt#3'!CL53+CJ10</f>
        <v>0</v>
      </c>
      <c r="CL10" s="470">
        <f ca="1">'Fed Depr-Alt#3'!CM53+CK10</f>
        <v>0</v>
      </c>
      <c r="CM10" s="470">
        <f ca="1">'Fed Depr-Alt#3'!CN53+CL10</f>
        <v>0</v>
      </c>
      <c r="CN10" s="470">
        <f ca="1">'Fed Depr-Alt#3'!CO53+CM10</f>
        <v>0</v>
      </c>
      <c r="CO10" s="470">
        <f ca="1">'Fed Depr-Alt#3'!CP53+CN10</f>
        <v>0</v>
      </c>
      <c r="CP10" s="470">
        <f ca="1">'Fed Depr-Alt#3'!CQ53+CO10</f>
        <v>0</v>
      </c>
      <c r="CQ10" s="470">
        <f ca="1">'Fed Depr-Alt#3'!CR53+CP10</f>
        <v>0</v>
      </c>
      <c r="CR10" s="470"/>
      <c r="CS10" s="470"/>
      <c r="CT10" s="470"/>
    </row>
    <row r="11" spans="1:98" s="10" customFormat="1" x14ac:dyDescent="0.25">
      <c r="A11" s="39" t="s">
        <v>149</v>
      </c>
      <c r="C11" s="386">
        <f ca="1">('Fed Depr-Alt#3'!D$98-'Fed Depr-Alt#3'!D$53)*FederalIncomeTax+('State Depr-Alt#3'!D$98-'State Depr-Alt#3'!D$53)*StateIncomeTax</f>
        <v>0</v>
      </c>
      <c r="D11" s="386">
        <f ca="1">('Fed Depr-Alt#3'!E$98-'Fed Depr-Alt#3'!E$53)*FederalIncomeTax+('State Depr-Alt#3'!E$98-'State Depr-Alt#3'!E$53)*StateIncomeTax+C11</f>
        <v>0</v>
      </c>
      <c r="E11" s="386">
        <f ca="1">('Fed Depr-Alt#3'!F$98-'Fed Depr-Alt#3'!F$53)*FederalIncomeTax+('State Depr-Alt#3'!F$98-'State Depr-Alt#3'!F$53)*StateIncomeTax+D11</f>
        <v>0</v>
      </c>
      <c r="F11" s="386">
        <f ca="1">('Fed Depr-Alt#3'!G$98-'Fed Depr-Alt#3'!G$53)*FederalIncomeTax+('State Depr-Alt#3'!G$98-'State Depr-Alt#3'!G$53)*StateIncomeTax+E11</f>
        <v>0</v>
      </c>
      <c r="G11" s="386">
        <f ca="1">('Fed Depr-Alt#3'!H$98-'Fed Depr-Alt#3'!H$53)*FederalIncomeTax+('State Depr-Alt#3'!H$98-'State Depr-Alt#3'!H$53)*StateIncomeTax+F11</f>
        <v>0</v>
      </c>
      <c r="H11" s="386">
        <f ca="1">('Fed Depr-Alt#3'!I$98-'Fed Depr-Alt#3'!I$53)*FederalIncomeTax+('State Depr-Alt#3'!I$98-'State Depr-Alt#3'!I$53)*StateIncomeTax+G11</f>
        <v>0</v>
      </c>
      <c r="I11" s="386">
        <f ca="1">('Fed Depr-Alt#3'!J$98-'Fed Depr-Alt#3'!J$53)*FederalIncomeTax+('State Depr-Alt#3'!J$98-'State Depr-Alt#3'!J$53)*StateIncomeTax+H11</f>
        <v>0</v>
      </c>
      <c r="J11" s="386">
        <f ca="1">('Fed Depr-Alt#3'!K$98-'Fed Depr-Alt#3'!K$53)*FederalIncomeTax+('State Depr-Alt#3'!K$98-'State Depr-Alt#3'!K$53)*StateIncomeTax+I11</f>
        <v>0</v>
      </c>
      <c r="K11" s="386">
        <f ca="1">('Fed Depr-Alt#3'!L$98-'Fed Depr-Alt#3'!L$53)*FederalIncomeTax+('State Depr-Alt#3'!L$98-'State Depr-Alt#3'!L$53)*StateIncomeTax+J11</f>
        <v>0</v>
      </c>
      <c r="L11" s="386">
        <f ca="1">('Fed Depr-Alt#3'!M$98-'Fed Depr-Alt#3'!M$53)*FederalIncomeTax+('State Depr-Alt#3'!M$98-'State Depr-Alt#3'!M$53)*StateIncomeTax+K11</f>
        <v>0</v>
      </c>
      <c r="M11" s="386">
        <f ca="1">('Fed Depr-Alt#3'!N$98-'Fed Depr-Alt#3'!N$53)*FederalIncomeTax+('State Depr-Alt#3'!N$98-'State Depr-Alt#3'!N$53)*StateIncomeTax+L11</f>
        <v>0</v>
      </c>
      <c r="N11" s="386">
        <f ca="1">('Fed Depr-Alt#3'!O$98-'Fed Depr-Alt#3'!O$53)*FederalIncomeTax+('State Depr-Alt#3'!O$98-'State Depr-Alt#3'!O$53)*StateIncomeTax+M11</f>
        <v>0</v>
      </c>
      <c r="O11" s="386">
        <f ca="1">('Fed Depr-Alt#3'!P$98-'Fed Depr-Alt#3'!P$53)*FederalIncomeTax+('State Depr-Alt#3'!P$98-'State Depr-Alt#3'!P$53)*StateIncomeTax+N11</f>
        <v>0</v>
      </c>
      <c r="P11" s="386">
        <f ca="1">('Fed Depr-Alt#3'!Q$98-'Fed Depr-Alt#3'!Q$53)*FederalIncomeTax+('State Depr-Alt#3'!Q$98-'State Depr-Alt#3'!Q$53)*StateIncomeTax+O11</f>
        <v>0</v>
      </c>
      <c r="Q11" s="386">
        <f ca="1">('Fed Depr-Alt#3'!R$98-'Fed Depr-Alt#3'!R$53)*FederalIncomeTax+('State Depr-Alt#3'!R$98-'State Depr-Alt#3'!R$53)*StateIncomeTax+P11</f>
        <v>0</v>
      </c>
      <c r="R11" s="386">
        <f ca="1">('Fed Depr-Alt#3'!S$98-'Fed Depr-Alt#3'!S$53)*FederalIncomeTax+('State Depr-Alt#3'!S$98-'State Depr-Alt#3'!S$53)*StateIncomeTax+Q11</f>
        <v>0</v>
      </c>
      <c r="S11" s="386">
        <f ca="1">('Fed Depr-Alt#3'!T$98-'Fed Depr-Alt#3'!T$53)*FederalIncomeTax+('State Depr-Alt#3'!T$98-'State Depr-Alt#3'!T$53)*StateIncomeTax+R11</f>
        <v>0</v>
      </c>
      <c r="T11" s="386">
        <f ca="1">('Fed Depr-Alt#3'!U$98-'Fed Depr-Alt#3'!U$53)*FederalIncomeTax+('State Depr-Alt#3'!U$98-'State Depr-Alt#3'!U$53)*StateIncomeTax+S11</f>
        <v>0</v>
      </c>
      <c r="U11" s="386">
        <f ca="1">('Fed Depr-Alt#3'!V$98-'Fed Depr-Alt#3'!V$53)*FederalIncomeTax+('State Depr-Alt#3'!V$98-'State Depr-Alt#3'!V$53)*StateIncomeTax+T11</f>
        <v>0</v>
      </c>
      <c r="V11" s="386">
        <f ca="1">('Fed Depr-Alt#3'!W$98-'Fed Depr-Alt#3'!W$53)*FederalIncomeTax+('State Depr-Alt#3'!W$98-'State Depr-Alt#3'!W$53)*StateIncomeTax+U11</f>
        <v>0</v>
      </c>
      <c r="W11" s="386">
        <f ca="1">('Fed Depr-Alt#3'!X$98-'Fed Depr-Alt#3'!X$53)*FederalIncomeTax+('State Depr-Alt#3'!X$98-'State Depr-Alt#3'!X$53)*StateIncomeTax+V11</f>
        <v>0</v>
      </c>
      <c r="X11" s="386">
        <f ca="1">('Fed Depr-Alt#3'!Y$98-'Fed Depr-Alt#3'!Y$53)*FederalIncomeTax+('State Depr-Alt#3'!Y$98-'State Depr-Alt#3'!Y$53)*StateIncomeTax+W11</f>
        <v>0</v>
      </c>
      <c r="Y11" s="386">
        <f ca="1">('Fed Depr-Alt#3'!Z$98-'Fed Depr-Alt#3'!Z$53)*FederalIncomeTax+('State Depr-Alt#3'!Z$98-'State Depr-Alt#3'!Z$53)*StateIncomeTax+X11</f>
        <v>0</v>
      </c>
      <c r="Z11" s="386">
        <f ca="1">('Fed Depr-Alt#3'!AA$98-'Fed Depr-Alt#3'!AA$53)*FederalIncomeTax+('State Depr-Alt#3'!AA$98-'State Depr-Alt#3'!AA$53)*StateIncomeTax+Y11</f>
        <v>0</v>
      </c>
      <c r="AA11" s="386">
        <f ca="1">('Fed Depr-Alt#3'!AB$98-'Fed Depr-Alt#3'!AB$53)*FederalIncomeTax+('State Depr-Alt#3'!AB$98-'State Depr-Alt#3'!AB$53)*StateIncomeTax+Z11</f>
        <v>0</v>
      </c>
      <c r="AB11" s="386">
        <f ca="1">('Fed Depr-Alt#3'!AC$98-'Fed Depr-Alt#3'!AC$53)*FederalIncomeTax+('State Depr-Alt#3'!AC$98-'State Depr-Alt#3'!AC$53)*StateIncomeTax+AA11</f>
        <v>0</v>
      </c>
      <c r="AC11" s="386">
        <f ca="1">('Fed Depr-Alt#3'!AD$98-'Fed Depr-Alt#3'!AD$53)*FederalIncomeTax+('State Depr-Alt#3'!AD$98-'State Depr-Alt#3'!AD$53)*StateIncomeTax+AB11</f>
        <v>0</v>
      </c>
      <c r="AD11" s="386">
        <f ca="1">('Fed Depr-Alt#3'!AE$98-'Fed Depr-Alt#3'!AE$53)*FederalIncomeTax+('State Depr-Alt#3'!AE$98-'State Depr-Alt#3'!AE$53)*StateIncomeTax+AC11</f>
        <v>0</v>
      </c>
      <c r="AE11" s="386">
        <f ca="1">('Fed Depr-Alt#3'!AF$98-'Fed Depr-Alt#3'!AF$53)*FederalIncomeTax+('State Depr-Alt#3'!AF$98-'State Depr-Alt#3'!AF$53)*StateIncomeTax+AD11</f>
        <v>0</v>
      </c>
      <c r="AF11" s="386">
        <f ca="1">('Fed Depr-Alt#3'!AG$98-'Fed Depr-Alt#3'!AG$53)*FederalIncomeTax+('State Depr-Alt#3'!AG$98-'State Depr-Alt#3'!AG$53)*StateIncomeTax+AE11</f>
        <v>0</v>
      </c>
      <c r="AG11" s="386">
        <f ca="1">('Fed Depr-Alt#3'!AH$98-'Fed Depr-Alt#3'!AH$53)*FederalIncomeTax+('State Depr-Alt#3'!AH$98-'State Depr-Alt#3'!AH$53)*StateIncomeTax+AF11</f>
        <v>0</v>
      </c>
      <c r="AH11" s="386">
        <f ca="1">('Fed Depr-Alt#3'!AI$98-'Fed Depr-Alt#3'!AI$53)*FederalIncomeTax+('State Depr-Alt#3'!AI$98-'State Depr-Alt#3'!AI$53)*StateIncomeTax+AG11</f>
        <v>0</v>
      </c>
      <c r="AI11" s="386">
        <f ca="1">('Fed Depr-Alt#3'!AJ$98-'Fed Depr-Alt#3'!AJ$53)*FederalIncomeTax+('State Depr-Alt#3'!AJ$98-'State Depr-Alt#3'!AJ$53)*StateIncomeTax+AH11</f>
        <v>0</v>
      </c>
      <c r="AJ11" s="386">
        <f ca="1">('Fed Depr-Alt#3'!AK$98-'Fed Depr-Alt#3'!AK$53)*FederalIncomeTax+('State Depr-Alt#3'!AK$98-'State Depr-Alt#3'!AK$53)*StateIncomeTax+AI11</f>
        <v>0</v>
      </c>
      <c r="AK11" s="386">
        <f ca="1">('Fed Depr-Alt#3'!AL$98-'Fed Depr-Alt#3'!AL$53)*FederalIncomeTax+('State Depr-Alt#3'!AL$98-'State Depr-Alt#3'!AL$53)*StateIncomeTax+AJ11</f>
        <v>0</v>
      </c>
      <c r="AL11" s="386">
        <f ca="1">('Fed Depr-Alt#3'!AM$98-'Fed Depr-Alt#3'!AM$53)*FederalIncomeTax+('State Depr-Alt#3'!AM$98-'State Depr-Alt#3'!AM$53)*StateIncomeTax+AK11</f>
        <v>0</v>
      </c>
      <c r="AM11" s="386">
        <f ca="1">('Fed Depr-Alt#3'!AN$98-'Fed Depr-Alt#3'!AN$53)*FederalIncomeTax+('State Depr-Alt#3'!AN$98-'State Depr-Alt#3'!AN$53)*StateIncomeTax+AL11</f>
        <v>0</v>
      </c>
      <c r="AN11" s="386">
        <f ca="1">('Fed Depr-Alt#3'!AO$98-'Fed Depr-Alt#3'!AO$53)*FederalIncomeTax+('State Depr-Alt#3'!AO$98-'State Depr-Alt#3'!AO$53)*StateIncomeTax+AM11</f>
        <v>0</v>
      </c>
      <c r="AO11" s="386">
        <f ca="1">('Fed Depr-Alt#3'!AP$98-'Fed Depr-Alt#3'!AP$53)*FederalIncomeTax+('State Depr-Alt#3'!AP$98-'State Depr-Alt#3'!AP$53)*StateIncomeTax+AN11</f>
        <v>0</v>
      </c>
      <c r="AP11" s="386">
        <f ca="1">('Fed Depr-Alt#3'!AQ$98-'Fed Depr-Alt#3'!AQ$53)*FederalIncomeTax+('State Depr-Alt#3'!AQ$98-'State Depr-Alt#3'!AQ$53)*StateIncomeTax+AO11</f>
        <v>0</v>
      </c>
      <c r="AQ11" s="386">
        <f ca="1">('Fed Depr-Alt#3'!AR$98-'Fed Depr-Alt#3'!AR$53)*FederalIncomeTax+('State Depr-Alt#3'!AR$98-'State Depr-Alt#3'!AR$53)*StateIncomeTax+AP11</f>
        <v>0</v>
      </c>
      <c r="AR11" s="386">
        <f ca="1">('Fed Depr-Alt#3'!AS$98-'Fed Depr-Alt#3'!AS$53)*FederalIncomeTax+('State Depr-Alt#3'!AS$98-'State Depr-Alt#3'!AS$53)*StateIncomeTax+AQ11</f>
        <v>0</v>
      </c>
      <c r="AS11" s="386">
        <f ca="1">('Fed Depr-Alt#3'!AT$98-'Fed Depr-Alt#3'!AT$53)*FederalIncomeTax+('State Depr-Alt#3'!AT$98-'State Depr-Alt#3'!AT$53)*StateIncomeTax+AR11</f>
        <v>0</v>
      </c>
      <c r="AT11" s="386">
        <f ca="1">('Fed Depr-Alt#3'!AU$98-'Fed Depr-Alt#3'!AU$53)*FederalIncomeTax+('State Depr-Alt#3'!AU$98-'State Depr-Alt#3'!AU$53)*StateIncomeTax+AS11</f>
        <v>0</v>
      </c>
      <c r="AU11" s="386">
        <f ca="1">('Fed Depr-Alt#3'!AV$98-'Fed Depr-Alt#3'!AV$53)*FederalIncomeTax+('State Depr-Alt#3'!AV$98-'State Depr-Alt#3'!AV$53)*StateIncomeTax+AT11</f>
        <v>0</v>
      </c>
      <c r="AV11" s="386">
        <f ca="1">('Fed Depr-Alt#3'!AW$98-'Fed Depr-Alt#3'!AW$53)*FederalIncomeTax+('State Depr-Alt#3'!AW$98-'State Depr-Alt#3'!AW$53)*StateIncomeTax+AU11</f>
        <v>0</v>
      </c>
      <c r="AW11" s="386">
        <f ca="1">('Fed Depr-Alt#3'!AX$98-'Fed Depr-Alt#3'!AX$53)*FederalIncomeTax+('State Depr-Alt#3'!AX$98-'State Depr-Alt#3'!AX$53)*StateIncomeTax+AV11</f>
        <v>0</v>
      </c>
      <c r="AX11" s="386">
        <f ca="1">('Fed Depr-Alt#3'!AY$98-'Fed Depr-Alt#3'!AY$53)*FederalIncomeTax+('State Depr-Alt#3'!AY$98-'State Depr-Alt#3'!AY$53)*StateIncomeTax+AW11</f>
        <v>0</v>
      </c>
      <c r="AY11" s="386">
        <f ca="1">('Fed Depr-Alt#3'!AZ$98-'Fed Depr-Alt#3'!AZ$53)*FederalIncomeTax+('State Depr-Alt#3'!AZ$98-'State Depr-Alt#3'!AZ$53)*StateIncomeTax+AX11</f>
        <v>0</v>
      </c>
      <c r="AZ11" s="386">
        <f ca="1">('Fed Depr-Alt#3'!BA$98-'Fed Depr-Alt#3'!BA$53)*FederalIncomeTax+('State Depr-Alt#3'!BA$98-'State Depr-Alt#3'!BA$53)*StateIncomeTax+AY11</f>
        <v>0</v>
      </c>
      <c r="BA11" s="386">
        <f ca="1">('Fed Depr-Alt#3'!BB$98-'Fed Depr-Alt#3'!BB$53)*FederalIncomeTax+('State Depr-Alt#3'!BB$98-'State Depr-Alt#3'!BB$53)*StateIncomeTax+AZ11</f>
        <v>0</v>
      </c>
      <c r="BB11" s="386">
        <f ca="1">('Fed Depr-Alt#3'!BC$98-'Fed Depr-Alt#3'!BC$53)*FederalIncomeTax+('State Depr-Alt#3'!BC$98-'State Depr-Alt#3'!BC$53)*StateIncomeTax+BA11</f>
        <v>0</v>
      </c>
      <c r="BC11" s="386">
        <f ca="1">('Fed Depr-Alt#3'!BD$98-'Fed Depr-Alt#3'!BD$53)*FederalIncomeTax+('State Depr-Alt#3'!BD$98-'State Depr-Alt#3'!BD$53)*StateIncomeTax+BB11</f>
        <v>0</v>
      </c>
      <c r="BD11" s="386">
        <f ca="1">('Fed Depr-Alt#3'!BE$98-'Fed Depr-Alt#3'!BE$53)*FederalIncomeTax+('State Depr-Alt#3'!BE$98-'State Depr-Alt#3'!BE$53)*StateIncomeTax+BC11</f>
        <v>0</v>
      </c>
      <c r="BE11" s="386">
        <f ca="1">('Fed Depr-Alt#3'!BF$98-'Fed Depr-Alt#3'!BF$53)*FederalIncomeTax+('State Depr-Alt#3'!BF$98-'State Depr-Alt#3'!BF$53)*StateIncomeTax+BD11</f>
        <v>0</v>
      </c>
      <c r="BF11" s="386">
        <f ca="1">('Fed Depr-Alt#3'!BG$98-'Fed Depr-Alt#3'!BG$53)*FederalIncomeTax+('State Depr-Alt#3'!BG$98-'State Depr-Alt#3'!BG$53)*StateIncomeTax+BE11</f>
        <v>0</v>
      </c>
      <c r="BG11" s="386">
        <f ca="1">('Fed Depr-Alt#3'!BH$98-'Fed Depr-Alt#3'!BH$53)*FederalIncomeTax+('State Depr-Alt#3'!BH$98-'State Depr-Alt#3'!BH$53)*StateIncomeTax+BF11</f>
        <v>0</v>
      </c>
      <c r="BH11" s="386">
        <f ca="1">('Fed Depr-Alt#3'!BI$98-'Fed Depr-Alt#3'!BI$53)*FederalIncomeTax+('State Depr-Alt#3'!BI$98-'State Depr-Alt#3'!BI$53)*StateIncomeTax+BG11</f>
        <v>0</v>
      </c>
      <c r="BI11" s="386">
        <f ca="1">('Fed Depr-Alt#3'!BJ$98-'Fed Depr-Alt#3'!BJ$53)*FederalIncomeTax+('State Depr-Alt#3'!BJ$98-'State Depr-Alt#3'!BJ$53)*StateIncomeTax+BH11</f>
        <v>0</v>
      </c>
      <c r="BJ11" s="386">
        <f ca="1">('Fed Depr-Alt#3'!BK$98-'Fed Depr-Alt#3'!BK$53)*FederalIncomeTax+('State Depr-Alt#3'!BK$98-'State Depr-Alt#3'!BK$53)*StateIncomeTax+BI11</f>
        <v>0</v>
      </c>
      <c r="BK11" s="386">
        <f ca="1">('Fed Depr-Alt#3'!BL$98-'Fed Depr-Alt#3'!BL$53)*FederalIncomeTax+('State Depr-Alt#3'!BL$98-'State Depr-Alt#3'!BL$53)*StateIncomeTax+BJ11</f>
        <v>0</v>
      </c>
      <c r="BL11" s="386">
        <f ca="1">('Fed Depr-Alt#3'!BM$98-'Fed Depr-Alt#3'!BM$53)*FederalIncomeTax+('State Depr-Alt#3'!BM$98-'State Depr-Alt#3'!BM$53)*StateIncomeTax+BK11</f>
        <v>0</v>
      </c>
      <c r="BM11" s="386">
        <f ca="1">('Fed Depr-Alt#3'!BN$98-'Fed Depr-Alt#3'!BN$53)*FederalIncomeTax+('State Depr-Alt#3'!BN$98-'State Depr-Alt#3'!BN$53)*StateIncomeTax+BL11</f>
        <v>0</v>
      </c>
      <c r="BN11" s="386">
        <f ca="1">('Fed Depr-Alt#3'!BO$98-'Fed Depr-Alt#3'!BO$53)*FederalIncomeTax+('State Depr-Alt#3'!BO$98-'State Depr-Alt#3'!BO$53)*StateIncomeTax+BM11</f>
        <v>0</v>
      </c>
      <c r="BO11" s="386">
        <f ca="1">('Fed Depr-Alt#3'!BP$98-'Fed Depr-Alt#3'!BP$53)*FederalIncomeTax+('State Depr-Alt#3'!BP$98-'State Depr-Alt#3'!BP$53)*StateIncomeTax+BN11</f>
        <v>0</v>
      </c>
      <c r="BP11" s="386">
        <f ca="1">('Fed Depr-Alt#3'!BQ$98-'Fed Depr-Alt#3'!BQ$53)*FederalIncomeTax+('State Depr-Alt#3'!BQ$98-'State Depr-Alt#3'!BQ$53)*StateIncomeTax+BO11</f>
        <v>0</v>
      </c>
      <c r="BQ11" s="386">
        <f ca="1">('Fed Depr-Alt#3'!BR$98-'Fed Depr-Alt#3'!BR$53)*FederalIncomeTax+('State Depr-Alt#3'!BR$98-'State Depr-Alt#3'!BR$53)*StateIncomeTax+BP11</f>
        <v>0</v>
      </c>
      <c r="BR11" s="386">
        <f ca="1">('Fed Depr-Alt#3'!BS$98-'Fed Depr-Alt#3'!BS$53)*FederalIncomeTax+('State Depr-Alt#3'!BS$98-'State Depr-Alt#3'!BS$53)*StateIncomeTax+BQ11</f>
        <v>0</v>
      </c>
      <c r="BS11" s="386">
        <f ca="1">('Fed Depr-Alt#3'!BT$98-'Fed Depr-Alt#3'!BT$53)*FederalIncomeTax+('State Depr-Alt#3'!BT$98-'State Depr-Alt#3'!BT$53)*StateIncomeTax+BR11</f>
        <v>0</v>
      </c>
      <c r="BT11" s="386">
        <f ca="1">('Fed Depr-Alt#3'!BU$98-'Fed Depr-Alt#3'!BU$53)*FederalIncomeTax+('State Depr-Alt#3'!BU$98-'State Depr-Alt#3'!BU$53)*StateIncomeTax+BS11</f>
        <v>0</v>
      </c>
      <c r="BU11" s="386">
        <f ca="1">('Fed Depr-Alt#3'!BV$98-'Fed Depr-Alt#3'!BV$53)*FederalIncomeTax+('State Depr-Alt#3'!BV$98-'State Depr-Alt#3'!BV$53)*StateIncomeTax+BT11</f>
        <v>0</v>
      </c>
      <c r="BV11" s="386">
        <f ca="1">('Fed Depr-Alt#3'!BW$98-'Fed Depr-Alt#3'!BW$53)*FederalIncomeTax+('State Depr-Alt#3'!BW$98-'State Depr-Alt#3'!BW$53)*StateIncomeTax+BU11</f>
        <v>0</v>
      </c>
      <c r="BW11" s="386">
        <f ca="1">('Fed Depr-Alt#3'!BX$98-'Fed Depr-Alt#3'!BX$53)*FederalIncomeTax+('State Depr-Alt#3'!BX$98-'State Depr-Alt#3'!BX$53)*StateIncomeTax+BV11</f>
        <v>0</v>
      </c>
      <c r="BX11" s="386">
        <f ca="1">('Fed Depr-Alt#3'!BY$98-'Fed Depr-Alt#3'!BY$53)*FederalIncomeTax+('State Depr-Alt#3'!BY$98-'State Depr-Alt#3'!BY$53)*StateIncomeTax+BW11</f>
        <v>0</v>
      </c>
      <c r="BY11" s="386">
        <f ca="1">('Fed Depr-Alt#3'!BZ$98-'Fed Depr-Alt#3'!BZ$53)*FederalIncomeTax+('State Depr-Alt#3'!BZ$98-'State Depr-Alt#3'!BZ$53)*StateIncomeTax+BX11</f>
        <v>0</v>
      </c>
      <c r="BZ11" s="386">
        <f ca="1">('Fed Depr-Alt#3'!CA$98-'Fed Depr-Alt#3'!CA$53)*FederalIncomeTax+('State Depr-Alt#3'!CA$98-'State Depr-Alt#3'!CA$53)*StateIncomeTax+BY11</f>
        <v>0</v>
      </c>
      <c r="CA11" s="386">
        <f ca="1">('Fed Depr-Alt#3'!CB$98-'Fed Depr-Alt#3'!CB$53)*FederalIncomeTax+('State Depr-Alt#3'!CB$98-'State Depr-Alt#3'!CB$53)*StateIncomeTax+BZ11</f>
        <v>0</v>
      </c>
      <c r="CB11" s="386">
        <f ca="1">('Fed Depr-Alt#3'!CC$98-'Fed Depr-Alt#3'!CC$53)*FederalIncomeTax+('State Depr-Alt#3'!CC$98-'State Depr-Alt#3'!CC$53)*StateIncomeTax+CA11</f>
        <v>0</v>
      </c>
      <c r="CC11" s="386">
        <f ca="1">('Fed Depr-Alt#3'!CD$98-'Fed Depr-Alt#3'!CD$53)*FederalIncomeTax+('State Depr-Alt#3'!CD$98-'State Depr-Alt#3'!CD$53)*StateIncomeTax+CB11</f>
        <v>0</v>
      </c>
      <c r="CD11" s="386">
        <f ca="1">('Fed Depr-Alt#3'!CE$98-'Fed Depr-Alt#3'!CE$53)*FederalIncomeTax+('State Depr-Alt#3'!CE$98-'State Depr-Alt#3'!CE$53)*StateIncomeTax+CC11</f>
        <v>0</v>
      </c>
      <c r="CE11" s="386">
        <f ca="1">('Fed Depr-Alt#3'!CF$98-'Fed Depr-Alt#3'!CF$53)*FederalIncomeTax+('State Depr-Alt#3'!CF$98-'State Depr-Alt#3'!CF$53)*StateIncomeTax+CD11</f>
        <v>0</v>
      </c>
      <c r="CF11" s="386">
        <f ca="1">('Fed Depr-Alt#3'!CG$98-'Fed Depr-Alt#3'!CG$53)*FederalIncomeTax+('State Depr-Alt#3'!CG$98-'State Depr-Alt#3'!CG$53)*StateIncomeTax+CE11</f>
        <v>0</v>
      </c>
      <c r="CG11" s="386">
        <f ca="1">('Fed Depr-Alt#3'!CH$98-'Fed Depr-Alt#3'!CH$53)*FederalIncomeTax+('State Depr-Alt#3'!CH$98-'State Depr-Alt#3'!CH$53)*StateIncomeTax+CF11</f>
        <v>0</v>
      </c>
      <c r="CH11" s="386">
        <f ca="1">('Fed Depr-Alt#3'!CI$98-'Fed Depr-Alt#3'!CI$53)*FederalIncomeTax+('State Depr-Alt#3'!CI$98-'State Depr-Alt#3'!CI$53)*StateIncomeTax+CG11</f>
        <v>0</v>
      </c>
      <c r="CI11" s="386">
        <f ca="1">('Fed Depr-Alt#3'!CJ$98-'Fed Depr-Alt#3'!CJ$53)*FederalIncomeTax+('State Depr-Alt#3'!CJ$98-'State Depr-Alt#3'!CJ$53)*StateIncomeTax+CH11</f>
        <v>0</v>
      </c>
      <c r="CJ11" s="386">
        <f ca="1">('Fed Depr-Alt#3'!CK$98-'Fed Depr-Alt#3'!CK$53)*FederalIncomeTax+('State Depr-Alt#3'!CK$98-'State Depr-Alt#3'!CK$53)*StateIncomeTax+CI11</f>
        <v>0</v>
      </c>
      <c r="CK11" s="386">
        <f ca="1">('Fed Depr-Alt#3'!CL$98-'Fed Depr-Alt#3'!CL$53)*FederalIncomeTax+('State Depr-Alt#3'!CL$98-'State Depr-Alt#3'!CL$53)*StateIncomeTax+CJ11</f>
        <v>0</v>
      </c>
      <c r="CL11" s="386">
        <f ca="1">('Fed Depr-Alt#3'!CM$98-'Fed Depr-Alt#3'!CM$53)*FederalIncomeTax+('State Depr-Alt#3'!CM$98-'State Depr-Alt#3'!CM$53)*StateIncomeTax+CK11</f>
        <v>0</v>
      </c>
      <c r="CM11" s="386">
        <f ca="1">('Fed Depr-Alt#3'!CN$98-'Fed Depr-Alt#3'!CN$53)*FederalIncomeTax+('State Depr-Alt#3'!CN$98-'State Depr-Alt#3'!CN$53)*StateIncomeTax+CL11</f>
        <v>0</v>
      </c>
      <c r="CN11" s="386">
        <f ca="1">('Fed Depr-Alt#3'!CO$98-'Fed Depr-Alt#3'!CO$53)*FederalIncomeTax+('State Depr-Alt#3'!CO$98-'State Depr-Alt#3'!CO$53)*StateIncomeTax+CM11</f>
        <v>0</v>
      </c>
      <c r="CO11" s="386">
        <f ca="1">('Fed Depr-Alt#3'!CP$98-'Fed Depr-Alt#3'!CP$53)*FederalIncomeTax+('State Depr-Alt#3'!CP$98-'State Depr-Alt#3'!CP$53)*StateIncomeTax+CN11</f>
        <v>0</v>
      </c>
      <c r="CP11" s="386">
        <f ca="1">('Fed Depr-Alt#3'!CQ$98-'Fed Depr-Alt#3'!CQ$53)*FederalIncomeTax+('State Depr-Alt#3'!CQ$98-'State Depr-Alt#3'!CQ$53)*StateIncomeTax+CO11</f>
        <v>0</v>
      </c>
      <c r="CQ11" s="386">
        <f ca="1">('Fed Depr-Alt#3'!CR$98-'Fed Depr-Alt#3'!CR$53)*FederalIncomeTax+('State Depr-Alt#3'!CR$98-'State Depr-Alt#3'!CR$53)*StateIncomeTax+CP11</f>
        <v>0</v>
      </c>
      <c r="CR11" s="386"/>
      <c r="CS11" s="386"/>
      <c r="CT11" s="386"/>
    </row>
    <row r="12" spans="1:98" s="26" customFormat="1" x14ac:dyDescent="0.25">
      <c r="A12" s="41" t="s">
        <v>150</v>
      </c>
      <c r="C12" s="470">
        <f t="shared" ref="C12:L12" ca="1" si="0">SUM(C8:C11)</f>
        <v>0</v>
      </c>
      <c r="D12" s="470">
        <f t="shared" ca="1" si="0"/>
        <v>0</v>
      </c>
      <c r="E12" s="470">
        <f t="shared" ca="1" si="0"/>
        <v>0</v>
      </c>
      <c r="F12" s="470">
        <f t="shared" ca="1" si="0"/>
        <v>0</v>
      </c>
      <c r="G12" s="470">
        <f t="shared" ca="1" si="0"/>
        <v>0</v>
      </c>
      <c r="H12" s="470">
        <f t="shared" ca="1" si="0"/>
        <v>0</v>
      </c>
      <c r="I12" s="470">
        <f t="shared" ca="1" si="0"/>
        <v>0</v>
      </c>
      <c r="J12" s="470">
        <f t="shared" ca="1" si="0"/>
        <v>0</v>
      </c>
      <c r="K12" s="470">
        <f t="shared" ca="1" si="0"/>
        <v>0</v>
      </c>
      <c r="L12" s="470">
        <f t="shared" ca="1" si="0"/>
        <v>0</v>
      </c>
      <c r="M12" s="470">
        <f t="shared" ref="M12:BR12" ca="1" si="1">SUM(M8:M11)</f>
        <v>0</v>
      </c>
      <c r="N12" s="470">
        <f t="shared" ca="1" si="1"/>
        <v>0</v>
      </c>
      <c r="O12" s="470">
        <f t="shared" ca="1" si="1"/>
        <v>0</v>
      </c>
      <c r="P12" s="470">
        <f t="shared" ca="1" si="1"/>
        <v>0</v>
      </c>
      <c r="Q12" s="470">
        <f t="shared" ca="1" si="1"/>
        <v>0</v>
      </c>
      <c r="R12" s="470">
        <f t="shared" ca="1" si="1"/>
        <v>0</v>
      </c>
      <c r="S12" s="470">
        <f t="shared" ca="1" si="1"/>
        <v>0</v>
      </c>
      <c r="T12" s="470">
        <f t="shared" ca="1" si="1"/>
        <v>0</v>
      </c>
      <c r="U12" s="470">
        <f t="shared" ca="1" si="1"/>
        <v>0</v>
      </c>
      <c r="V12" s="470">
        <f t="shared" ca="1" si="1"/>
        <v>0</v>
      </c>
      <c r="W12" s="470">
        <f t="shared" ca="1" si="1"/>
        <v>0</v>
      </c>
      <c r="X12" s="470">
        <f t="shared" ca="1" si="1"/>
        <v>0</v>
      </c>
      <c r="Y12" s="470">
        <f t="shared" ca="1" si="1"/>
        <v>0</v>
      </c>
      <c r="Z12" s="470">
        <f t="shared" ca="1" si="1"/>
        <v>0</v>
      </c>
      <c r="AA12" s="470">
        <f t="shared" ca="1" si="1"/>
        <v>0</v>
      </c>
      <c r="AB12" s="470">
        <f t="shared" ca="1" si="1"/>
        <v>0</v>
      </c>
      <c r="AC12" s="470">
        <f t="shared" ca="1" si="1"/>
        <v>0</v>
      </c>
      <c r="AD12" s="470">
        <f t="shared" ca="1" si="1"/>
        <v>0</v>
      </c>
      <c r="AE12" s="470">
        <f t="shared" ca="1" si="1"/>
        <v>0</v>
      </c>
      <c r="AF12" s="470">
        <f t="shared" ca="1" si="1"/>
        <v>0</v>
      </c>
      <c r="AG12" s="470">
        <f t="shared" ca="1" si="1"/>
        <v>0</v>
      </c>
      <c r="AH12" s="470">
        <f t="shared" ca="1" si="1"/>
        <v>0</v>
      </c>
      <c r="AI12" s="470">
        <f t="shared" ca="1" si="1"/>
        <v>0</v>
      </c>
      <c r="AJ12" s="470">
        <f t="shared" ca="1" si="1"/>
        <v>0</v>
      </c>
      <c r="AK12" s="470">
        <f t="shared" ca="1" si="1"/>
        <v>0</v>
      </c>
      <c r="AL12" s="470">
        <f t="shared" ca="1" si="1"/>
        <v>0</v>
      </c>
      <c r="AM12" s="470">
        <f t="shared" ca="1" si="1"/>
        <v>0</v>
      </c>
      <c r="AN12" s="470">
        <f t="shared" ca="1" si="1"/>
        <v>0</v>
      </c>
      <c r="AO12" s="470">
        <f t="shared" ca="1" si="1"/>
        <v>0</v>
      </c>
      <c r="AP12" s="470">
        <f t="shared" ca="1" si="1"/>
        <v>0</v>
      </c>
      <c r="AQ12" s="470">
        <f t="shared" ca="1" si="1"/>
        <v>0</v>
      </c>
      <c r="AR12" s="470">
        <f t="shared" ca="1" si="1"/>
        <v>0</v>
      </c>
      <c r="AS12" s="470">
        <f t="shared" ca="1" si="1"/>
        <v>0</v>
      </c>
      <c r="AT12" s="470">
        <f t="shared" ca="1" si="1"/>
        <v>0</v>
      </c>
      <c r="AU12" s="470">
        <f t="shared" ca="1" si="1"/>
        <v>0</v>
      </c>
      <c r="AV12" s="470">
        <f t="shared" ca="1" si="1"/>
        <v>0</v>
      </c>
      <c r="AW12" s="470">
        <f t="shared" ca="1" si="1"/>
        <v>0</v>
      </c>
      <c r="AX12" s="470">
        <f t="shared" ca="1" si="1"/>
        <v>0</v>
      </c>
      <c r="AY12" s="470">
        <f t="shared" ca="1" si="1"/>
        <v>0</v>
      </c>
      <c r="AZ12" s="470">
        <f t="shared" ca="1" si="1"/>
        <v>0</v>
      </c>
      <c r="BA12" s="470">
        <f t="shared" ca="1" si="1"/>
        <v>0</v>
      </c>
      <c r="BB12" s="470">
        <f t="shared" ca="1" si="1"/>
        <v>0</v>
      </c>
      <c r="BC12" s="470">
        <f t="shared" ca="1" si="1"/>
        <v>0</v>
      </c>
      <c r="BD12" s="470">
        <f t="shared" ca="1" si="1"/>
        <v>0</v>
      </c>
      <c r="BE12" s="470">
        <f t="shared" ca="1" si="1"/>
        <v>0</v>
      </c>
      <c r="BF12" s="470">
        <f t="shared" ca="1" si="1"/>
        <v>0</v>
      </c>
      <c r="BG12" s="470">
        <f t="shared" ca="1" si="1"/>
        <v>0</v>
      </c>
      <c r="BH12" s="470">
        <f t="shared" ca="1" si="1"/>
        <v>0</v>
      </c>
      <c r="BI12" s="470">
        <f t="shared" ca="1" si="1"/>
        <v>0</v>
      </c>
      <c r="BJ12" s="470">
        <f t="shared" ca="1" si="1"/>
        <v>0</v>
      </c>
      <c r="BK12" s="470">
        <f t="shared" ca="1" si="1"/>
        <v>0</v>
      </c>
      <c r="BL12" s="470">
        <f t="shared" ca="1" si="1"/>
        <v>0</v>
      </c>
      <c r="BM12" s="470">
        <f t="shared" ca="1" si="1"/>
        <v>0</v>
      </c>
      <c r="BN12" s="470">
        <f t="shared" ca="1" si="1"/>
        <v>0</v>
      </c>
      <c r="BO12" s="470">
        <f t="shared" ca="1" si="1"/>
        <v>0</v>
      </c>
      <c r="BP12" s="470">
        <f t="shared" ca="1" si="1"/>
        <v>0</v>
      </c>
      <c r="BQ12" s="470">
        <f t="shared" ca="1" si="1"/>
        <v>0</v>
      </c>
      <c r="BR12" s="470">
        <f t="shared" ca="1" si="1"/>
        <v>0</v>
      </c>
      <c r="BS12" s="470">
        <f t="shared" ref="BS12:CC12" ca="1" si="2">SUM(BS8:BS11)</f>
        <v>0</v>
      </c>
      <c r="BT12" s="470">
        <f t="shared" ca="1" si="2"/>
        <v>0</v>
      </c>
      <c r="BU12" s="470">
        <f t="shared" ca="1" si="2"/>
        <v>0</v>
      </c>
      <c r="BV12" s="470">
        <f t="shared" ca="1" si="2"/>
        <v>0</v>
      </c>
      <c r="BW12" s="470">
        <f t="shared" ca="1" si="2"/>
        <v>0</v>
      </c>
      <c r="BX12" s="470">
        <f t="shared" ca="1" si="2"/>
        <v>0</v>
      </c>
      <c r="BY12" s="470">
        <f t="shared" ca="1" si="2"/>
        <v>0</v>
      </c>
      <c r="BZ12" s="470">
        <f t="shared" ca="1" si="2"/>
        <v>0</v>
      </c>
      <c r="CA12" s="470">
        <f t="shared" ca="1" si="2"/>
        <v>0</v>
      </c>
      <c r="CB12" s="470">
        <f t="shared" ca="1" si="2"/>
        <v>0</v>
      </c>
      <c r="CC12" s="470">
        <f t="shared" ca="1" si="2"/>
        <v>0</v>
      </c>
      <c r="CD12" s="470">
        <f t="shared" ref="CD12" ca="1" si="3">SUM(CD8:CD11)</f>
        <v>0</v>
      </c>
      <c r="CE12" s="470">
        <f t="shared" ref="CE12:CQ12" ca="1" si="4">SUM(CE8:CE11)</f>
        <v>0</v>
      </c>
      <c r="CF12" s="470">
        <f t="shared" ca="1" si="4"/>
        <v>0</v>
      </c>
      <c r="CG12" s="470">
        <f t="shared" ca="1" si="4"/>
        <v>0</v>
      </c>
      <c r="CH12" s="470">
        <f t="shared" ca="1" si="4"/>
        <v>0</v>
      </c>
      <c r="CI12" s="470">
        <f t="shared" ca="1" si="4"/>
        <v>0</v>
      </c>
      <c r="CJ12" s="470">
        <f t="shared" ca="1" si="4"/>
        <v>0</v>
      </c>
      <c r="CK12" s="470">
        <f t="shared" ca="1" si="4"/>
        <v>0</v>
      </c>
      <c r="CL12" s="470">
        <f t="shared" ca="1" si="4"/>
        <v>0</v>
      </c>
      <c r="CM12" s="470">
        <f t="shared" ca="1" si="4"/>
        <v>0</v>
      </c>
      <c r="CN12" s="470">
        <f t="shared" ca="1" si="4"/>
        <v>0</v>
      </c>
      <c r="CO12" s="470">
        <f t="shared" ca="1" si="4"/>
        <v>0</v>
      </c>
      <c r="CP12" s="470">
        <f t="shared" ca="1" si="4"/>
        <v>0</v>
      </c>
      <c r="CQ12" s="470">
        <f t="shared" ca="1" si="4"/>
        <v>0</v>
      </c>
      <c r="CR12" s="470"/>
      <c r="CS12" s="470"/>
      <c r="CT12" s="470"/>
    </row>
    <row r="13" spans="1:98" s="22" customFormat="1" x14ac:dyDescent="0.25">
      <c r="A13" s="40" t="s">
        <v>151</v>
      </c>
      <c r="B13" s="43">
        <f>EQUITY</f>
        <v>0.53</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row>
    <row r="14" spans="1:98" s="22" customFormat="1" x14ac:dyDescent="0.25">
      <c r="A14" s="40" t="s">
        <v>169</v>
      </c>
      <c r="B14" s="20">
        <f>IF(Project_ROE="ECR",ROE_ECR,IF(Project_ROE="GLT",ROE_GLT,IF(Project_ROE="DSM",ROE_DSM,ROE_Other)))</f>
        <v>9.7000000000000003E-2</v>
      </c>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c r="CT14" s="470"/>
    </row>
    <row r="15" spans="1:98" s="6" customFormat="1" x14ac:dyDescent="0.25">
      <c r="A15" s="29" t="s">
        <v>161</v>
      </c>
      <c r="B15" s="42"/>
      <c r="C15" s="35">
        <f t="shared" ref="C15:BN15" ca="1" si="5">C12*$B$13*$B$14</f>
        <v>0</v>
      </c>
      <c r="D15" s="35">
        <f t="shared" ca="1" si="5"/>
        <v>0</v>
      </c>
      <c r="E15" s="35">
        <f t="shared" ca="1" si="5"/>
        <v>0</v>
      </c>
      <c r="F15" s="35">
        <f t="shared" ca="1" si="5"/>
        <v>0</v>
      </c>
      <c r="G15" s="35">
        <f t="shared" ca="1" si="5"/>
        <v>0</v>
      </c>
      <c r="H15" s="35">
        <f t="shared" ca="1" si="5"/>
        <v>0</v>
      </c>
      <c r="I15" s="35">
        <f t="shared" ca="1" si="5"/>
        <v>0</v>
      </c>
      <c r="J15" s="35">
        <f t="shared" ca="1" si="5"/>
        <v>0</v>
      </c>
      <c r="K15" s="35">
        <f t="shared" ca="1" si="5"/>
        <v>0</v>
      </c>
      <c r="L15" s="35">
        <f t="shared" ca="1" si="5"/>
        <v>0</v>
      </c>
      <c r="M15" s="35">
        <f t="shared" ca="1" si="5"/>
        <v>0</v>
      </c>
      <c r="N15" s="35">
        <f t="shared" ca="1" si="5"/>
        <v>0</v>
      </c>
      <c r="O15" s="35">
        <f t="shared" ca="1" si="5"/>
        <v>0</v>
      </c>
      <c r="P15" s="35">
        <f t="shared" ca="1" si="5"/>
        <v>0</v>
      </c>
      <c r="Q15" s="35">
        <f t="shared" ca="1" si="5"/>
        <v>0</v>
      </c>
      <c r="R15" s="35">
        <f t="shared" ca="1" si="5"/>
        <v>0</v>
      </c>
      <c r="S15" s="35">
        <f t="shared" ca="1" si="5"/>
        <v>0</v>
      </c>
      <c r="T15" s="35">
        <f t="shared" ca="1" si="5"/>
        <v>0</v>
      </c>
      <c r="U15" s="35">
        <f t="shared" ca="1" si="5"/>
        <v>0</v>
      </c>
      <c r="V15" s="35">
        <f t="shared" ca="1" si="5"/>
        <v>0</v>
      </c>
      <c r="W15" s="35">
        <f t="shared" ca="1" si="5"/>
        <v>0</v>
      </c>
      <c r="X15" s="35">
        <f t="shared" ca="1" si="5"/>
        <v>0</v>
      </c>
      <c r="Y15" s="35">
        <f t="shared" ca="1" si="5"/>
        <v>0</v>
      </c>
      <c r="Z15" s="35">
        <f t="shared" ca="1" si="5"/>
        <v>0</v>
      </c>
      <c r="AA15" s="35">
        <f t="shared" ca="1" si="5"/>
        <v>0</v>
      </c>
      <c r="AB15" s="35">
        <f t="shared" ca="1" si="5"/>
        <v>0</v>
      </c>
      <c r="AC15" s="35">
        <f t="shared" ca="1" si="5"/>
        <v>0</v>
      </c>
      <c r="AD15" s="35">
        <f t="shared" ca="1" si="5"/>
        <v>0</v>
      </c>
      <c r="AE15" s="35">
        <f t="shared" ca="1" si="5"/>
        <v>0</v>
      </c>
      <c r="AF15" s="35">
        <f t="shared" ca="1" si="5"/>
        <v>0</v>
      </c>
      <c r="AG15" s="35">
        <f t="shared" ca="1" si="5"/>
        <v>0</v>
      </c>
      <c r="AH15" s="35">
        <f t="shared" ca="1" si="5"/>
        <v>0</v>
      </c>
      <c r="AI15" s="35">
        <f t="shared" ca="1" si="5"/>
        <v>0</v>
      </c>
      <c r="AJ15" s="35">
        <f t="shared" ca="1" si="5"/>
        <v>0</v>
      </c>
      <c r="AK15" s="35">
        <f t="shared" ca="1" si="5"/>
        <v>0</v>
      </c>
      <c r="AL15" s="35">
        <f t="shared" ca="1" si="5"/>
        <v>0</v>
      </c>
      <c r="AM15" s="35">
        <f t="shared" ca="1" si="5"/>
        <v>0</v>
      </c>
      <c r="AN15" s="35">
        <f t="shared" ca="1" si="5"/>
        <v>0</v>
      </c>
      <c r="AO15" s="35">
        <f t="shared" ca="1" si="5"/>
        <v>0</v>
      </c>
      <c r="AP15" s="35">
        <f t="shared" ca="1" si="5"/>
        <v>0</v>
      </c>
      <c r="AQ15" s="35">
        <f t="shared" ca="1" si="5"/>
        <v>0</v>
      </c>
      <c r="AR15" s="35">
        <f t="shared" ca="1" si="5"/>
        <v>0</v>
      </c>
      <c r="AS15" s="35">
        <f t="shared" ca="1" si="5"/>
        <v>0</v>
      </c>
      <c r="AT15" s="35">
        <f t="shared" ca="1" si="5"/>
        <v>0</v>
      </c>
      <c r="AU15" s="35">
        <f t="shared" ca="1" si="5"/>
        <v>0</v>
      </c>
      <c r="AV15" s="35">
        <f t="shared" ca="1" si="5"/>
        <v>0</v>
      </c>
      <c r="AW15" s="35">
        <f t="shared" ca="1" si="5"/>
        <v>0</v>
      </c>
      <c r="AX15" s="35">
        <f t="shared" ca="1" si="5"/>
        <v>0</v>
      </c>
      <c r="AY15" s="35">
        <f t="shared" ca="1" si="5"/>
        <v>0</v>
      </c>
      <c r="AZ15" s="35">
        <f t="shared" ca="1" si="5"/>
        <v>0</v>
      </c>
      <c r="BA15" s="35">
        <f t="shared" ca="1" si="5"/>
        <v>0</v>
      </c>
      <c r="BB15" s="35">
        <f t="shared" ca="1" si="5"/>
        <v>0</v>
      </c>
      <c r="BC15" s="35">
        <f t="shared" ca="1" si="5"/>
        <v>0</v>
      </c>
      <c r="BD15" s="35">
        <f t="shared" ca="1" si="5"/>
        <v>0</v>
      </c>
      <c r="BE15" s="35">
        <f t="shared" ca="1" si="5"/>
        <v>0</v>
      </c>
      <c r="BF15" s="35">
        <f t="shared" ca="1" si="5"/>
        <v>0</v>
      </c>
      <c r="BG15" s="35">
        <f t="shared" ca="1" si="5"/>
        <v>0</v>
      </c>
      <c r="BH15" s="35">
        <f t="shared" ca="1" si="5"/>
        <v>0</v>
      </c>
      <c r="BI15" s="35">
        <f t="shared" ca="1" si="5"/>
        <v>0</v>
      </c>
      <c r="BJ15" s="35">
        <f t="shared" ca="1" si="5"/>
        <v>0</v>
      </c>
      <c r="BK15" s="35">
        <f t="shared" ca="1" si="5"/>
        <v>0</v>
      </c>
      <c r="BL15" s="35">
        <f t="shared" ca="1" si="5"/>
        <v>0</v>
      </c>
      <c r="BM15" s="35">
        <f t="shared" ca="1" si="5"/>
        <v>0</v>
      </c>
      <c r="BN15" s="35">
        <f t="shared" ca="1" si="5"/>
        <v>0</v>
      </c>
      <c r="BO15" s="35">
        <f t="shared" ref="BO15:BR15" ca="1" si="6">BO12*$B$13*$B$14</f>
        <v>0</v>
      </c>
      <c r="BP15" s="35">
        <f t="shared" ca="1" si="6"/>
        <v>0</v>
      </c>
      <c r="BQ15" s="35">
        <f t="shared" ca="1" si="6"/>
        <v>0</v>
      </c>
      <c r="BR15" s="35">
        <f t="shared" ca="1" si="6"/>
        <v>0</v>
      </c>
      <c r="BS15" s="35">
        <f t="shared" ref="BS15:CC15" ca="1" si="7">BS12*$B$13*$B$14</f>
        <v>0</v>
      </c>
      <c r="BT15" s="35">
        <f t="shared" ca="1" si="7"/>
        <v>0</v>
      </c>
      <c r="BU15" s="35">
        <f t="shared" ca="1" si="7"/>
        <v>0</v>
      </c>
      <c r="BV15" s="35">
        <f t="shared" ca="1" si="7"/>
        <v>0</v>
      </c>
      <c r="BW15" s="35">
        <f t="shared" ca="1" si="7"/>
        <v>0</v>
      </c>
      <c r="BX15" s="35">
        <f t="shared" ca="1" si="7"/>
        <v>0</v>
      </c>
      <c r="BY15" s="35">
        <f t="shared" ca="1" si="7"/>
        <v>0</v>
      </c>
      <c r="BZ15" s="35">
        <f t="shared" ca="1" si="7"/>
        <v>0</v>
      </c>
      <c r="CA15" s="35">
        <f t="shared" ca="1" si="7"/>
        <v>0</v>
      </c>
      <c r="CB15" s="35">
        <f t="shared" ca="1" si="7"/>
        <v>0</v>
      </c>
      <c r="CC15" s="35">
        <f t="shared" ca="1" si="7"/>
        <v>0</v>
      </c>
      <c r="CD15" s="35">
        <f t="shared" ref="CD15" ca="1" si="8">CD12*$B$13*$B$14</f>
        <v>0</v>
      </c>
      <c r="CE15" s="35">
        <f t="shared" ref="CE15:CQ15" ca="1" si="9">CE12*$B$13*$B$14</f>
        <v>0</v>
      </c>
      <c r="CF15" s="35">
        <f t="shared" ca="1" si="9"/>
        <v>0</v>
      </c>
      <c r="CG15" s="35">
        <f t="shared" ca="1" si="9"/>
        <v>0</v>
      </c>
      <c r="CH15" s="35">
        <f t="shared" ca="1" si="9"/>
        <v>0</v>
      </c>
      <c r="CI15" s="35">
        <f t="shared" ca="1" si="9"/>
        <v>0</v>
      </c>
      <c r="CJ15" s="35">
        <f t="shared" ca="1" si="9"/>
        <v>0</v>
      </c>
      <c r="CK15" s="35">
        <f t="shared" ca="1" si="9"/>
        <v>0</v>
      </c>
      <c r="CL15" s="35">
        <f t="shared" ca="1" si="9"/>
        <v>0</v>
      </c>
      <c r="CM15" s="35">
        <f t="shared" ca="1" si="9"/>
        <v>0</v>
      </c>
      <c r="CN15" s="35">
        <f t="shared" ca="1" si="9"/>
        <v>0</v>
      </c>
      <c r="CO15" s="35">
        <f t="shared" ca="1" si="9"/>
        <v>0</v>
      </c>
      <c r="CP15" s="35">
        <f t="shared" ca="1" si="9"/>
        <v>0</v>
      </c>
      <c r="CQ15" s="35">
        <f t="shared" ca="1" si="9"/>
        <v>0</v>
      </c>
      <c r="CR15" s="35"/>
      <c r="CS15" s="35"/>
      <c r="CT15" s="35"/>
    </row>
    <row r="16" spans="1:98" x14ac:dyDescent="0.25">
      <c r="A16" s="15"/>
      <c r="B16" s="1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c r="CT16" s="470"/>
    </row>
    <row r="17" spans="1:98" x14ac:dyDescent="0.25">
      <c r="A17" s="45" t="s">
        <v>111</v>
      </c>
      <c r="B17" s="10"/>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c r="CT17" s="470"/>
    </row>
    <row r="18" spans="1:98" s="471" customFormat="1" x14ac:dyDescent="0.25">
      <c r="A18" s="32" t="s">
        <v>154</v>
      </c>
      <c r="C18" s="470">
        <f ca="1">Inputs!E114+IF(C4='LookUp Ranges'!$E$149,RetireValueAlt3,0)</f>
        <v>0</v>
      </c>
      <c r="D18" s="470">
        <f ca="1">Inputs!F114+IF(D4='LookUp Ranges'!$E$149,RetireValueAlt3,0)</f>
        <v>0</v>
      </c>
      <c r="E18" s="470">
        <f ca="1">Inputs!G114+IF(E4='LookUp Ranges'!$E$149,RetireValueAlt3,0)</f>
        <v>0</v>
      </c>
      <c r="F18" s="470">
        <f ca="1">Inputs!H114+IF(F4='LookUp Ranges'!$E$149,RetireValueAlt3,0)</f>
        <v>0</v>
      </c>
      <c r="G18" s="470">
        <f ca="1">Inputs!I114+IF(G4='LookUp Ranges'!$E$149,RetireValueAlt3,0)</f>
        <v>0</v>
      </c>
      <c r="H18" s="470">
        <f ca="1">Inputs!J114+IF(H4='LookUp Ranges'!$E$149,RetireValueAlt3,0)</f>
        <v>0</v>
      </c>
      <c r="I18" s="470">
        <f ca="1">Inputs!K114+IF(I4='LookUp Ranges'!$E$149,RetireValueAlt3,0)</f>
        <v>0</v>
      </c>
      <c r="J18" s="470">
        <f ca="1">Inputs!L114+IF(J4='LookUp Ranges'!$E$149,RetireValueAlt3,0)</f>
        <v>0</v>
      </c>
      <c r="K18" s="470">
        <f ca="1">Inputs!M114+IF(K4='LookUp Ranges'!$E$149,RetireValueAlt3,0)</f>
        <v>0</v>
      </c>
      <c r="L18" s="470">
        <f ca="1">Inputs!N114+IF(L4='LookUp Ranges'!$E$149,RetireValueAlt3,0)</f>
        <v>0</v>
      </c>
      <c r="M18" s="470">
        <f ca="1">Inputs!O114+IF(M4='LookUp Ranges'!$E$149,RetireValueAlt3,0)</f>
        <v>0</v>
      </c>
      <c r="N18" s="470">
        <f ca="1">Inputs!P114+IF(N4='LookUp Ranges'!$E$149,RetireValueAlt3,0)</f>
        <v>0</v>
      </c>
      <c r="O18" s="470">
        <f ca="1">Inputs!Q114+IF(O4='LookUp Ranges'!$E$149,RetireValueAlt3,0)</f>
        <v>0</v>
      </c>
      <c r="P18" s="470">
        <f ca="1">Inputs!R114+IF(P4='LookUp Ranges'!$E$149,RetireValueAlt3,0)</f>
        <v>0</v>
      </c>
      <c r="Q18" s="470">
        <f ca="1">Inputs!S114+IF(Q4='LookUp Ranges'!$E$149,RetireValueAlt3,0)</f>
        <v>0</v>
      </c>
      <c r="R18" s="470">
        <f ca="1">Inputs!T114+IF(R4='LookUp Ranges'!$E$149,RetireValueAlt3,0)</f>
        <v>0</v>
      </c>
      <c r="S18" s="470">
        <f ca="1">Inputs!U114+IF(S4='LookUp Ranges'!$E$149,RetireValueAlt3,0)</f>
        <v>0</v>
      </c>
      <c r="T18" s="470">
        <f ca="1">Inputs!V114+IF(T4='LookUp Ranges'!$E$149,RetireValueAlt3,0)</f>
        <v>0</v>
      </c>
      <c r="U18" s="470">
        <f ca="1">Inputs!W114+IF(U4='LookUp Ranges'!$E$149,RetireValueAlt3,0)</f>
        <v>0</v>
      </c>
      <c r="V18" s="470">
        <f ca="1">Inputs!X114+IF(V4='LookUp Ranges'!$E$149,RetireValueAlt3,0)</f>
        <v>0</v>
      </c>
      <c r="W18" s="470">
        <f ca="1">Inputs!Y114+IF(W4='LookUp Ranges'!$E$149,RetireValueAlt3,0)</f>
        <v>0</v>
      </c>
      <c r="X18" s="470">
        <f ca="1">Inputs!Z114+IF(X4='LookUp Ranges'!$E$149,RetireValueAlt3,0)</f>
        <v>0</v>
      </c>
      <c r="Y18" s="470">
        <f ca="1">Inputs!AA114+IF(Y4='LookUp Ranges'!$E$149,RetireValueAlt3,0)</f>
        <v>0</v>
      </c>
      <c r="Z18" s="470">
        <f ca="1">Inputs!AB114+IF(Z4='LookUp Ranges'!$E$149,RetireValueAlt3,0)</f>
        <v>0</v>
      </c>
      <c r="AA18" s="470">
        <f ca="1">Inputs!AC114+IF(AA4='LookUp Ranges'!$E$149,RetireValueAlt3,0)</f>
        <v>0</v>
      </c>
      <c r="AB18" s="470">
        <f ca="1">Inputs!AD114+IF(AB4='LookUp Ranges'!$E$149,RetireValueAlt3,0)</f>
        <v>0</v>
      </c>
      <c r="AC18" s="470">
        <f ca="1">Inputs!AE114+IF(AC4='LookUp Ranges'!$E$149,RetireValueAlt3,0)</f>
        <v>0</v>
      </c>
      <c r="AD18" s="470">
        <f ca="1">Inputs!AF114+IF(AD4='LookUp Ranges'!$E$149,RetireValueAlt3,0)</f>
        <v>0</v>
      </c>
      <c r="AE18" s="470">
        <f ca="1">Inputs!AG114+IF(AE4='LookUp Ranges'!$E$149,RetireValueAlt3,0)</f>
        <v>0</v>
      </c>
      <c r="AF18" s="470">
        <f ca="1">Inputs!AH114+IF(AF4='LookUp Ranges'!$E$149,RetireValueAlt3,0)</f>
        <v>0</v>
      </c>
      <c r="AG18" s="470">
        <f ca="1">Inputs!AI114+IF(AG4='LookUp Ranges'!$E$149,RetireValueAlt3,0)</f>
        <v>0</v>
      </c>
      <c r="AH18" s="470">
        <f ca="1">Inputs!AJ114+IF(AH4='LookUp Ranges'!$E$149,RetireValueAlt3,0)</f>
        <v>0</v>
      </c>
      <c r="AI18" s="470">
        <f ca="1">Inputs!AK114+IF(AI4='LookUp Ranges'!$E$149,RetireValueAlt3,0)</f>
        <v>0</v>
      </c>
      <c r="AJ18" s="470">
        <f ca="1">Inputs!AL114+IF(AJ4='LookUp Ranges'!$E$149,RetireValueAlt3,0)</f>
        <v>0</v>
      </c>
      <c r="AK18" s="470">
        <f ca="1">Inputs!AM114+IF(AK4='LookUp Ranges'!$E$149,RetireValueAlt3,0)</f>
        <v>0</v>
      </c>
      <c r="AL18" s="470">
        <f ca="1">Inputs!AN114+IF(AL4='LookUp Ranges'!$E$149,RetireValueAlt3,0)</f>
        <v>0</v>
      </c>
      <c r="AM18" s="470">
        <f ca="1">Inputs!AO114+IF(AM4='LookUp Ranges'!$E$149,RetireValueAlt3,0)</f>
        <v>0</v>
      </c>
      <c r="AN18" s="470">
        <f ca="1">Inputs!AP114+IF(AN4='LookUp Ranges'!$E$149,RetireValueAlt3,0)</f>
        <v>0</v>
      </c>
      <c r="AO18" s="470">
        <f ca="1">Inputs!AQ114+IF(AO4='LookUp Ranges'!$E$149,RetireValueAlt3,0)</f>
        <v>0</v>
      </c>
      <c r="AP18" s="470">
        <f ca="1">Inputs!AR114+IF(AP4='LookUp Ranges'!$E$149,RetireValueAlt3,0)</f>
        <v>0</v>
      </c>
      <c r="AQ18" s="470">
        <f ca="1">Inputs!AS114+IF(AQ4='LookUp Ranges'!$E$149,RetireValueAlt3,0)</f>
        <v>0</v>
      </c>
      <c r="AR18" s="470">
        <f ca="1">Inputs!AT114+IF(AR4='LookUp Ranges'!$E$149,RetireValueAlt3,0)</f>
        <v>0</v>
      </c>
      <c r="AS18" s="470">
        <f ca="1">Inputs!AU114+IF(AS4='LookUp Ranges'!$E$149,RetireValueAlt3,0)</f>
        <v>0</v>
      </c>
      <c r="AT18" s="470">
        <f ca="1">Inputs!AV114+IF(AT4='LookUp Ranges'!$E$149,RetireValueAlt3,0)</f>
        <v>0</v>
      </c>
      <c r="AU18" s="470">
        <f ca="1">Inputs!AW114+IF(AU4='LookUp Ranges'!$E$149,RetireValueAlt3,0)</f>
        <v>0</v>
      </c>
      <c r="AV18" s="470">
        <f ca="1">Inputs!AX114+IF(AV4='LookUp Ranges'!$E$149,RetireValueAlt3,0)</f>
        <v>0</v>
      </c>
      <c r="AW18" s="470">
        <f ca="1">Inputs!AY114+IF(AW4='LookUp Ranges'!$E$149,RetireValueAlt3,0)</f>
        <v>0</v>
      </c>
      <c r="AX18" s="470">
        <f ca="1">Inputs!AZ114+IF(AX4='LookUp Ranges'!$E$149,RetireValueAlt3,0)</f>
        <v>0</v>
      </c>
      <c r="AY18" s="470">
        <f ca="1">Inputs!BA114+IF(AY4='LookUp Ranges'!$E$149,RetireValueAlt3,0)</f>
        <v>0</v>
      </c>
      <c r="AZ18" s="470">
        <f ca="1">Inputs!BB114+IF(AZ4='LookUp Ranges'!$E$149,RetireValueAlt3,0)</f>
        <v>0</v>
      </c>
      <c r="BA18" s="470">
        <f ca="1">Inputs!BC114+IF(BA4='LookUp Ranges'!$E$149,RetireValueAlt3,0)</f>
        <v>0</v>
      </c>
      <c r="BB18" s="470">
        <f ca="1">Inputs!BD114+IF(BB4='LookUp Ranges'!$E$149,RetireValueAlt3,0)</f>
        <v>0</v>
      </c>
      <c r="BC18" s="470">
        <f ca="1">Inputs!BE114+IF(BC4='LookUp Ranges'!$E$149,RetireValueAlt3,0)</f>
        <v>0</v>
      </c>
      <c r="BD18" s="470">
        <f ca="1">Inputs!BF114+IF(BD4='LookUp Ranges'!$E$149,RetireValueAlt3,0)</f>
        <v>0</v>
      </c>
      <c r="BE18" s="470">
        <f ca="1">Inputs!BG114+IF(BE4='LookUp Ranges'!$E$149,RetireValueAlt3,0)</f>
        <v>0</v>
      </c>
      <c r="BF18" s="470">
        <f ca="1">Inputs!BH114+IF(BF4='LookUp Ranges'!$E$149,RetireValueAlt3,0)</f>
        <v>0</v>
      </c>
      <c r="BG18" s="470">
        <f ca="1">Inputs!BI114+IF(BG4='LookUp Ranges'!$E$149,RetireValueAlt3,0)</f>
        <v>0</v>
      </c>
      <c r="BH18" s="470">
        <f ca="1">Inputs!BJ114+IF(BH4='LookUp Ranges'!$E$149,RetireValueAlt3,0)</f>
        <v>0</v>
      </c>
      <c r="BI18" s="470">
        <f ca="1">Inputs!BK114+IF(BI4='LookUp Ranges'!$E$149,RetireValueAlt3,0)</f>
        <v>0</v>
      </c>
      <c r="BJ18" s="470">
        <f ca="1">Inputs!BL114+IF(BJ4='LookUp Ranges'!$E$149,RetireValueAlt3,0)</f>
        <v>0</v>
      </c>
      <c r="BK18" s="470">
        <f ca="1">Inputs!BM114+IF(BK4='LookUp Ranges'!$E$149,RetireValueAlt3,0)</f>
        <v>0</v>
      </c>
      <c r="BL18" s="470">
        <f ca="1">Inputs!BN114+IF(BL4='LookUp Ranges'!$E$149,RetireValueAlt3,0)</f>
        <v>0</v>
      </c>
      <c r="BM18" s="470">
        <f ca="1">Inputs!BO114+IF(BM4='LookUp Ranges'!$E$149,RetireValueAlt3,0)</f>
        <v>0</v>
      </c>
      <c r="BN18" s="470">
        <f ca="1">Inputs!BP114+IF(BN4='LookUp Ranges'!$E$149,RetireValueAlt3,0)</f>
        <v>0</v>
      </c>
      <c r="BO18" s="470">
        <f ca="1">Inputs!BQ114+IF(BO4='LookUp Ranges'!$E$149,RetireValueAlt3,0)</f>
        <v>0</v>
      </c>
      <c r="BP18" s="470">
        <f ca="1">Inputs!BR114+IF(BP4='LookUp Ranges'!$E$149,RetireValueAlt3,0)</f>
        <v>0</v>
      </c>
      <c r="BQ18" s="470">
        <f ca="1">Inputs!BS114+IF(BQ4='LookUp Ranges'!$E$149,RetireValueAlt3,0)</f>
        <v>0</v>
      </c>
      <c r="BR18" s="470">
        <f ca="1">Inputs!BT114+IF(BR4='LookUp Ranges'!$E$149,RetireValueAlt3,0)</f>
        <v>0</v>
      </c>
      <c r="BS18" s="470">
        <f ca="1">Inputs!BU114+IF(BS4='LookUp Ranges'!$E$149,RetireValueAlt3,0)</f>
        <v>0</v>
      </c>
      <c r="BT18" s="470">
        <f ca="1">Inputs!BV114+IF(BT4='LookUp Ranges'!$E$149,RetireValueAlt3,0)</f>
        <v>0</v>
      </c>
      <c r="BU18" s="470">
        <f ca="1">Inputs!BW114+IF(BU4='LookUp Ranges'!$E$149,RetireValueAlt3,0)</f>
        <v>0</v>
      </c>
      <c r="BV18" s="470">
        <f ca="1">Inputs!BX114+IF(BV4='LookUp Ranges'!$E$149,RetireValueAlt3,0)</f>
        <v>0</v>
      </c>
      <c r="BW18" s="470">
        <f ca="1">Inputs!BY114+IF(BW4='LookUp Ranges'!$E$149,RetireValueAlt3,0)</f>
        <v>0</v>
      </c>
      <c r="BX18" s="470">
        <f ca="1">Inputs!BZ114+IF(BX4='LookUp Ranges'!$E$149,RetireValueAlt3,0)</f>
        <v>0</v>
      </c>
      <c r="BY18" s="470">
        <f ca="1">Inputs!CA114+IF(BY4='LookUp Ranges'!$E$149,RetireValueAlt3,0)</f>
        <v>0</v>
      </c>
      <c r="BZ18" s="470">
        <f ca="1">Inputs!CB114+IF(BZ4='LookUp Ranges'!$E$149,RetireValueAlt3,0)</f>
        <v>0</v>
      </c>
      <c r="CA18" s="470">
        <f ca="1">Inputs!CC114+IF(CA4='LookUp Ranges'!$E$149,RetireValueAlt3,0)</f>
        <v>0</v>
      </c>
      <c r="CB18" s="470">
        <f ca="1">Inputs!CD114+IF(CB4='LookUp Ranges'!$E$149,RetireValueAlt3,0)</f>
        <v>0</v>
      </c>
      <c r="CC18" s="470">
        <f ca="1">Inputs!CE114+IF(CC4='LookUp Ranges'!$E$149,RetireValueAlt3,0)</f>
        <v>0</v>
      </c>
      <c r="CD18" s="470">
        <f ca="1">Inputs!CF114+IF(CD4='LookUp Ranges'!$E$149,RetireValueAlt3,0)</f>
        <v>0</v>
      </c>
      <c r="CE18" s="470">
        <f ca="1">Inputs!CG114+IF(CE4='LookUp Ranges'!$E$149,RetireValueAlt3,0)</f>
        <v>0</v>
      </c>
      <c r="CF18" s="470">
        <f ca="1">Inputs!CH114+IF(CF4='LookUp Ranges'!$E$149,RetireValueAlt3,0)</f>
        <v>0</v>
      </c>
      <c r="CG18" s="470">
        <f ca="1">Inputs!CI114+IF(CG4='LookUp Ranges'!$E$149,RetireValueAlt3,0)</f>
        <v>0</v>
      </c>
      <c r="CH18" s="470">
        <f ca="1">Inputs!CJ114+IF(CH4='LookUp Ranges'!$E$149,RetireValueAlt3,0)</f>
        <v>0</v>
      </c>
      <c r="CI18" s="470">
        <f ca="1">Inputs!CK114+IF(CI4='LookUp Ranges'!$E$149,RetireValueAlt3,0)</f>
        <v>0</v>
      </c>
      <c r="CJ18" s="470">
        <f ca="1">Inputs!CL114+IF(CJ4='LookUp Ranges'!$E$149,RetireValueAlt3,0)</f>
        <v>0</v>
      </c>
      <c r="CK18" s="470">
        <f ca="1">Inputs!CM114+IF(CK4='LookUp Ranges'!$E$149,RetireValueAlt3,0)</f>
        <v>0</v>
      </c>
      <c r="CL18" s="470">
        <f ca="1">Inputs!CN114+IF(CL4='LookUp Ranges'!$E$149,RetireValueAlt3,0)</f>
        <v>0</v>
      </c>
      <c r="CM18" s="470">
        <f ca="1">Inputs!CO114+IF(CM4='LookUp Ranges'!$E$149,RetireValueAlt3,0)</f>
        <v>0</v>
      </c>
      <c r="CN18" s="470">
        <f ca="1">Inputs!CP114+IF(CN4='LookUp Ranges'!$E$149,RetireValueAlt3,0)</f>
        <v>0</v>
      </c>
      <c r="CO18" s="470">
        <f ca="1">Inputs!CQ114+IF(CO4='LookUp Ranges'!$E$149,RetireValueAlt3,0)</f>
        <v>0</v>
      </c>
      <c r="CP18" s="470">
        <f ca="1">Inputs!CR114+IF(CP4='LookUp Ranges'!$E$149,RetireValueAlt3,0)</f>
        <v>0</v>
      </c>
      <c r="CQ18" s="470">
        <f ca="1">Inputs!CS114+IF(CQ4='LookUp Ranges'!$E$149,RetireValueAlt3,0)</f>
        <v>0</v>
      </c>
      <c r="CR18" s="470"/>
      <c r="CS18" s="470"/>
      <c r="CT18" s="470"/>
    </row>
    <row r="19" spans="1:98" s="471" customFormat="1" x14ac:dyDescent="0.25">
      <c r="A19" s="32" t="s">
        <v>147</v>
      </c>
      <c r="C19" s="470">
        <f ca="1">-(SUM(Inputs!$E$100:'Inputs'!E100)+C10)*PropertyTaxRate</f>
        <v>0</v>
      </c>
      <c r="D19" s="470">
        <f ca="1">-(SUM(Inputs!$E$100:'Inputs'!F100)+D10)*PropertyTaxRate</f>
        <v>0</v>
      </c>
      <c r="E19" s="470">
        <f ca="1">-(SUM(Inputs!$E$100:'Inputs'!G100)+E10)*PropertyTaxRate</f>
        <v>0</v>
      </c>
      <c r="F19" s="470">
        <f ca="1">-(SUM(Inputs!$E$100:'Inputs'!H100)+F10)*PropertyTaxRate</f>
        <v>0</v>
      </c>
      <c r="G19" s="470">
        <f ca="1">-(SUM(Inputs!$E$100:'Inputs'!I100)+G10)*PropertyTaxRate</f>
        <v>0</v>
      </c>
      <c r="H19" s="470">
        <f ca="1">-(SUM(Inputs!$E$100:'Inputs'!J100)+H10)*PropertyTaxRate</f>
        <v>0</v>
      </c>
      <c r="I19" s="470">
        <f ca="1">-(SUM(Inputs!$E$100:'Inputs'!K100)+I10)*PropertyTaxRate</f>
        <v>0</v>
      </c>
      <c r="J19" s="470">
        <f ca="1">-(SUM(Inputs!$E$100:'Inputs'!L100)+J10)*PropertyTaxRate</f>
        <v>0</v>
      </c>
      <c r="K19" s="470">
        <f ca="1">-(SUM(Inputs!$E$100:'Inputs'!M100)+K10)*PropertyTaxRate</f>
        <v>0</v>
      </c>
      <c r="L19" s="470">
        <f ca="1">-(SUM(Inputs!$E$100:'Inputs'!N100)+L10)*PropertyTaxRate</f>
        <v>0</v>
      </c>
      <c r="M19" s="470">
        <f ca="1">-(SUM(Inputs!$E$100:'Inputs'!O100)+M10)*PropertyTaxRate</f>
        <v>0</v>
      </c>
      <c r="N19" s="470">
        <f ca="1">-(SUM(Inputs!$E$100:'Inputs'!P100)+N10)*PropertyTaxRate</f>
        <v>0</v>
      </c>
      <c r="O19" s="470">
        <f ca="1">-(SUM(Inputs!$E$100:'Inputs'!Q100)+O10)*PropertyTaxRate</f>
        <v>0</v>
      </c>
      <c r="P19" s="470">
        <f ca="1">-(SUM(Inputs!$E$100:'Inputs'!R100)+P10)*PropertyTaxRate</f>
        <v>0</v>
      </c>
      <c r="Q19" s="470">
        <f ca="1">-(SUM(Inputs!$E$100:'Inputs'!S100)+Q10)*PropertyTaxRate</f>
        <v>0</v>
      </c>
      <c r="R19" s="470">
        <f ca="1">-(SUM(Inputs!$E$100:'Inputs'!T100)+R10)*PropertyTaxRate</f>
        <v>0</v>
      </c>
      <c r="S19" s="470">
        <f ca="1">-(SUM(Inputs!$E$100:'Inputs'!U100)+S10)*PropertyTaxRate</f>
        <v>0</v>
      </c>
      <c r="T19" s="470">
        <f ca="1">-(SUM(Inputs!$E$100:'Inputs'!V100)+T10)*PropertyTaxRate</f>
        <v>0</v>
      </c>
      <c r="U19" s="470">
        <f ca="1">-(SUM(Inputs!$E$100:'Inputs'!W100)+U10)*PropertyTaxRate</f>
        <v>0</v>
      </c>
      <c r="V19" s="470">
        <f ca="1">-(SUM(Inputs!$E$100:'Inputs'!X100)+V10)*PropertyTaxRate</f>
        <v>0</v>
      </c>
      <c r="W19" s="470">
        <f ca="1">-(SUM(Inputs!$E$100:'Inputs'!Y100)+W10)*PropertyTaxRate</f>
        <v>0</v>
      </c>
      <c r="X19" s="470">
        <f ca="1">-(SUM(Inputs!$E$100:'Inputs'!Z100)+X10)*PropertyTaxRate</f>
        <v>0</v>
      </c>
      <c r="Y19" s="470">
        <f ca="1">-(SUM(Inputs!$E$100:'Inputs'!AA100)+Y10)*PropertyTaxRate</f>
        <v>0</v>
      </c>
      <c r="Z19" s="470">
        <f ca="1">-(SUM(Inputs!$E$100:'Inputs'!AB100)+Z10)*PropertyTaxRate</f>
        <v>0</v>
      </c>
      <c r="AA19" s="470">
        <f ca="1">-(SUM(Inputs!$E$100:'Inputs'!AC100)+AA10)*PropertyTaxRate</f>
        <v>0</v>
      </c>
      <c r="AB19" s="470">
        <f ca="1">-(SUM(Inputs!$E$100:'Inputs'!AD100)+AB10)*PropertyTaxRate</f>
        <v>0</v>
      </c>
      <c r="AC19" s="470">
        <f ca="1">-(SUM(Inputs!$E$100:'Inputs'!AE100)+AC10)*PropertyTaxRate</f>
        <v>0</v>
      </c>
      <c r="AD19" s="470">
        <f ca="1">-(SUM(Inputs!$E$100:'Inputs'!AF100)+AD10)*PropertyTaxRate</f>
        <v>0</v>
      </c>
      <c r="AE19" s="470">
        <f ca="1">-(SUM(Inputs!$E$100:'Inputs'!AG100)+AE10)*PropertyTaxRate</f>
        <v>0</v>
      </c>
      <c r="AF19" s="470">
        <f ca="1">-(SUM(Inputs!$E$100:'Inputs'!AH100)+AF10)*PropertyTaxRate</f>
        <v>0</v>
      </c>
      <c r="AG19" s="470">
        <f ca="1">-(SUM(Inputs!$E$100:'Inputs'!AI100)+AG10)*PropertyTaxRate</f>
        <v>0</v>
      </c>
      <c r="AH19" s="470">
        <f ca="1">-(SUM(Inputs!$E$100:'Inputs'!AJ100)+AH10)*PropertyTaxRate</f>
        <v>0</v>
      </c>
      <c r="AI19" s="470">
        <f ca="1">-(SUM(Inputs!$E$100:'Inputs'!AK100)+AI10)*PropertyTaxRate</f>
        <v>0</v>
      </c>
      <c r="AJ19" s="470">
        <f ca="1">-(SUM(Inputs!$E$100:'Inputs'!AL100)+AJ10)*PropertyTaxRate</f>
        <v>0</v>
      </c>
      <c r="AK19" s="470">
        <f ca="1">-(SUM(Inputs!$E$100:'Inputs'!AM100)+AK10)*PropertyTaxRate</f>
        <v>0</v>
      </c>
      <c r="AL19" s="470">
        <f ca="1">-(SUM(Inputs!$E$100:'Inputs'!AN100)+AL10)*PropertyTaxRate</f>
        <v>0</v>
      </c>
      <c r="AM19" s="470">
        <f ca="1">-(SUM(Inputs!$E$100:'Inputs'!AO100)+AM10)*PropertyTaxRate</f>
        <v>0</v>
      </c>
      <c r="AN19" s="470">
        <f ca="1">-(SUM(Inputs!$E$100:'Inputs'!AP100)+AN10)*PropertyTaxRate</f>
        <v>0</v>
      </c>
      <c r="AO19" s="470">
        <f ca="1">-(SUM(Inputs!$E$100:'Inputs'!AQ100)+AO10)*PropertyTaxRate</f>
        <v>0</v>
      </c>
      <c r="AP19" s="470">
        <f ca="1">-(SUM(Inputs!$E$100:'Inputs'!AR100)+AP10)*PropertyTaxRate</f>
        <v>0</v>
      </c>
      <c r="AQ19" s="470">
        <f ca="1">-(SUM(Inputs!$E$100:'Inputs'!AS100)+AQ10)*PropertyTaxRate</f>
        <v>0</v>
      </c>
      <c r="AR19" s="470">
        <f ca="1">-(SUM(Inputs!$E$100:'Inputs'!AT100)+AR10)*PropertyTaxRate</f>
        <v>0</v>
      </c>
      <c r="AS19" s="470">
        <f ca="1">-(SUM(Inputs!$E$100:'Inputs'!AU100)+AS10)*PropertyTaxRate</f>
        <v>0</v>
      </c>
      <c r="AT19" s="470">
        <f ca="1">-(SUM(Inputs!$E$100:'Inputs'!AV100)+AT10)*PropertyTaxRate</f>
        <v>0</v>
      </c>
      <c r="AU19" s="470">
        <f ca="1">-(SUM(Inputs!$E$100:'Inputs'!AW100)+AU10)*PropertyTaxRate</f>
        <v>0</v>
      </c>
      <c r="AV19" s="470">
        <f ca="1">-(SUM(Inputs!$E$100:'Inputs'!AX100)+AV10)*PropertyTaxRate</f>
        <v>0</v>
      </c>
      <c r="AW19" s="470">
        <f ca="1">-(SUM(Inputs!$E$100:'Inputs'!AY100)+AW10)*PropertyTaxRate</f>
        <v>0</v>
      </c>
      <c r="AX19" s="470">
        <f ca="1">-(SUM(Inputs!$E$100:'Inputs'!AZ100)+AX10)*PropertyTaxRate</f>
        <v>0</v>
      </c>
      <c r="AY19" s="470">
        <f ca="1">-(SUM(Inputs!$E$100:'Inputs'!BA100)+AY10)*PropertyTaxRate</f>
        <v>0</v>
      </c>
      <c r="AZ19" s="470">
        <f ca="1">-(SUM(Inputs!$E$100:'Inputs'!BB100)+AZ10)*PropertyTaxRate</f>
        <v>0</v>
      </c>
      <c r="BA19" s="470">
        <f ca="1">-(SUM(Inputs!$E$100:'Inputs'!BC100)+BA10)*PropertyTaxRate</f>
        <v>0</v>
      </c>
      <c r="BB19" s="470">
        <f ca="1">-(SUM(Inputs!$E$100:'Inputs'!BD100)+BB10)*PropertyTaxRate</f>
        <v>0</v>
      </c>
      <c r="BC19" s="470">
        <f ca="1">-(SUM(Inputs!$E$100:'Inputs'!BE100)+BC10)*PropertyTaxRate</f>
        <v>0</v>
      </c>
      <c r="BD19" s="470">
        <f ca="1">-(SUM(Inputs!$E$100:'Inputs'!BF100)+BD10)*PropertyTaxRate</f>
        <v>0</v>
      </c>
      <c r="BE19" s="470">
        <f ca="1">-(SUM(Inputs!$E$100:'Inputs'!BG100)+BE10)*PropertyTaxRate</f>
        <v>0</v>
      </c>
      <c r="BF19" s="470">
        <f ca="1">-(SUM(Inputs!$E$100:'Inputs'!BH100)+BF10)*PropertyTaxRate</f>
        <v>0</v>
      </c>
      <c r="BG19" s="470">
        <f ca="1">-(SUM(Inputs!$E$100:'Inputs'!BI100)+BG10)*PropertyTaxRate</f>
        <v>0</v>
      </c>
      <c r="BH19" s="470">
        <f ca="1">-(SUM(Inputs!$E$100:'Inputs'!BJ100)+BH10)*PropertyTaxRate</f>
        <v>0</v>
      </c>
      <c r="BI19" s="470">
        <f ca="1">-(SUM(Inputs!$E$100:'Inputs'!BK100)+BI10)*PropertyTaxRate</f>
        <v>0</v>
      </c>
      <c r="BJ19" s="470">
        <f ca="1">-(SUM(Inputs!$E$100:'Inputs'!BL100)+BJ10)*PropertyTaxRate</f>
        <v>0</v>
      </c>
      <c r="BK19" s="470">
        <f ca="1">-(SUM(Inputs!$E$100:'Inputs'!BM100)+BK10)*PropertyTaxRate</f>
        <v>0</v>
      </c>
      <c r="BL19" s="470">
        <f ca="1">-(SUM(Inputs!$E$100:'Inputs'!BN100)+BL10)*PropertyTaxRate</f>
        <v>0</v>
      </c>
      <c r="BM19" s="470">
        <f ca="1">-(SUM(Inputs!$E$100:'Inputs'!BO100)+BM10)*PropertyTaxRate</f>
        <v>0</v>
      </c>
      <c r="BN19" s="470">
        <f ca="1">-(SUM(Inputs!$E$100:'Inputs'!BP100)+BN10)*PropertyTaxRate</f>
        <v>0</v>
      </c>
      <c r="BO19" s="470">
        <f ca="1">-(SUM(Inputs!$E$100:'Inputs'!BQ100)+BO10)*PropertyTaxRate</f>
        <v>0</v>
      </c>
      <c r="BP19" s="470">
        <f ca="1">-(SUM(Inputs!$E$100:'Inputs'!BR100)+BP10)*PropertyTaxRate</f>
        <v>0</v>
      </c>
      <c r="BQ19" s="470">
        <f ca="1">-(SUM(Inputs!$E$100:'Inputs'!BS100)+BQ10)*PropertyTaxRate</f>
        <v>0</v>
      </c>
      <c r="BR19" s="470">
        <f ca="1">-(SUM(Inputs!$E$100:'Inputs'!BT100)+BR10)*PropertyTaxRate</f>
        <v>0</v>
      </c>
      <c r="BS19" s="470">
        <f ca="1">-(SUM(Inputs!$E$100:'Inputs'!BU100)+BS10)*PropertyTaxRate</f>
        <v>0</v>
      </c>
      <c r="BT19" s="470">
        <f ca="1">-(SUM(Inputs!$E$100:'Inputs'!BV100)+BT10)*PropertyTaxRate</f>
        <v>0</v>
      </c>
      <c r="BU19" s="470">
        <f ca="1">-(SUM(Inputs!$E$100:'Inputs'!BW100)+BU10)*PropertyTaxRate</f>
        <v>0</v>
      </c>
      <c r="BV19" s="470">
        <f ca="1">-(SUM(Inputs!$E$100:'Inputs'!BX100)+BV10)*PropertyTaxRate</f>
        <v>0</v>
      </c>
      <c r="BW19" s="470">
        <f ca="1">-(SUM(Inputs!$E$100:'Inputs'!BY100)+BW10)*PropertyTaxRate</f>
        <v>0</v>
      </c>
      <c r="BX19" s="470">
        <f ca="1">-(SUM(Inputs!$E$100:'Inputs'!BZ100)+BX10)*PropertyTaxRate</f>
        <v>0</v>
      </c>
      <c r="BY19" s="470">
        <f ca="1">-(SUM(Inputs!$E$100:'Inputs'!CA100)+BY10)*PropertyTaxRate</f>
        <v>0</v>
      </c>
      <c r="BZ19" s="470">
        <f ca="1">-(SUM(Inputs!$E$100:'Inputs'!CB100)+BZ10)*PropertyTaxRate</f>
        <v>0</v>
      </c>
      <c r="CA19" s="470">
        <f ca="1">-(SUM(Inputs!$E$100:'Inputs'!CC100)+CA10)*PropertyTaxRate</f>
        <v>0</v>
      </c>
      <c r="CB19" s="470">
        <f ca="1">-(SUM(Inputs!$E$100:'Inputs'!CD100)+CB10)*PropertyTaxRate</f>
        <v>0</v>
      </c>
      <c r="CC19" s="470">
        <f ca="1">-(SUM(Inputs!$E$100:'Inputs'!CE100)+CC10)*PropertyTaxRate</f>
        <v>0</v>
      </c>
      <c r="CD19" s="470">
        <f ca="1">-(SUM(Inputs!$E$100:'Inputs'!CF100)+CD10)*PropertyTaxRate</f>
        <v>0</v>
      </c>
      <c r="CE19" s="470">
        <f ca="1">-(SUM(Inputs!$E$100:'Inputs'!CG100)+CE10)*PropertyTaxRate</f>
        <v>0</v>
      </c>
      <c r="CF19" s="470">
        <f ca="1">-(SUM(Inputs!$E$100:'Inputs'!CH100)+CF10)*PropertyTaxRate</f>
        <v>0</v>
      </c>
      <c r="CG19" s="470">
        <f ca="1">-(SUM(Inputs!$E$100:'Inputs'!CI100)+CG10)*PropertyTaxRate</f>
        <v>0</v>
      </c>
      <c r="CH19" s="470">
        <f ca="1">-(SUM(Inputs!$E$100:'Inputs'!CJ100)+CH10)*PropertyTaxRate</f>
        <v>0</v>
      </c>
      <c r="CI19" s="470">
        <f ca="1">-(SUM(Inputs!$E$100:'Inputs'!CK100)+CI10)*PropertyTaxRate</f>
        <v>0</v>
      </c>
      <c r="CJ19" s="470">
        <f ca="1">-(SUM(Inputs!$E$100:'Inputs'!CL100)+CJ10)*PropertyTaxRate</f>
        <v>0</v>
      </c>
      <c r="CK19" s="470">
        <f ca="1">-(SUM(Inputs!$E$100:'Inputs'!CM100)+CK10)*PropertyTaxRate</f>
        <v>0</v>
      </c>
      <c r="CL19" s="470">
        <f ca="1">-(SUM(Inputs!$E$100:'Inputs'!CN100)+CL10)*PropertyTaxRate</f>
        <v>0</v>
      </c>
      <c r="CM19" s="470">
        <f ca="1">-(SUM(Inputs!$E$100:'Inputs'!CO100)+CM10)*PropertyTaxRate</f>
        <v>0</v>
      </c>
      <c r="CN19" s="470">
        <f ca="1">-(SUM(Inputs!$E$100:'Inputs'!CP100)+CN10)*PropertyTaxRate</f>
        <v>0</v>
      </c>
      <c r="CO19" s="470">
        <f ca="1">-(SUM(Inputs!$E$100:'Inputs'!CQ100)+CO10)*PropertyTaxRate</f>
        <v>0</v>
      </c>
      <c r="CP19" s="470">
        <f ca="1">-(SUM(Inputs!$E$100:'Inputs'!CR100)+CP10)*PropertyTaxRate</f>
        <v>0</v>
      </c>
      <c r="CQ19" s="470">
        <f ca="1">-(SUM(Inputs!$E$100:'Inputs'!CS100)+CQ10)*PropertyTaxRate</f>
        <v>0</v>
      </c>
      <c r="CR19" s="470"/>
      <c r="CS19" s="470"/>
      <c r="CT19" s="470"/>
    </row>
    <row r="20" spans="1:98" s="10" customFormat="1" x14ac:dyDescent="0.25">
      <c r="A20" s="32" t="s">
        <v>84</v>
      </c>
      <c r="C20" s="386">
        <f ca="1">'Fed Depr-Alt#3'!D53</f>
        <v>0</v>
      </c>
      <c r="D20" s="386">
        <f ca="1">'Fed Depr-Alt#3'!E53</f>
        <v>0</v>
      </c>
      <c r="E20" s="386">
        <f ca="1">'Fed Depr-Alt#3'!F53</f>
        <v>0</v>
      </c>
      <c r="F20" s="386">
        <f ca="1">'Fed Depr-Alt#3'!G53</f>
        <v>0</v>
      </c>
      <c r="G20" s="386">
        <f ca="1">'Fed Depr-Alt#3'!H53</f>
        <v>0</v>
      </c>
      <c r="H20" s="386">
        <f ca="1">'Fed Depr-Alt#3'!I53</f>
        <v>0</v>
      </c>
      <c r="I20" s="386">
        <f ca="1">'Fed Depr-Alt#3'!J53</f>
        <v>0</v>
      </c>
      <c r="J20" s="386">
        <f ca="1">'Fed Depr-Alt#3'!K53</f>
        <v>0</v>
      </c>
      <c r="K20" s="386">
        <f ca="1">'Fed Depr-Alt#3'!L53</f>
        <v>0</v>
      </c>
      <c r="L20" s="386">
        <f ca="1">'Fed Depr-Alt#3'!M53</f>
        <v>0</v>
      </c>
      <c r="M20" s="386">
        <f ca="1">'Fed Depr-Alt#3'!N53</f>
        <v>0</v>
      </c>
      <c r="N20" s="386">
        <f ca="1">'Fed Depr-Alt#3'!O53</f>
        <v>0</v>
      </c>
      <c r="O20" s="386">
        <f ca="1">'Fed Depr-Alt#3'!P53</f>
        <v>0</v>
      </c>
      <c r="P20" s="386">
        <f ca="1">'Fed Depr-Alt#3'!Q53</f>
        <v>0</v>
      </c>
      <c r="Q20" s="386">
        <f ca="1">'Fed Depr-Alt#3'!R53</f>
        <v>0</v>
      </c>
      <c r="R20" s="386">
        <f ca="1">'Fed Depr-Alt#3'!S53</f>
        <v>0</v>
      </c>
      <c r="S20" s="386">
        <f ca="1">'Fed Depr-Alt#3'!T53</f>
        <v>0</v>
      </c>
      <c r="T20" s="386">
        <f ca="1">'Fed Depr-Alt#3'!U53</f>
        <v>0</v>
      </c>
      <c r="U20" s="386">
        <f ca="1">'Fed Depr-Alt#3'!V53</f>
        <v>0</v>
      </c>
      <c r="V20" s="386">
        <f ca="1">'Fed Depr-Alt#3'!W53</f>
        <v>0</v>
      </c>
      <c r="W20" s="386">
        <f ca="1">'Fed Depr-Alt#3'!X53</f>
        <v>0</v>
      </c>
      <c r="X20" s="386">
        <f ca="1">'Fed Depr-Alt#3'!Y53</f>
        <v>0</v>
      </c>
      <c r="Y20" s="386">
        <f ca="1">'Fed Depr-Alt#3'!Z53</f>
        <v>0</v>
      </c>
      <c r="Z20" s="386">
        <f ca="1">'Fed Depr-Alt#3'!AA53</f>
        <v>0</v>
      </c>
      <c r="AA20" s="386">
        <f ca="1">'Fed Depr-Alt#3'!AB53</f>
        <v>0</v>
      </c>
      <c r="AB20" s="386">
        <f ca="1">'Fed Depr-Alt#3'!AC53</f>
        <v>0</v>
      </c>
      <c r="AC20" s="386">
        <f ca="1">'Fed Depr-Alt#3'!AD53</f>
        <v>0</v>
      </c>
      <c r="AD20" s="386">
        <f ca="1">'Fed Depr-Alt#3'!AE53</f>
        <v>0</v>
      </c>
      <c r="AE20" s="386">
        <f ca="1">'Fed Depr-Alt#3'!AF53</f>
        <v>0</v>
      </c>
      <c r="AF20" s="386">
        <f ca="1">'Fed Depr-Alt#3'!AG53</f>
        <v>0</v>
      </c>
      <c r="AG20" s="386">
        <f ca="1">'Fed Depr-Alt#3'!AH53</f>
        <v>0</v>
      </c>
      <c r="AH20" s="386">
        <f ca="1">'Fed Depr-Alt#3'!AI53</f>
        <v>0</v>
      </c>
      <c r="AI20" s="386">
        <f ca="1">'Fed Depr-Alt#3'!AJ53</f>
        <v>0</v>
      </c>
      <c r="AJ20" s="386">
        <f ca="1">'Fed Depr-Alt#3'!AK53</f>
        <v>0</v>
      </c>
      <c r="AK20" s="386">
        <f ca="1">'Fed Depr-Alt#3'!AL53</f>
        <v>0</v>
      </c>
      <c r="AL20" s="386">
        <f ca="1">'Fed Depr-Alt#3'!AM53</f>
        <v>0</v>
      </c>
      <c r="AM20" s="386">
        <f ca="1">'Fed Depr-Alt#3'!AN53</f>
        <v>0</v>
      </c>
      <c r="AN20" s="386">
        <f ca="1">'Fed Depr-Alt#3'!AO53</f>
        <v>0</v>
      </c>
      <c r="AO20" s="386">
        <f ca="1">'Fed Depr-Alt#3'!AP53</f>
        <v>0</v>
      </c>
      <c r="AP20" s="386">
        <f ca="1">'Fed Depr-Alt#3'!AQ53</f>
        <v>0</v>
      </c>
      <c r="AQ20" s="386">
        <f ca="1">'Fed Depr-Alt#3'!AR53</f>
        <v>0</v>
      </c>
      <c r="AR20" s="386">
        <f ca="1">'Fed Depr-Alt#3'!AS53</f>
        <v>0</v>
      </c>
      <c r="AS20" s="386">
        <f ca="1">'Fed Depr-Alt#3'!AT53</f>
        <v>0</v>
      </c>
      <c r="AT20" s="386">
        <f ca="1">'Fed Depr-Alt#3'!AU53</f>
        <v>0</v>
      </c>
      <c r="AU20" s="386">
        <f ca="1">'Fed Depr-Alt#3'!AV53</f>
        <v>0</v>
      </c>
      <c r="AV20" s="386">
        <f ca="1">'Fed Depr-Alt#3'!AW53</f>
        <v>0</v>
      </c>
      <c r="AW20" s="386">
        <f ca="1">'Fed Depr-Alt#3'!AX53</f>
        <v>0</v>
      </c>
      <c r="AX20" s="386">
        <f ca="1">'Fed Depr-Alt#3'!AY53</f>
        <v>0</v>
      </c>
      <c r="AY20" s="386">
        <f ca="1">'Fed Depr-Alt#3'!AZ53</f>
        <v>0</v>
      </c>
      <c r="AZ20" s="386">
        <f ca="1">'Fed Depr-Alt#3'!BA53</f>
        <v>0</v>
      </c>
      <c r="BA20" s="386">
        <f ca="1">'Fed Depr-Alt#3'!BB53</f>
        <v>0</v>
      </c>
      <c r="BB20" s="386">
        <f ca="1">'Fed Depr-Alt#3'!BC53</f>
        <v>0</v>
      </c>
      <c r="BC20" s="386">
        <f ca="1">'Fed Depr-Alt#3'!BD53</f>
        <v>0</v>
      </c>
      <c r="BD20" s="386">
        <f ca="1">'Fed Depr-Alt#3'!BE53</f>
        <v>0</v>
      </c>
      <c r="BE20" s="386">
        <f ca="1">'Fed Depr-Alt#3'!BF53</f>
        <v>0</v>
      </c>
      <c r="BF20" s="386">
        <f ca="1">'Fed Depr-Alt#3'!BG53</f>
        <v>0</v>
      </c>
      <c r="BG20" s="386">
        <f ca="1">'Fed Depr-Alt#3'!BH53</f>
        <v>0</v>
      </c>
      <c r="BH20" s="386">
        <f ca="1">'Fed Depr-Alt#3'!BI53</f>
        <v>0</v>
      </c>
      <c r="BI20" s="386">
        <f ca="1">'Fed Depr-Alt#3'!BJ53</f>
        <v>0</v>
      </c>
      <c r="BJ20" s="386">
        <f ca="1">'Fed Depr-Alt#3'!BK53</f>
        <v>0</v>
      </c>
      <c r="BK20" s="386">
        <f ca="1">'Fed Depr-Alt#3'!BL53</f>
        <v>0</v>
      </c>
      <c r="BL20" s="386">
        <f ca="1">'Fed Depr-Alt#3'!BM53</f>
        <v>0</v>
      </c>
      <c r="BM20" s="386">
        <f ca="1">'Fed Depr-Alt#3'!BN53</f>
        <v>0</v>
      </c>
      <c r="BN20" s="386">
        <f ca="1">'Fed Depr-Alt#3'!BO53</f>
        <v>0</v>
      </c>
      <c r="BO20" s="386">
        <f ca="1">'Fed Depr-Alt#3'!BP53</f>
        <v>0</v>
      </c>
      <c r="BP20" s="386">
        <f ca="1">'Fed Depr-Alt#3'!BQ53</f>
        <v>0</v>
      </c>
      <c r="BQ20" s="386">
        <f ca="1">'Fed Depr-Alt#3'!BR53</f>
        <v>0</v>
      </c>
      <c r="BR20" s="386">
        <f ca="1">'Fed Depr-Alt#3'!BS53</f>
        <v>0</v>
      </c>
      <c r="BS20" s="386">
        <f ca="1">'Fed Depr-Alt#3'!BT53</f>
        <v>0</v>
      </c>
      <c r="BT20" s="386">
        <f ca="1">'Fed Depr-Alt#3'!BU53</f>
        <v>0</v>
      </c>
      <c r="BU20" s="386">
        <f ca="1">'Fed Depr-Alt#3'!BV53</f>
        <v>0</v>
      </c>
      <c r="BV20" s="386">
        <f ca="1">'Fed Depr-Alt#3'!BW53</f>
        <v>0</v>
      </c>
      <c r="BW20" s="386">
        <f ca="1">'Fed Depr-Alt#3'!BX53</f>
        <v>0</v>
      </c>
      <c r="BX20" s="386">
        <f ca="1">'Fed Depr-Alt#3'!BY53</f>
        <v>0</v>
      </c>
      <c r="BY20" s="386">
        <f ca="1">'Fed Depr-Alt#3'!BZ53</f>
        <v>0</v>
      </c>
      <c r="BZ20" s="386">
        <f ca="1">'Fed Depr-Alt#3'!CA53</f>
        <v>0</v>
      </c>
      <c r="CA20" s="386">
        <f ca="1">'Fed Depr-Alt#3'!CB53</f>
        <v>0</v>
      </c>
      <c r="CB20" s="386">
        <f ca="1">'Fed Depr-Alt#3'!CC53</f>
        <v>0</v>
      </c>
      <c r="CC20" s="386">
        <f ca="1">'Fed Depr-Alt#3'!CD53</f>
        <v>0</v>
      </c>
      <c r="CD20" s="386">
        <f ca="1">'Fed Depr-Alt#3'!CE53</f>
        <v>0</v>
      </c>
      <c r="CE20" s="386">
        <f ca="1">'Fed Depr-Alt#3'!CF53</f>
        <v>0</v>
      </c>
      <c r="CF20" s="386">
        <f ca="1">'Fed Depr-Alt#3'!CG53</f>
        <v>0</v>
      </c>
      <c r="CG20" s="386">
        <f ca="1">'Fed Depr-Alt#3'!CH53</f>
        <v>0</v>
      </c>
      <c r="CH20" s="386">
        <f ca="1">'Fed Depr-Alt#3'!CI53</f>
        <v>0</v>
      </c>
      <c r="CI20" s="386">
        <f ca="1">'Fed Depr-Alt#3'!CJ53</f>
        <v>0</v>
      </c>
      <c r="CJ20" s="386">
        <f ca="1">'Fed Depr-Alt#3'!CK53</f>
        <v>0</v>
      </c>
      <c r="CK20" s="386">
        <f ca="1">'Fed Depr-Alt#3'!CL53</f>
        <v>0</v>
      </c>
      <c r="CL20" s="386">
        <f ca="1">'Fed Depr-Alt#3'!CM53</f>
        <v>0</v>
      </c>
      <c r="CM20" s="386">
        <f ca="1">'Fed Depr-Alt#3'!CN53</f>
        <v>0</v>
      </c>
      <c r="CN20" s="386">
        <f ca="1">'Fed Depr-Alt#3'!CO53</f>
        <v>0</v>
      </c>
      <c r="CO20" s="386">
        <f ca="1">'Fed Depr-Alt#3'!CP53</f>
        <v>0</v>
      </c>
      <c r="CP20" s="386">
        <f ca="1">'Fed Depr-Alt#3'!CQ53</f>
        <v>0</v>
      </c>
      <c r="CQ20" s="386">
        <f ca="1">'Fed Depr-Alt#3'!CR53</f>
        <v>0</v>
      </c>
      <c r="CR20" s="386"/>
      <c r="CS20" s="386"/>
      <c r="CT20" s="386"/>
    </row>
    <row r="21" spans="1:98" s="10" customFormat="1" x14ac:dyDescent="0.25">
      <c r="A21" s="41" t="s">
        <v>153</v>
      </c>
      <c r="C21" s="470">
        <f t="shared" ref="C21:BN21" ca="1" si="10">SUM(C18:C20)</f>
        <v>0</v>
      </c>
      <c r="D21" s="470">
        <f t="shared" ca="1" si="10"/>
        <v>0</v>
      </c>
      <c r="E21" s="470">
        <f t="shared" ca="1" si="10"/>
        <v>0</v>
      </c>
      <c r="F21" s="470">
        <f t="shared" ca="1" si="10"/>
        <v>0</v>
      </c>
      <c r="G21" s="470">
        <f t="shared" ca="1" si="10"/>
        <v>0</v>
      </c>
      <c r="H21" s="470">
        <f t="shared" ca="1" si="10"/>
        <v>0</v>
      </c>
      <c r="I21" s="470">
        <f t="shared" ca="1" si="10"/>
        <v>0</v>
      </c>
      <c r="J21" s="470">
        <f t="shared" ca="1" si="10"/>
        <v>0</v>
      </c>
      <c r="K21" s="470">
        <f t="shared" ca="1" si="10"/>
        <v>0</v>
      </c>
      <c r="L21" s="470">
        <f t="shared" ca="1" si="10"/>
        <v>0</v>
      </c>
      <c r="M21" s="470">
        <f t="shared" ca="1" si="10"/>
        <v>0</v>
      </c>
      <c r="N21" s="470">
        <f t="shared" ca="1" si="10"/>
        <v>0</v>
      </c>
      <c r="O21" s="470">
        <f t="shared" ca="1" si="10"/>
        <v>0</v>
      </c>
      <c r="P21" s="470">
        <f t="shared" ca="1" si="10"/>
        <v>0</v>
      </c>
      <c r="Q21" s="470">
        <f t="shared" ca="1" si="10"/>
        <v>0</v>
      </c>
      <c r="R21" s="470">
        <f t="shared" ca="1" si="10"/>
        <v>0</v>
      </c>
      <c r="S21" s="470">
        <f t="shared" ca="1" si="10"/>
        <v>0</v>
      </c>
      <c r="T21" s="470">
        <f t="shared" ca="1" si="10"/>
        <v>0</v>
      </c>
      <c r="U21" s="470">
        <f t="shared" ca="1" si="10"/>
        <v>0</v>
      </c>
      <c r="V21" s="470">
        <f t="shared" ca="1" si="10"/>
        <v>0</v>
      </c>
      <c r="W21" s="470">
        <f t="shared" ca="1" si="10"/>
        <v>0</v>
      </c>
      <c r="X21" s="470">
        <f t="shared" ca="1" si="10"/>
        <v>0</v>
      </c>
      <c r="Y21" s="470">
        <f t="shared" ca="1" si="10"/>
        <v>0</v>
      </c>
      <c r="Z21" s="470">
        <f t="shared" ca="1" si="10"/>
        <v>0</v>
      </c>
      <c r="AA21" s="470">
        <f t="shared" ca="1" si="10"/>
        <v>0</v>
      </c>
      <c r="AB21" s="470">
        <f t="shared" ca="1" si="10"/>
        <v>0</v>
      </c>
      <c r="AC21" s="470">
        <f t="shared" ca="1" si="10"/>
        <v>0</v>
      </c>
      <c r="AD21" s="470">
        <f t="shared" ca="1" si="10"/>
        <v>0</v>
      </c>
      <c r="AE21" s="470">
        <f t="shared" ca="1" si="10"/>
        <v>0</v>
      </c>
      <c r="AF21" s="470">
        <f t="shared" ca="1" si="10"/>
        <v>0</v>
      </c>
      <c r="AG21" s="470">
        <f t="shared" ca="1" si="10"/>
        <v>0</v>
      </c>
      <c r="AH21" s="470">
        <f t="shared" ca="1" si="10"/>
        <v>0</v>
      </c>
      <c r="AI21" s="470">
        <f t="shared" ca="1" si="10"/>
        <v>0</v>
      </c>
      <c r="AJ21" s="470">
        <f t="shared" ca="1" si="10"/>
        <v>0</v>
      </c>
      <c r="AK21" s="470">
        <f t="shared" ca="1" si="10"/>
        <v>0</v>
      </c>
      <c r="AL21" s="470">
        <f t="shared" ca="1" si="10"/>
        <v>0</v>
      </c>
      <c r="AM21" s="470">
        <f t="shared" ca="1" si="10"/>
        <v>0</v>
      </c>
      <c r="AN21" s="470">
        <f t="shared" ca="1" si="10"/>
        <v>0</v>
      </c>
      <c r="AO21" s="470">
        <f t="shared" ca="1" si="10"/>
        <v>0</v>
      </c>
      <c r="AP21" s="470">
        <f t="shared" ca="1" si="10"/>
        <v>0</v>
      </c>
      <c r="AQ21" s="470">
        <f t="shared" ca="1" si="10"/>
        <v>0</v>
      </c>
      <c r="AR21" s="470">
        <f t="shared" ca="1" si="10"/>
        <v>0</v>
      </c>
      <c r="AS21" s="470">
        <f t="shared" ca="1" si="10"/>
        <v>0</v>
      </c>
      <c r="AT21" s="470">
        <f t="shared" ca="1" si="10"/>
        <v>0</v>
      </c>
      <c r="AU21" s="470">
        <f t="shared" ca="1" si="10"/>
        <v>0</v>
      </c>
      <c r="AV21" s="470">
        <f t="shared" ca="1" si="10"/>
        <v>0</v>
      </c>
      <c r="AW21" s="470">
        <f t="shared" ca="1" si="10"/>
        <v>0</v>
      </c>
      <c r="AX21" s="470">
        <f t="shared" ca="1" si="10"/>
        <v>0</v>
      </c>
      <c r="AY21" s="470">
        <f t="shared" ca="1" si="10"/>
        <v>0</v>
      </c>
      <c r="AZ21" s="470">
        <f t="shared" ca="1" si="10"/>
        <v>0</v>
      </c>
      <c r="BA21" s="470">
        <f t="shared" ca="1" si="10"/>
        <v>0</v>
      </c>
      <c r="BB21" s="470">
        <f t="shared" ca="1" si="10"/>
        <v>0</v>
      </c>
      <c r="BC21" s="470">
        <f t="shared" ca="1" si="10"/>
        <v>0</v>
      </c>
      <c r="BD21" s="470">
        <f t="shared" ca="1" si="10"/>
        <v>0</v>
      </c>
      <c r="BE21" s="470">
        <f t="shared" ca="1" si="10"/>
        <v>0</v>
      </c>
      <c r="BF21" s="470">
        <f t="shared" ca="1" si="10"/>
        <v>0</v>
      </c>
      <c r="BG21" s="470">
        <f t="shared" ca="1" si="10"/>
        <v>0</v>
      </c>
      <c r="BH21" s="470">
        <f t="shared" ca="1" si="10"/>
        <v>0</v>
      </c>
      <c r="BI21" s="470">
        <f t="shared" ca="1" si="10"/>
        <v>0</v>
      </c>
      <c r="BJ21" s="470">
        <f t="shared" ca="1" si="10"/>
        <v>0</v>
      </c>
      <c r="BK21" s="470">
        <f t="shared" ca="1" si="10"/>
        <v>0</v>
      </c>
      <c r="BL21" s="470">
        <f t="shared" ca="1" si="10"/>
        <v>0</v>
      </c>
      <c r="BM21" s="470">
        <f t="shared" ca="1" si="10"/>
        <v>0</v>
      </c>
      <c r="BN21" s="470">
        <f t="shared" ca="1" si="10"/>
        <v>0</v>
      </c>
      <c r="BO21" s="470">
        <f t="shared" ref="BO21:BR21" ca="1" si="11">SUM(BO18:BO20)</f>
        <v>0</v>
      </c>
      <c r="BP21" s="470">
        <f t="shared" ca="1" si="11"/>
        <v>0</v>
      </c>
      <c r="BQ21" s="470">
        <f t="shared" ca="1" si="11"/>
        <v>0</v>
      </c>
      <c r="BR21" s="470">
        <f t="shared" ca="1" si="11"/>
        <v>0</v>
      </c>
      <c r="BS21" s="470">
        <f t="shared" ref="BS21:CC21" ca="1" si="12">SUM(BS18:BS20)</f>
        <v>0</v>
      </c>
      <c r="BT21" s="470">
        <f t="shared" ca="1" si="12"/>
        <v>0</v>
      </c>
      <c r="BU21" s="470">
        <f t="shared" ca="1" si="12"/>
        <v>0</v>
      </c>
      <c r="BV21" s="470">
        <f t="shared" ca="1" si="12"/>
        <v>0</v>
      </c>
      <c r="BW21" s="470">
        <f t="shared" ca="1" si="12"/>
        <v>0</v>
      </c>
      <c r="BX21" s="470">
        <f t="shared" ca="1" si="12"/>
        <v>0</v>
      </c>
      <c r="BY21" s="470">
        <f t="shared" ca="1" si="12"/>
        <v>0</v>
      </c>
      <c r="BZ21" s="470">
        <f t="shared" ca="1" si="12"/>
        <v>0</v>
      </c>
      <c r="CA21" s="470">
        <f t="shared" ca="1" si="12"/>
        <v>0</v>
      </c>
      <c r="CB21" s="470">
        <f t="shared" ca="1" si="12"/>
        <v>0</v>
      </c>
      <c r="CC21" s="470">
        <f t="shared" ca="1" si="12"/>
        <v>0</v>
      </c>
      <c r="CD21" s="470">
        <f t="shared" ref="CD21" ca="1" si="13">SUM(CD18:CD20)</f>
        <v>0</v>
      </c>
      <c r="CE21" s="470">
        <f t="shared" ref="CE21:CQ21" ca="1" si="14">SUM(CE18:CE20)</f>
        <v>0</v>
      </c>
      <c r="CF21" s="470">
        <f t="shared" ca="1" si="14"/>
        <v>0</v>
      </c>
      <c r="CG21" s="470">
        <f t="shared" ca="1" si="14"/>
        <v>0</v>
      </c>
      <c r="CH21" s="470">
        <f t="shared" ca="1" si="14"/>
        <v>0</v>
      </c>
      <c r="CI21" s="470">
        <f t="shared" ca="1" si="14"/>
        <v>0</v>
      </c>
      <c r="CJ21" s="470">
        <f t="shared" ca="1" si="14"/>
        <v>0</v>
      </c>
      <c r="CK21" s="470">
        <f t="shared" ca="1" si="14"/>
        <v>0</v>
      </c>
      <c r="CL21" s="470">
        <f t="shared" ca="1" si="14"/>
        <v>0</v>
      </c>
      <c r="CM21" s="470">
        <f t="shared" ca="1" si="14"/>
        <v>0</v>
      </c>
      <c r="CN21" s="470">
        <f t="shared" ca="1" si="14"/>
        <v>0</v>
      </c>
      <c r="CO21" s="470">
        <f t="shared" ca="1" si="14"/>
        <v>0</v>
      </c>
      <c r="CP21" s="470">
        <f t="shared" ca="1" si="14"/>
        <v>0</v>
      </c>
      <c r="CQ21" s="470">
        <f t="shared" ca="1" si="14"/>
        <v>0</v>
      </c>
      <c r="CR21" s="470"/>
      <c r="CS21" s="470"/>
      <c r="CT21" s="470"/>
    </row>
    <row r="22" spans="1:98" s="10" customFormat="1" x14ac:dyDescent="0.25">
      <c r="A22" s="32" t="s">
        <v>158</v>
      </c>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row>
    <row r="23" spans="1:98" s="10" customFormat="1" x14ac:dyDescent="0.25">
      <c r="A23" s="39" t="s">
        <v>155</v>
      </c>
      <c r="B23" s="46">
        <f>DEBT</f>
        <v>0.47</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row>
    <row r="24" spans="1:98" s="10" customFormat="1" x14ac:dyDescent="0.25">
      <c r="A24" s="39" t="s">
        <v>156</v>
      </c>
      <c r="B24" s="47">
        <f>DEBT_INT_RATE</f>
        <v>4.1200000000000001E-2</v>
      </c>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row>
    <row r="25" spans="1:98" s="10" customFormat="1" x14ac:dyDescent="0.25">
      <c r="A25" s="41" t="s">
        <v>157</v>
      </c>
      <c r="B25" s="26"/>
      <c r="C25" s="470">
        <f t="shared" ref="C25:BN25" ca="1" si="15">-(DEBT*DEBT_INT_RATE)*C12</f>
        <v>0</v>
      </c>
      <c r="D25" s="470">
        <f t="shared" ca="1" si="15"/>
        <v>0</v>
      </c>
      <c r="E25" s="470">
        <f t="shared" ca="1" si="15"/>
        <v>0</v>
      </c>
      <c r="F25" s="470">
        <f t="shared" ca="1" si="15"/>
        <v>0</v>
      </c>
      <c r="G25" s="470">
        <f t="shared" ca="1" si="15"/>
        <v>0</v>
      </c>
      <c r="H25" s="470">
        <f t="shared" ca="1" si="15"/>
        <v>0</v>
      </c>
      <c r="I25" s="470">
        <f t="shared" ca="1" si="15"/>
        <v>0</v>
      </c>
      <c r="J25" s="470">
        <f t="shared" ca="1" si="15"/>
        <v>0</v>
      </c>
      <c r="K25" s="470">
        <f t="shared" ca="1" si="15"/>
        <v>0</v>
      </c>
      <c r="L25" s="470">
        <f t="shared" ca="1" si="15"/>
        <v>0</v>
      </c>
      <c r="M25" s="470">
        <f t="shared" ca="1" si="15"/>
        <v>0</v>
      </c>
      <c r="N25" s="470">
        <f t="shared" ca="1" si="15"/>
        <v>0</v>
      </c>
      <c r="O25" s="470">
        <f t="shared" ca="1" si="15"/>
        <v>0</v>
      </c>
      <c r="P25" s="470">
        <f t="shared" ca="1" si="15"/>
        <v>0</v>
      </c>
      <c r="Q25" s="470">
        <f t="shared" ca="1" si="15"/>
        <v>0</v>
      </c>
      <c r="R25" s="470">
        <f t="shared" ca="1" si="15"/>
        <v>0</v>
      </c>
      <c r="S25" s="470">
        <f t="shared" ca="1" si="15"/>
        <v>0</v>
      </c>
      <c r="T25" s="470">
        <f t="shared" ca="1" si="15"/>
        <v>0</v>
      </c>
      <c r="U25" s="470">
        <f t="shared" ca="1" si="15"/>
        <v>0</v>
      </c>
      <c r="V25" s="470">
        <f t="shared" ca="1" si="15"/>
        <v>0</v>
      </c>
      <c r="W25" s="470">
        <f t="shared" ca="1" si="15"/>
        <v>0</v>
      </c>
      <c r="X25" s="470">
        <f t="shared" ca="1" si="15"/>
        <v>0</v>
      </c>
      <c r="Y25" s="470">
        <f t="shared" ca="1" si="15"/>
        <v>0</v>
      </c>
      <c r="Z25" s="470">
        <f t="shared" ca="1" si="15"/>
        <v>0</v>
      </c>
      <c r="AA25" s="470">
        <f t="shared" ca="1" si="15"/>
        <v>0</v>
      </c>
      <c r="AB25" s="470">
        <f t="shared" ca="1" si="15"/>
        <v>0</v>
      </c>
      <c r="AC25" s="470">
        <f t="shared" ca="1" si="15"/>
        <v>0</v>
      </c>
      <c r="AD25" s="470">
        <f t="shared" ca="1" si="15"/>
        <v>0</v>
      </c>
      <c r="AE25" s="470">
        <f t="shared" ca="1" si="15"/>
        <v>0</v>
      </c>
      <c r="AF25" s="470">
        <f t="shared" ca="1" si="15"/>
        <v>0</v>
      </c>
      <c r="AG25" s="470">
        <f t="shared" ca="1" si="15"/>
        <v>0</v>
      </c>
      <c r="AH25" s="470">
        <f t="shared" ca="1" si="15"/>
        <v>0</v>
      </c>
      <c r="AI25" s="470">
        <f t="shared" ca="1" si="15"/>
        <v>0</v>
      </c>
      <c r="AJ25" s="470">
        <f t="shared" ca="1" si="15"/>
        <v>0</v>
      </c>
      <c r="AK25" s="470">
        <f t="shared" ca="1" si="15"/>
        <v>0</v>
      </c>
      <c r="AL25" s="470">
        <f t="shared" ca="1" si="15"/>
        <v>0</v>
      </c>
      <c r="AM25" s="470">
        <f t="shared" ca="1" si="15"/>
        <v>0</v>
      </c>
      <c r="AN25" s="470">
        <f t="shared" ca="1" si="15"/>
        <v>0</v>
      </c>
      <c r="AO25" s="470">
        <f t="shared" ca="1" si="15"/>
        <v>0</v>
      </c>
      <c r="AP25" s="470">
        <f t="shared" ca="1" si="15"/>
        <v>0</v>
      </c>
      <c r="AQ25" s="470">
        <f t="shared" ca="1" si="15"/>
        <v>0</v>
      </c>
      <c r="AR25" s="470">
        <f t="shared" ca="1" si="15"/>
        <v>0</v>
      </c>
      <c r="AS25" s="470">
        <f t="shared" ca="1" si="15"/>
        <v>0</v>
      </c>
      <c r="AT25" s="470">
        <f t="shared" ca="1" si="15"/>
        <v>0</v>
      </c>
      <c r="AU25" s="470">
        <f t="shared" ca="1" si="15"/>
        <v>0</v>
      </c>
      <c r="AV25" s="470">
        <f t="shared" ca="1" si="15"/>
        <v>0</v>
      </c>
      <c r="AW25" s="470">
        <f t="shared" ca="1" si="15"/>
        <v>0</v>
      </c>
      <c r="AX25" s="470">
        <f t="shared" ca="1" si="15"/>
        <v>0</v>
      </c>
      <c r="AY25" s="470">
        <f t="shared" ca="1" si="15"/>
        <v>0</v>
      </c>
      <c r="AZ25" s="470">
        <f t="shared" ca="1" si="15"/>
        <v>0</v>
      </c>
      <c r="BA25" s="470">
        <f t="shared" ca="1" si="15"/>
        <v>0</v>
      </c>
      <c r="BB25" s="470">
        <f t="shared" ca="1" si="15"/>
        <v>0</v>
      </c>
      <c r="BC25" s="470">
        <f t="shared" ca="1" si="15"/>
        <v>0</v>
      </c>
      <c r="BD25" s="470">
        <f t="shared" ca="1" si="15"/>
        <v>0</v>
      </c>
      <c r="BE25" s="470">
        <f t="shared" ca="1" si="15"/>
        <v>0</v>
      </c>
      <c r="BF25" s="470">
        <f t="shared" ca="1" si="15"/>
        <v>0</v>
      </c>
      <c r="BG25" s="470">
        <f t="shared" ca="1" si="15"/>
        <v>0</v>
      </c>
      <c r="BH25" s="470">
        <f t="shared" ca="1" si="15"/>
        <v>0</v>
      </c>
      <c r="BI25" s="470">
        <f t="shared" ca="1" si="15"/>
        <v>0</v>
      </c>
      <c r="BJ25" s="470">
        <f t="shared" ca="1" si="15"/>
        <v>0</v>
      </c>
      <c r="BK25" s="470">
        <f t="shared" ca="1" si="15"/>
        <v>0</v>
      </c>
      <c r="BL25" s="470">
        <f t="shared" ca="1" si="15"/>
        <v>0</v>
      </c>
      <c r="BM25" s="470">
        <f t="shared" ca="1" si="15"/>
        <v>0</v>
      </c>
      <c r="BN25" s="470">
        <f t="shared" ca="1" si="15"/>
        <v>0</v>
      </c>
      <c r="BO25" s="470">
        <f t="shared" ref="BO25:BR25" ca="1" si="16">-(DEBT*DEBT_INT_RATE)*BO12</f>
        <v>0</v>
      </c>
      <c r="BP25" s="470">
        <f t="shared" ca="1" si="16"/>
        <v>0</v>
      </c>
      <c r="BQ25" s="470">
        <f t="shared" ca="1" si="16"/>
        <v>0</v>
      </c>
      <c r="BR25" s="470">
        <f t="shared" ca="1" si="16"/>
        <v>0</v>
      </c>
      <c r="BS25" s="470">
        <f t="shared" ref="BS25:CC25" ca="1" si="17">-(DEBT*DEBT_INT_RATE)*BS12</f>
        <v>0</v>
      </c>
      <c r="BT25" s="470">
        <f t="shared" ca="1" si="17"/>
        <v>0</v>
      </c>
      <c r="BU25" s="470">
        <f t="shared" ca="1" si="17"/>
        <v>0</v>
      </c>
      <c r="BV25" s="470">
        <f t="shared" ca="1" si="17"/>
        <v>0</v>
      </c>
      <c r="BW25" s="470">
        <f t="shared" ca="1" si="17"/>
        <v>0</v>
      </c>
      <c r="BX25" s="470">
        <f t="shared" ca="1" si="17"/>
        <v>0</v>
      </c>
      <c r="BY25" s="470">
        <f t="shared" ca="1" si="17"/>
        <v>0</v>
      </c>
      <c r="BZ25" s="470">
        <f t="shared" ca="1" si="17"/>
        <v>0</v>
      </c>
      <c r="CA25" s="470">
        <f t="shared" ca="1" si="17"/>
        <v>0</v>
      </c>
      <c r="CB25" s="470">
        <f t="shared" ca="1" si="17"/>
        <v>0</v>
      </c>
      <c r="CC25" s="470">
        <f t="shared" ca="1" si="17"/>
        <v>0</v>
      </c>
      <c r="CD25" s="470">
        <f t="shared" ref="CD25" ca="1" si="18">-(DEBT*DEBT_INT_RATE)*CD12</f>
        <v>0</v>
      </c>
      <c r="CE25" s="470">
        <f t="shared" ref="CE25:CQ25" ca="1" si="19">-(DEBT*DEBT_INT_RATE)*CE12</f>
        <v>0</v>
      </c>
      <c r="CF25" s="470">
        <f t="shared" ca="1" si="19"/>
        <v>0</v>
      </c>
      <c r="CG25" s="470">
        <f t="shared" ca="1" si="19"/>
        <v>0</v>
      </c>
      <c r="CH25" s="470">
        <f t="shared" ca="1" si="19"/>
        <v>0</v>
      </c>
      <c r="CI25" s="470">
        <f t="shared" ca="1" si="19"/>
        <v>0</v>
      </c>
      <c r="CJ25" s="470">
        <f t="shared" ca="1" si="19"/>
        <v>0</v>
      </c>
      <c r="CK25" s="470">
        <f t="shared" ca="1" si="19"/>
        <v>0</v>
      </c>
      <c r="CL25" s="470">
        <f t="shared" ca="1" si="19"/>
        <v>0</v>
      </c>
      <c r="CM25" s="470">
        <f t="shared" ca="1" si="19"/>
        <v>0</v>
      </c>
      <c r="CN25" s="470">
        <f t="shared" ca="1" si="19"/>
        <v>0</v>
      </c>
      <c r="CO25" s="470">
        <f t="shared" ca="1" si="19"/>
        <v>0</v>
      </c>
      <c r="CP25" s="470">
        <f t="shared" ca="1" si="19"/>
        <v>0</v>
      </c>
      <c r="CQ25" s="470">
        <f t="shared" ca="1" si="19"/>
        <v>0</v>
      </c>
      <c r="CR25" s="470"/>
      <c r="CS25" s="470"/>
      <c r="CT25" s="470"/>
    </row>
    <row r="26" spans="1:98" s="22" customFormat="1" x14ac:dyDescent="0.25">
      <c r="A26" s="40" t="s">
        <v>148</v>
      </c>
      <c r="B26" s="26"/>
      <c r="C26" s="386">
        <f t="shared" ref="C26:AH26" ca="1" si="20">-SUM(C21:C25)*(FederalIncomeTax+StateIncomeTax)</f>
        <v>0</v>
      </c>
      <c r="D26" s="386">
        <f t="shared" ca="1" si="20"/>
        <v>0</v>
      </c>
      <c r="E26" s="386">
        <f t="shared" ca="1" si="20"/>
        <v>0</v>
      </c>
      <c r="F26" s="386">
        <f t="shared" ca="1" si="20"/>
        <v>0</v>
      </c>
      <c r="G26" s="386">
        <f t="shared" ca="1" si="20"/>
        <v>0</v>
      </c>
      <c r="H26" s="386">
        <f t="shared" ca="1" si="20"/>
        <v>0</v>
      </c>
      <c r="I26" s="386">
        <f t="shared" ca="1" si="20"/>
        <v>0</v>
      </c>
      <c r="J26" s="386">
        <f t="shared" ca="1" si="20"/>
        <v>0</v>
      </c>
      <c r="K26" s="386">
        <f t="shared" ca="1" si="20"/>
        <v>0</v>
      </c>
      <c r="L26" s="386">
        <f t="shared" ca="1" si="20"/>
        <v>0</v>
      </c>
      <c r="M26" s="386">
        <f t="shared" ca="1" si="20"/>
        <v>0</v>
      </c>
      <c r="N26" s="386">
        <f t="shared" ca="1" si="20"/>
        <v>0</v>
      </c>
      <c r="O26" s="386">
        <f t="shared" ca="1" si="20"/>
        <v>0</v>
      </c>
      <c r="P26" s="386">
        <f t="shared" ca="1" si="20"/>
        <v>0</v>
      </c>
      <c r="Q26" s="386">
        <f t="shared" ca="1" si="20"/>
        <v>0</v>
      </c>
      <c r="R26" s="386">
        <f t="shared" ca="1" si="20"/>
        <v>0</v>
      </c>
      <c r="S26" s="386">
        <f t="shared" ca="1" si="20"/>
        <v>0</v>
      </c>
      <c r="T26" s="386">
        <f t="shared" ca="1" si="20"/>
        <v>0</v>
      </c>
      <c r="U26" s="386">
        <f t="shared" ca="1" si="20"/>
        <v>0</v>
      </c>
      <c r="V26" s="386">
        <f t="shared" ca="1" si="20"/>
        <v>0</v>
      </c>
      <c r="W26" s="386">
        <f t="shared" ca="1" si="20"/>
        <v>0</v>
      </c>
      <c r="X26" s="386">
        <f t="shared" ca="1" si="20"/>
        <v>0</v>
      </c>
      <c r="Y26" s="386">
        <f t="shared" ca="1" si="20"/>
        <v>0</v>
      </c>
      <c r="Z26" s="386">
        <f t="shared" ca="1" si="20"/>
        <v>0</v>
      </c>
      <c r="AA26" s="386">
        <f t="shared" ca="1" si="20"/>
        <v>0</v>
      </c>
      <c r="AB26" s="386">
        <f t="shared" ca="1" si="20"/>
        <v>0</v>
      </c>
      <c r="AC26" s="386">
        <f t="shared" ca="1" si="20"/>
        <v>0</v>
      </c>
      <c r="AD26" s="386">
        <f t="shared" ca="1" si="20"/>
        <v>0</v>
      </c>
      <c r="AE26" s="386">
        <f t="shared" ca="1" si="20"/>
        <v>0</v>
      </c>
      <c r="AF26" s="386">
        <f t="shared" ca="1" si="20"/>
        <v>0</v>
      </c>
      <c r="AG26" s="386">
        <f t="shared" ca="1" si="20"/>
        <v>0</v>
      </c>
      <c r="AH26" s="386">
        <f t="shared" ca="1" si="20"/>
        <v>0</v>
      </c>
      <c r="AI26" s="386">
        <f t="shared" ref="AI26:BN26" ca="1" si="21">-SUM(AI21:AI25)*(FederalIncomeTax+StateIncomeTax)</f>
        <v>0</v>
      </c>
      <c r="AJ26" s="386">
        <f t="shared" ca="1" si="21"/>
        <v>0</v>
      </c>
      <c r="AK26" s="386">
        <f t="shared" ca="1" si="21"/>
        <v>0</v>
      </c>
      <c r="AL26" s="386">
        <f t="shared" ca="1" si="21"/>
        <v>0</v>
      </c>
      <c r="AM26" s="386">
        <f t="shared" ca="1" si="21"/>
        <v>0</v>
      </c>
      <c r="AN26" s="386">
        <f t="shared" ca="1" si="21"/>
        <v>0</v>
      </c>
      <c r="AO26" s="386">
        <f t="shared" ca="1" si="21"/>
        <v>0</v>
      </c>
      <c r="AP26" s="386">
        <f t="shared" ca="1" si="21"/>
        <v>0</v>
      </c>
      <c r="AQ26" s="386">
        <f t="shared" ca="1" si="21"/>
        <v>0</v>
      </c>
      <c r="AR26" s="386">
        <f t="shared" ca="1" si="21"/>
        <v>0</v>
      </c>
      <c r="AS26" s="386">
        <f t="shared" ca="1" si="21"/>
        <v>0</v>
      </c>
      <c r="AT26" s="386">
        <f t="shared" ca="1" si="21"/>
        <v>0</v>
      </c>
      <c r="AU26" s="386">
        <f t="shared" ca="1" si="21"/>
        <v>0</v>
      </c>
      <c r="AV26" s="386">
        <f t="shared" ca="1" si="21"/>
        <v>0</v>
      </c>
      <c r="AW26" s="386">
        <f t="shared" ca="1" si="21"/>
        <v>0</v>
      </c>
      <c r="AX26" s="386">
        <f t="shared" ca="1" si="21"/>
        <v>0</v>
      </c>
      <c r="AY26" s="386">
        <f t="shared" ca="1" si="21"/>
        <v>0</v>
      </c>
      <c r="AZ26" s="386">
        <f t="shared" ca="1" si="21"/>
        <v>0</v>
      </c>
      <c r="BA26" s="386">
        <f t="shared" ca="1" si="21"/>
        <v>0</v>
      </c>
      <c r="BB26" s="386">
        <f t="shared" ca="1" si="21"/>
        <v>0</v>
      </c>
      <c r="BC26" s="386">
        <f t="shared" ca="1" si="21"/>
        <v>0</v>
      </c>
      <c r="BD26" s="386">
        <f t="shared" ca="1" si="21"/>
        <v>0</v>
      </c>
      <c r="BE26" s="386">
        <f t="shared" ca="1" si="21"/>
        <v>0</v>
      </c>
      <c r="BF26" s="386">
        <f t="shared" ca="1" si="21"/>
        <v>0</v>
      </c>
      <c r="BG26" s="386">
        <f t="shared" ca="1" si="21"/>
        <v>0</v>
      </c>
      <c r="BH26" s="386">
        <f t="shared" ca="1" si="21"/>
        <v>0</v>
      </c>
      <c r="BI26" s="386">
        <f t="shared" ca="1" si="21"/>
        <v>0</v>
      </c>
      <c r="BJ26" s="386">
        <f t="shared" ca="1" si="21"/>
        <v>0</v>
      </c>
      <c r="BK26" s="386">
        <f t="shared" ca="1" si="21"/>
        <v>0</v>
      </c>
      <c r="BL26" s="386">
        <f t="shared" ca="1" si="21"/>
        <v>0</v>
      </c>
      <c r="BM26" s="386">
        <f t="shared" ca="1" si="21"/>
        <v>0</v>
      </c>
      <c r="BN26" s="386">
        <f t="shared" ca="1" si="21"/>
        <v>0</v>
      </c>
      <c r="BO26" s="386">
        <f t="shared" ref="BO26:CQ26" ca="1" si="22">-SUM(BO21:BO25)*(FederalIncomeTax+StateIncomeTax)</f>
        <v>0</v>
      </c>
      <c r="BP26" s="386">
        <f t="shared" ca="1" si="22"/>
        <v>0</v>
      </c>
      <c r="BQ26" s="386">
        <f t="shared" ca="1" si="22"/>
        <v>0</v>
      </c>
      <c r="BR26" s="386">
        <f t="shared" ca="1" si="22"/>
        <v>0</v>
      </c>
      <c r="BS26" s="386">
        <f t="shared" ca="1" si="22"/>
        <v>0</v>
      </c>
      <c r="BT26" s="386">
        <f t="shared" ca="1" si="22"/>
        <v>0</v>
      </c>
      <c r="BU26" s="386">
        <f t="shared" ca="1" si="22"/>
        <v>0</v>
      </c>
      <c r="BV26" s="386">
        <f t="shared" ca="1" si="22"/>
        <v>0</v>
      </c>
      <c r="BW26" s="386">
        <f t="shared" ca="1" si="22"/>
        <v>0</v>
      </c>
      <c r="BX26" s="386">
        <f t="shared" ca="1" si="22"/>
        <v>0</v>
      </c>
      <c r="BY26" s="386">
        <f t="shared" ca="1" si="22"/>
        <v>0</v>
      </c>
      <c r="BZ26" s="386">
        <f t="shared" ca="1" si="22"/>
        <v>0</v>
      </c>
      <c r="CA26" s="386">
        <f t="shared" ca="1" si="22"/>
        <v>0</v>
      </c>
      <c r="CB26" s="386">
        <f t="shared" ca="1" si="22"/>
        <v>0</v>
      </c>
      <c r="CC26" s="386">
        <f t="shared" ca="1" si="22"/>
        <v>0</v>
      </c>
      <c r="CD26" s="386">
        <f t="shared" ca="1" si="22"/>
        <v>0</v>
      </c>
      <c r="CE26" s="386">
        <f t="shared" ca="1" si="22"/>
        <v>0</v>
      </c>
      <c r="CF26" s="386">
        <f t="shared" ca="1" si="22"/>
        <v>0</v>
      </c>
      <c r="CG26" s="386">
        <f t="shared" ca="1" si="22"/>
        <v>0</v>
      </c>
      <c r="CH26" s="386">
        <f t="shared" ca="1" si="22"/>
        <v>0</v>
      </c>
      <c r="CI26" s="386">
        <f t="shared" ca="1" si="22"/>
        <v>0</v>
      </c>
      <c r="CJ26" s="386">
        <f t="shared" ca="1" si="22"/>
        <v>0</v>
      </c>
      <c r="CK26" s="386">
        <f t="shared" ca="1" si="22"/>
        <v>0</v>
      </c>
      <c r="CL26" s="386">
        <f t="shared" ca="1" si="22"/>
        <v>0</v>
      </c>
      <c r="CM26" s="386">
        <f t="shared" ca="1" si="22"/>
        <v>0</v>
      </c>
      <c r="CN26" s="386">
        <f t="shared" ca="1" si="22"/>
        <v>0</v>
      </c>
      <c r="CO26" s="386">
        <f t="shared" ca="1" si="22"/>
        <v>0</v>
      </c>
      <c r="CP26" s="386">
        <f t="shared" ca="1" si="22"/>
        <v>0</v>
      </c>
      <c r="CQ26" s="386">
        <f t="shared" ca="1" si="22"/>
        <v>0</v>
      </c>
      <c r="CR26" s="470"/>
      <c r="CS26" s="470"/>
      <c r="CT26" s="470"/>
    </row>
    <row r="27" spans="1:98" x14ac:dyDescent="0.25">
      <c r="A27" s="29" t="s">
        <v>152</v>
      </c>
      <c r="B27" s="30"/>
      <c r="C27" s="19">
        <f t="shared" ref="C27:BN27" ca="1" si="23">SUM(C21:C26)</f>
        <v>0</v>
      </c>
      <c r="D27" s="19">
        <f t="shared" ca="1" si="23"/>
        <v>0</v>
      </c>
      <c r="E27" s="19">
        <f ca="1">SUM(E21:E26)</f>
        <v>0</v>
      </c>
      <c r="F27" s="19">
        <f t="shared" ca="1" si="23"/>
        <v>0</v>
      </c>
      <c r="G27" s="19">
        <f t="shared" ca="1" si="23"/>
        <v>0</v>
      </c>
      <c r="H27" s="19">
        <f t="shared" ca="1" si="23"/>
        <v>0</v>
      </c>
      <c r="I27" s="19">
        <f t="shared" ca="1" si="23"/>
        <v>0</v>
      </c>
      <c r="J27" s="19">
        <f t="shared" ca="1" si="23"/>
        <v>0</v>
      </c>
      <c r="K27" s="19">
        <f t="shared" ca="1" si="23"/>
        <v>0</v>
      </c>
      <c r="L27" s="19">
        <f t="shared" ca="1" si="23"/>
        <v>0</v>
      </c>
      <c r="M27" s="19">
        <f t="shared" ca="1" si="23"/>
        <v>0</v>
      </c>
      <c r="N27" s="19">
        <f t="shared" ca="1" si="23"/>
        <v>0</v>
      </c>
      <c r="O27" s="19">
        <f t="shared" ca="1" si="23"/>
        <v>0</v>
      </c>
      <c r="P27" s="19">
        <f t="shared" ca="1" si="23"/>
        <v>0</v>
      </c>
      <c r="Q27" s="19">
        <f t="shared" ca="1" si="23"/>
        <v>0</v>
      </c>
      <c r="R27" s="19">
        <f t="shared" ca="1" si="23"/>
        <v>0</v>
      </c>
      <c r="S27" s="19">
        <f t="shared" ca="1" si="23"/>
        <v>0</v>
      </c>
      <c r="T27" s="19">
        <f t="shared" ca="1" si="23"/>
        <v>0</v>
      </c>
      <c r="U27" s="19">
        <f t="shared" ca="1" si="23"/>
        <v>0</v>
      </c>
      <c r="V27" s="19">
        <f t="shared" ca="1" si="23"/>
        <v>0</v>
      </c>
      <c r="W27" s="19">
        <f t="shared" ca="1" si="23"/>
        <v>0</v>
      </c>
      <c r="X27" s="19">
        <f t="shared" ca="1" si="23"/>
        <v>0</v>
      </c>
      <c r="Y27" s="19">
        <f t="shared" ca="1" si="23"/>
        <v>0</v>
      </c>
      <c r="Z27" s="19">
        <f t="shared" ca="1" si="23"/>
        <v>0</v>
      </c>
      <c r="AA27" s="19">
        <f t="shared" ca="1" si="23"/>
        <v>0</v>
      </c>
      <c r="AB27" s="19">
        <f t="shared" ca="1" si="23"/>
        <v>0</v>
      </c>
      <c r="AC27" s="19">
        <f t="shared" ca="1" si="23"/>
        <v>0</v>
      </c>
      <c r="AD27" s="19">
        <f t="shared" ca="1" si="23"/>
        <v>0</v>
      </c>
      <c r="AE27" s="19">
        <f t="shared" ca="1" si="23"/>
        <v>0</v>
      </c>
      <c r="AF27" s="19">
        <f t="shared" ca="1" si="23"/>
        <v>0</v>
      </c>
      <c r="AG27" s="19">
        <f t="shared" ca="1" si="23"/>
        <v>0</v>
      </c>
      <c r="AH27" s="19">
        <f t="shared" ca="1" si="23"/>
        <v>0</v>
      </c>
      <c r="AI27" s="19">
        <f t="shared" ca="1" si="23"/>
        <v>0</v>
      </c>
      <c r="AJ27" s="19">
        <f t="shared" ca="1" si="23"/>
        <v>0</v>
      </c>
      <c r="AK27" s="19">
        <f t="shared" ca="1" si="23"/>
        <v>0</v>
      </c>
      <c r="AL27" s="19">
        <f t="shared" ca="1" si="23"/>
        <v>0</v>
      </c>
      <c r="AM27" s="19">
        <f t="shared" ca="1" si="23"/>
        <v>0</v>
      </c>
      <c r="AN27" s="19">
        <f t="shared" ca="1" si="23"/>
        <v>0</v>
      </c>
      <c r="AO27" s="19">
        <f t="shared" ca="1" si="23"/>
        <v>0</v>
      </c>
      <c r="AP27" s="19">
        <f t="shared" ca="1" si="23"/>
        <v>0</v>
      </c>
      <c r="AQ27" s="19">
        <f t="shared" ca="1" si="23"/>
        <v>0</v>
      </c>
      <c r="AR27" s="19">
        <f t="shared" ca="1" si="23"/>
        <v>0</v>
      </c>
      <c r="AS27" s="19">
        <f t="shared" ca="1" si="23"/>
        <v>0</v>
      </c>
      <c r="AT27" s="19">
        <f t="shared" ca="1" si="23"/>
        <v>0</v>
      </c>
      <c r="AU27" s="19">
        <f t="shared" ca="1" si="23"/>
        <v>0</v>
      </c>
      <c r="AV27" s="19">
        <f t="shared" ca="1" si="23"/>
        <v>0</v>
      </c>
      <c r="AW27" s="19">
        <f t="shared" ca="1" si="23"/>
        <v>0</v>
      </c>
      <c r="AX27" s="19">
        <f t="shared" ca="1" si="23"/>
        <v>0</v>
      </c>
      <c r="AY27" s="19">
        <f t="shared" ca="1" si="23"/>
        <v>0</v>
      </c>
      <c r="AZ27" s="19">
        <f t="shared" ca="1" si="23"/>
        <v>0</v>
      </c>
      <c r="BA27" s="19">
        <f t="shared" ca="1" si="23"/>
        <v>0</v>
      </c>
      <c r="BB27" s="19">
        <f t="shared" ca="1" si="23"/>
        <v>0</v>
      </c>
      <c r="BC27" s="19">
        <f t="shared" ca="1" si="23"/>
        <v>0</v>
      </c>
      <c r="BD27" s="19">
        <f t="shared" ca="1" si="23"/>
        <v>0</v>
      </c>
      <c r="BE27" s="19">
        <f t="shared" ca="1" si="23"/>
        <v>0</v>
      </c>
      <c r="BF27" s="19">
        <f t="shared" ca="1" si="23"/>
        <v>0</v>
      </c>
      <c r="BG27" s="19">
        <f t="shared" ca="1" si="23"/>
        <v>0</v>
      </c>
      <c r="BH27" s="19">
        <f t="shared" ca="1" si="23"/>
        <v>0</v>
      </c>
      <c r="BI27" s="19">
        <f t="shared" ca="1" si="23"/>
        <v>0</v>
      </c>
      <c r="BJ27" s="19">
        <f t="shared" ca="1" si="23"/>
        <v>0</v>
      </c>
      <c r="BK27" s="19">
        <f t="shared" ca="1" si="23"/>
        <v>0</v>
      </c>
      <c r="BL27" s="19">
        <f t="shared" ca="1" si="23"/>
        <v>0</v>
      </c>
      <c r="BM27" s="19">
        <f t="shared" ca="1" si="23"/>
        <v>0</v>
      </c>
      <c r="BN27" s="19">
        <f t="shared" ca="1" si="23"/>
        <v>0</v>
      </c>
      <c r="BO27" s="19">
        <f t="shared" ref="BO27:BR27" ca="1" si="24">SUM(BO21:BO26)</f>
        <v>0</v>
      </c>
      <c r="BP27" s="19">
        <f t="shared" ca="1" si="24"/>
        <v>0</v>
      </c>
      <c r="BQ27" s="19">
        <f t="shared" ca="1" si="24"/>
        <v>0</v>
      </c>
      <c r="BR27" s="19">
        <f t="shared" ca="1" si="24"/>
        <v>0</v>
      </c>
      <c r="BS27" s="19">
        <f t="shared" ref="BS27:CC27" ca="1" si="25">SUM(BS21:BS26)</f>
        <v>0</v>
      </c>
      <c r="BT27" s="19">
        <f t="shared" ca="1" si="25"/>
        <v>0</v>
      </c>
      <c r="BU27" s="19">
        <f t="shared" ca="1" si="25"/>
        <v>0</v>
      </c>
      <c r="BV27" s="19">
        <f t="shared" ca="1" si="25"/>
        <v>0</v>
      </c>
      <c r="BW27" s="19">
        <f t="shared" ca="1" si="25"/>
        <v>0</v>
      </c>
      <c r="BX27" s="19">
        <f t="shared" ca="1" si="25"/>
        <v>0</v>
      </c>
      <c r="BY27" s="19">
        <f t="shared" ca="1" si="25"/>
        <v>0</v>
      </c>
      <c r="BZ27" s="19">
        <f t="shared" ca="1" si="25"/>
        <v>0</v>
      </c>
      <c r="CA27" s="19">
        <f t="shared" ca="1" si="25"/>
        <v>0</v>
      </c>
      <c r="CB27" s="19">
        <f t="shared" ca="1" si="25"/>
        <v>0</v>
      </c>
      <c r="CC27" s="19">
        <f t="shared" ca="1" si="25"/>
        <v>0</v>
      </c>
      <c r="CD27" s="19">
        <f t="shared" ref="CD27" ca="1" si="26">SUM(CD21:CD26)</f>
        <v>0</v>
      </c>
      <c r="CE27" s="19">
        <f t="shared" ref="CE27:CQ27" ca="1" si="27">SUM(CE21:CE26)</f>
        <v>0</v>
      </c>
      <c r="CF27" s="19">
        <f t="shared" ca="1" si="27"/>
        <v>0</v>
      </c>
      <c r="CG27" s="19">
        <f t="shared" ca="1" si="27"/>
        <v>0</v>
      </c>
      <c r="CH27" s="19">
        <f t="shared" ca="1" si="27"/>
        <v>0</v>
      </c>
      <c r="CI27" s="19">
        <f t="shared" ca="1" si="27"/>
        <v>0</v>
      </c>
      <c r="CJ27" s="19">
        <f t="shared" ca="1" si="27"/>
        <v>0</v>
      </c>
      <c r="CK27" s="19">
        <f t="shared" ca="1" si="27"/>
        <v>0</v>
      </c>
      <c r="CL27" s="19">
        <f t="shared" ca="1" si="27"/>
        <v>0</v>
      </c>
      <c r="CM27" s="19">
        <f t="shared" ca="1" si="27"/>
        <v>0</v>
      </c>
      <c r="CN27" s="19">
        <f t="shared" ca="1" si="27"/>
        <v>0</v>
      </c>
      <c r="CO27" s="19">
        <f t="shared" ca="1" si="27"/>
        <v>0</v>
      </c>
      <c r="CP27" s="19">
        <f t="shared" ca="1" si="27"/>
        <v>0</v>
      </c>
      <c r="CQ27" s="19">
        <f t="shared" ca="1" si="27"/>
        <v>0</v>
      </c>
      <c r="CR27" s="19"/>
      <c r="CS27" s="19"/>
      <c r="CT27" s="19"/>
    </row>
    <row r="28" spans="1:98" x14ac:dyDescent="0.25">
      <c r="A28" s="11"/>
      <c r="B28" s="11"/>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row>
    <row r="29" spans="1:98" x14ac:dyDescent="0.25">
      <c r="A29" s="14" t="s">
        <v>159</v>
      </c>
      <c r="B29" s="11"/>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row>
    <row r="30" spans="1:98" x14ac:dyDescent="0.25">
      <c r="A30" s="40" t="s">
        <v>162</v>
      </c>
      <c r="B30" s="26"/>
      <c r="C30" s="470">
        <f ca="1">C15</f>
        <v>0</v>
      </c>
      <c r="D30" s="470">
        <f t="shared" ref="D30:BO30" ca="1" si="28">D15</f>
        <v>0</v>
      </c>
      <c r="E30" s="470">
        <f t="shared" ca="1" si="28"/>
        <v>0</v>
      </c>
      <c r="F30" s="470">
        <f t="shared" ca="1" si="28"/>
        <v>0</v>
      </c>
      <c r="G30" s="470">
        <f t="shared" ca="1" si="28"/>
        <v>0</v>
      </c>
      <c r="H30" s="470">
        <f t="shared" ca="1" si="28"/>
        <v>0</v>
      </c>
      <c r="I30" s="470">
        <f t="shared" ca="1" si="28"/>
        <v>0</v>
      </c>
      <c r="J30" s="470">
        <f t="shared" ca="1" si="28"/>
        <v>0</v>
      </c>
      <c r="K30" s="470">
        <f t="shared" ca="1" si="28"/>
        <v>0</v>
      </c>
      <c r="L30" s="470">
        <f t="shared" ca="1" si="28"/>
        <v>0</v>
      </c>
      <c r="M30" s="470">
        <f t="shared" ca="1" si="28"/>
        <v>0</v>
      </c>
      <c r="N30" s="470">
        <f t="shared" ca="1" si="28"/>
        <v>0</v>
      </c>
      <c r="O30" s="470">
        <f t="shared" ca="1" si="28"/>
        <v>0</v>
      </c>
      <c r="P30" s="470">
        <f t="shared" ca="1" si="28"/>
        <v>0</v>
      </c>
      <c r="Q30" s="470">
        <f t="shared" ca="1" si="28"/>
        <v>0</v>
      </c>
      <c r="R30" s="470">
        <f t="shared" ca="1" si="28"/>
        <v>0</v>
      </c>
      <c r="S30" s="470">
        <f t="shared" ca="1" si="28"/>
        <v>0</v>
      </c>
      <c r="T30" s="470">
        <f t="shared" ca="1" si="28"/>
        <v>0</v>
      </c>
      <c r="U30" s="470">
        <f t="shared" ca="1" si="28"/>
        <v>0</v>
      </c>
      <c r="V30" s="470">
        <f t="shared" ca="1" si="28"/>
        <v>0</v>
      </c>
      <c r="W30" s="470">
        <f t="shared" ca="1" si="28"/>
        <v>0</v>
      </c>
      <c r="X30" s="470">
        <f t="shared" ca="1" si="28"/>
        <v>0</v>
      </c>
      <c r="Y30" s="470">
        <f t="shared" ca="1" si="28"/>
        <v>0</v>
      </c>
      <c r="Z30" s="470">
        <f t="shared" ca="1" si="28"/>
        <v>0</v>
      </c>
      <c r="AA30" s="470">
        <f t="shared" ca="1" si="28"/>
        <v>0</v>
      </c>
      <c r="AB30" s="470">
        <f t="shared" ca="1" si="28"/>
        <v>0</v>
      </c>
      <c r="AC30" s="470">
        <f t="shared" ca="1" si="28"/>
        <v>0</v>
      </c>
      <c r="AD30" s="470">
        <f t="shared" ca="1" si="28"/>
        <v>0</v>
      </c>
      <c r="AE30" s="470">
        <f t="shared" ca="1" si="28"/>
        <v>0</v>
      </c>
      <c r="AF30" s="470">
        <f t="shared" ca="1" si="28"/>
        <v>0</v>
      </c>
      <c r="AG30" s="470">
        <f t="shared" ca="1" si="28"/>
        <v>0</v>
      </c>
      <c r="AH30" s="470">
        <f t="shared" ca="1" si="28"/>
        <v>0</v>
      </c>
      <c r="AI30" s="470">
        <f t="shared" ca="1" si="28"/>
        <v>0</v>
      </c>
      <c r="AJ30" s="470">
        <f t="shared" ca="1" si="28"/>
        <v>0</v>
      </c>
      <c r="AK30" s="470">
        <f t="shared" ca="1" si="28"/>
        <v>0</v>
      </c>
      <c r="AL30" s="470">
        <f t="shared" ca="1" si="28"/>
        <v>0</v>
      </c>
      <c r="AM30" s="470">
        <f t="shared" ca="1" si="28"/>
        <v>0</v>
      </c>
      <c r="AN30" s="470">
        <f t="shared" ca="1" si="28"/>
        <v>0</v>
      </c>
      <c r="AO30" s="470">
        <f t="shared" ca="1" si="28"/>
        <v>0</v>
      </c>
      <c r="AP30" s="470">
        <f t="shared" ca="1" si="28"/>
        <v>0</v>
      </c>
      <c r="AQ30" s="470">
        <f t="shared" ca="1" si="28"/>
        <v>0</v>
      </c>
      <c r="AR30" s="470">
        <f t="shared" ca="1" si="28"/>
        <v>0</v>
      </c>
      <c r="AS30" s="470">
        <f t="shared" ca="1" si="28"/>
        <v>0</v>
      </c>
      <c r="AT30" s="470">
        <f t="shared" ca="1" si="28"/>
        <v>0</v>
      </c>
      <c r="AU30" s="470">
        <f t="shared" ca="1" si="28"/>
        <v>0</v>
      </c>
      <c r="AV30" s="470">
        <f t="shared" ca="1" si="28"/>
        <v>0</v>
      </c>
      <c r="AW30" s="470">
        <f t="shared" ca="1" si="28"/>
        <v>0</v>
      </c>
      <c r="AX30" s="470">
        <f t="shared" ca="1" si="28"/>
        <v>0</v>
      </c>
      <c r="AY30" s="470">
        <f t="shared" ca="1" si="28"/>
        <v>0</v>
      </c>
      <c r="AZ30" s="470">
        <f t="shared" ca="1" si="28"/>
        <v>0</v>
      </c>
      <c r="BA30" s="470">
        <f t="shared" ca="1" si="28"/>
        <v>0</v>
      </c>
      <c r="BB30" s="470">
        <f t="shared" ca="1" si="28"/>
        <v>0</v>
      </c>
      <c r="BC30" s="470">
        <f t="shared" ca="1" si="28"/>
        <v>0</v>
      </c>
      <c r="BD30" s="470">
        <f t="shared" ca="1" si="28"/>
        <v>0</v>
      </c>
      <c r="BE30" s="470">
        <f t="shared" ca="1" si="28"/>
        <v>0</v>
      </c>
      <c r="BF30" s="470">
        <f t="shared" ca="1" si="28"/>
        <v>0</v>
      </c>
      <c r="BG30" s="470">
        <f t="shared" ca="1" si="28"/>
        <v>0</v>
      </c>
      <c r="BH30" s="470">
        <f t="shared" ca="1" si="28"/>
        <v>0</v>
      </c>
      <c r="BI30" s="470">
        <f t="shared" ca="1" si="28"/>
        <v>0</v>
      </c>
      <c r="BJ30" s="470">
        <f t="shared" ca="1" si="28"/>
        <v>0</v>
      </c>
      <c r="BK30" s="470">
        <f t="shared" ca="1" si="28"/>
        <v>0</v>
      </c>
      <c r="BL30" s="470">
        <f t="shared" ca="1" si="28"/>
        <v>0</v>
      </c>
      <c r="BM30" s="470">
        <f t="shared" ca="1" si="28"/>
        <v>0</v>
      </c>
      <c r="BN30" s="470">
        <f t="shared" ca="1" si="28"/>
        <v>0</v>
      </c>
      <c r="BO30" s="470">
        <f t="shared" ca="1" si="28"/>
        <v>0</v>
      </c>
      <c r="BP30" s="470">
        <f t="shared" ref="BP30:BR30" ca="1" si="29">BP15</f>
        <v>0</v>
      </c>
      <c r="BQ30" s="470">
        <f t="shared" ca="1" si="29"/>
        <v>0</v>
      </c>
      <c r="BR30" s="470">
        <f t="shared" ca="1" si="29"/>
        <v>0</v>
      </c>
      <c r="BS30" s="470">
        <f t="shared" ref="BS30:CC30" ca="1" si="30">BS15</f>
        <v>0</v>
      </c>
      <c r="BT30" s="470">
        <f t="shared" ca="1" si="30"/>
        <v>0</v>
      </c>
      <c r="BU30" s="470">
        <f t="shared" ca="1" si="30"/>
        <v>0</v>
      </c>
      <c r="BV30" s="470">
        <f t="shared" ca="1" si="30"/>
        <v>0</v>
      </c>
      <c r="BW30" s="470">
        <f t="shared" ca="1" si="30"/>
        <v>0</v>
      </c>
      <c r="BX30" s="470">
        <f t="shared" ca="1" si="30"/>
        <v>0</v>
      </c>
      <c r="BY30" s="470">
        <f t="shared" ca="1" si="30"/>
        <v>0</v>
      </c>
      <c r="BZ30" s="470">
        <f t="shared" ca="1" si="30"/>
        <v>0</v>
      </c>
      <c r="CA30" s="470">
        <f t="shared" ca="1" si="30"/>
        <v>0</v>
      </c>
      <c r="CB30" s="470">
        <f t="shared" ca="1" si="30"/>
        <v>0</v>
      </c>
      <c r="CC30" s="470">
        <f t="shared" ca="1" si="30"/>
        <v>0</v>
      </c>
      <c r="CD30" s="470">
        <f t="shared" ref="CD30" ca="1" si="31">CD15</f>
        <v>0</v>
      </c>
      <c r="CE30" s="470">
        <f t="shared" ref="CE30:CQ30" ca="1" si="32">CE15</f>
        <v>0</v>
      </c>
      <c r="CF30" s="470">
        <f t="shared" ca="1" si="32"/>
        <v>0</v>
      </c>
      <c r="CG30" s="470">
        <f t="shared" ca="1" si="32"/>
        <v>0</v>
      </c>
      <c r="CH30" s="470">
        <f t="shared" ca="1" si="32"/>
        <v>0</v>
      </c>
      <c r="CI30" s="470">
        <f t="shared" ca="1" si="32"/>
        <v>0</v>
      </c>
      <c r="CJ30" s="470">
        <f t="shared" ca="1" si="32"/>
        <v>0</v>
      </c>
      <c r="CK30" s="470">
        <f t="shared" ca="1" si="32"/>
        <v>0</v>
      </c>
      <c r="CL30" s="470">
        <f t="shared" ca="1" si="32"/>
        <v>0</v>
      </c>
      <c r="CM30" s="470">
        <f t="shared" ca="1" si="32"/>
        <v>0</v>
      </c>
      <c r="CN30" s="470">
        <f t="shared" ca="1" si="32"/>
        <v>0</v>
      </c>
      <c r="CO30" s="470">
        <f t="shared" ca="1" si="32"/>
        <v>0</v>
      </c>
      <c r="CP30" s="470">
        <f t="shared" ca="1" si="32"/>
        <v>0</v>
      </c>
      <c r="CQ30" s="470">
        <f t="shared" ca="1" si="32"/>
        <v>0</v>
      </c>
      <c r="CR30" s="470"/>
      <c r="CS30" s="470"/>
      <c r="CT30" s="470"/>
    </row>
    <row r="31" spans="1:98" x14ac:dyDescent="0.25">
      <c r="A31" s="40" t="s">
        <v>164</v>
      </c>
      <c r="B31" s="26"/>
      <c r="C31" s="470">
        <f t="shared" ref="C31:BN31" ca="1" si="33">-C27</f>
        <v>0</v>
      </c>
      <c r="D31" s="470">
        <f t="shared" ca="1" si="33"/>
        <v>0</v>
      </c>
      <c r="E31" s="470">
        <f t="shared" ca="1" si="33"/>
        <v>0</v>
      </c>
      <c r="F31" s="470">
        <f t="shared" ca="1" si="33"/>
        <v>0</v>
      </c>
      <c r="G31" s="470">
        <f t="shared" ca="1" si="33"/>
        <v>0</v>
      </c>
      <c r="H31" s="470">
        <f t="shared" ca="1" si="33"/>
        <v>0</v>
      </c>
      <c r="I31" s="470">
        <f t="shared" ca="1" si="33"/>
        <v>0</v>
      </c>
      <c r="J31" s="470">
        <f t="shared" ca="1" si="33"/>
        <v>0</v>
      </c>
      <c r="K31" s="470">
        <f t="shared" ca="1" si="33"/>
        <v>0</v>
      </c>
      <c r="L31" s="470">
        <f t="shared" ca="1" si="33"/>
        <v>0</v>
      </c>
      <c r="M31" s="470">
        <f t="shared" ca="1" si="33"/>
        <v>0</v>
      </c>
      <c r="N31" s="470">
        <f t="shared" ca="1" si="33"/>
        <v>0</v>
      </c>
      <c r="O31" s="470">
        <f t="shared" ca="1" si="33"/>
        <v>0</v>
      </c>
      <c r="P31" s="470">
        <f t="shared" ca="1" si="33"/>
        <v>0</v>
      </c>
      <c r="Q31" s="470">
        <f t="shared" ca="1" si="33"/>
        <v>0</v>
      </c>
      <c r="R31" s="470">
        <f t="shared" ca="1" si="33"/>
        <v>0</v>
      </c>
      <c r="S31" s="470">
        <f t="shared" ca="1" si="33"/>
        <v>0</v>
      </c>
      <c r="T31" s="470">
        <f t="shared" ca="1" si="33"/>
        <v>0</v>
      </c>
      <c r="U31" s="470">
        <f t="shared" ca="1" si="33"/>
        <v>0</v>
      </c>
      <c r="V31" s="470">
        <f t="shared" ca="1" si="33"/>
        <v>0</v>
      </c>
      <c r="W31" s="470">
        <f t="shared" ca="1" si="33"/>
        <v>0</v>
      </c>
      <c r="X31" s="470">
        <f t="shared" ca="1" si="33"/>
        <v>0</v>
      </c>
      <c r="Y31" s="470">
        <f t="shared" ca="1" si="33"/>
        <v>0</v>
      </c>
      <c r="Z31" s="470">
        <f t="shared" ca="1" si="33"/>
        <v>0</v>
      </c>
      <c r="AA31" s="470">
        <f t="shared" ca="1" si="33"/>
        <v>0</v>
      </c>
      <c r="AB31" s="470">
        <f t="shared" ca="1" si="33"/>
        <v>0</v>
      </c>
      <c r="AC31" s="470">
        <f t="shared" ca="1" si="33"/>
        <v>0</v>
      </c>
      <c r="AD31" s="470">
        <f t="shared" ca="1" si="33"/>
        <v>0</v>
      </c>
      <c r="AE31" s="470">
        <f t="shared" ca="1" si="33"/>
        <v>0</v>
      </c>
      <c r="AF31" s="470">
        <f t="shared" ca="1" si="33"/>
        <v>0</v>
      </c>
      <c r="AG31" s="470">
        <f t="shared" ca="1" si="33"/>
        <v>0</v>
      </c>
      <c r="AH31" s="470">
        <f t="shared" ca="1" si="33"/>
        <v>0</v>
      </c>
      <c r="AI31" s="470">
        <f t="shared" ca="1" si="33"/>
        <v>0</v>
      </c>
      <c r="AJ31" s="470">
        <f t="shared" ca="1" si="33"/>
        <v>0</v>
      </c>
      <c r="AK31" s="470">
        <f t="shared" ca="1" si="33"/>
        <v>0</v>
      </c>
      <c r="AL31" s="470">
        <f t="shared" ca="1" si="33"/>
        <v>0</v>
      </c>
      <c r="AM31" s="470">
        <f t="shared" ca="1" si="33"/>
        <v>0</v>
      </c>
      <c r="AN31" s="470">
        <f t="shared" ca="1" si="33"/>
        <v>0</v>
      </c>
      <c r="AO31" s="470">
        <f t="shared" ca="1" si="33"/>
        <v>0</v>
      </c>
      <c r="AP31" s="470">
        <f t="shared" ca="1" si="33"/>
        <v>0</v>
      </c>
      <c r="AQ31" s="470">
        <f t="shared" ca="1" si="33"/>
        <v>0</v>
      </c>
      <c r="AR31" s="470">
        <f t="shared" ca="1" si="33"/>
        <v>0</v>
      </c>
      <c r="AS31" s="470">
        <f t="shared" ca="1" si="33"/>
        <v>0</v>
      </c>
      <c r="AT31" s="470">
        <f t="shared" ca="1" si="33"/>
        <v>0</v>
      </c>
      <c r="AU31" s="470">
        <f t="shared" ca="1" si="33"/>
        <v>0</v>
      </c>
      <c r="AV31" s="470">
        <f t="shared" ca="1" si="33"/>
        <v>0</v>
      </c>
      <c r="AW31" s="470">
        <f t="shared" ca="1" si="33"/>
        <v>0</v>
      </c>
      <c r="AX31" s="470">
        <f t="shared" ca="1" si="33"/>
        <v>0</v>
      </c>
      <c r="AY31" s="470">
        <f t="shared" ca="1" si="33"/>
        <v>0</v>
      </c>
      <c r="AZ31" s="470">
        <f t="shared" ca="1" si="33"/>
        <v>0</v>
      </c>
      <c r="BA31" s="470">
        <f t="shared" ca="1" si="33"/>
        <v>0</v>
      </c>
      <c r="BB31" s="470">
        <f t="shared" ca="1" si="33"/>
        <v>0</v>
      </c>
      <c r="BC31" s="470">
        <f t="shared" ca="1" si="33"/>
        <v>0</v>
      </c>
      <c r="BD31" s="470">
        <f t="shared" ca="1" si="33"/>
        <v>0</v>
      </c>
      <c r="BE31" s="470">
        <f t="shared" ca="1" si="33"/>
        <v>0</v>
      </c>
      <c r="BF31" s="470">
        <f t="shared" ca="1" si="33"/>
        <v>0</v>
      </c>
      <c r="BG31" s="470">
        <f t="shared" ca="1" si="33"/>
        <v>0</v>
      </c>
      <c r="BH31" s="470">
        <f t="shared" ca="1" si="33"/>
        <v>0</v>
      </c>
      <c r="BI31" s="470">
        <f t="shared" ca="1" si="33"/>
        <v>0</v>
      </c>
      <c r="BJ31" s="470">
        <f t="shared" ca="1" si="33"/>
        <v>0</v>
      </c>
      <c r="BK31" s="470">
        <f t="shared" ca="1" si="33"/>
        <v>0</v>
      </c>
      <c r="BL31" s="470">
        <f t="shared" ca="1" si="33"/>
        <v>0</v>
      </c>
      <c r="BM31" s="470">
        <f t="shared" ca="1" si="33"/>
        <v>0</v>
      </c>
      <c r="BN31" s="470">
        <f t="shared" ca="1" si="33"/>
        <v>0</v>
      </c>
      <c r="BO31" s="470">
        <f t="shared" ref="BO31:BR31" ca="1" si="34">-BO27</f>
        <v>0</v>
      </c>
      <c r="BP31" s="470">
        <f t="shared" ca="1" si="34"/>
        <v>0</v>
      </c>
      <c r="BQ31" s="470">
        <f t="shared" ca="1" si="34"/>
        <v>0</v>
      </c>
      <c r="BR31" s="470">
        <f t="shared" ca="1" si="34"/>
        <v>0</v>
      </c>
      <c r="BS31" s="470">
        <f t="shared" ref="BS31:CC31" ca="1" si="35">-BS27</f>
        <v>0</v>
      </c>
      <c r="BT31" s="470">
        <f t="shared" ca="1" si="35"/>
        <v>0</v>
      </c>
      <c r="BU31" s="470">
        <f t="shared" ca="1" si="35"/>
        <v>0</v>
      </c>
      <c r="BV31" s="470">
        <f t="shared" ca="1" si="35"/>
        <v>0</v>
      </c>
      <c r="BW31" s="470">
        <f t="shared" ca="1" si="35"/>
        <v>0</v>
      </c>
      <c r="BX31" s="470">
        <f t="shared" ca="1" si="35"/>
        <v>0</v>
      </c>
      <c r="BY31" s="470">
        <f t="shared" ca="1" si="35"/>
        <v>0</v>
      </c>
      <c r="BZ31" s="470">
        <f t="shared" ca="1" si="35"/>
        <v>0</v>
      </c>
      <c r="CA31" s="470">
        <f t="shared" ca="1" si="35"/>
        <v>0</v>
      </c>
      <c r="CB31" s="470">
        <f t="shared" ca="1" si="35"/>
        <v>0</v>
      </c>
      <c r="CC31" s="470">
        <f t="shared" ca="1" si="35"/>
        <v>0</v>
      </c>
      <c r="CD31" s="470">
        <f t="shared" ref="CD31" ca="1" si="36">-CD27</f>
        <v>0</v>
      </c>
      <c r="CE31" s="470">
        <f t="shared" ref="CE31:CQ31" ca="1" si="37">-CE27</f>
        <v>0</v>
      </c>
      <c r="CF31" s="470">
        <f t="shared" ca="1" si="37"/>
        <v>0</v>
      </c>
      <c r="CG31" s="470">
        <f t="shared" ca="1" si="37"/>
        <v>0</v>
      </c>
      <c r="CH31" s="470">
        <f t="shared" ca="1" si="37"/>
        <v>0</v>
      </c>
      <c r="CI31" s="470">
        <f t="shared" ca="1" si="37"/>
        <v>0</v>
      </c>
      <c r="CJ31" s="470">
        <f t="shared" ca="1" si="37"/>
        <v>0</v>
      </c>
      <c r="CK31" s="470">
        <f t="shared" ca="1" si="37"/>
        <v>0</v>
      </c>
      <c r="CL31" s="470">
        <f t="shared" ca="1" si="37"/>
        <v>0</v>
      </c>
      <c r="CM31" s="470">
        <f t="shared" ca="1" si="37"/>
        <v>0</v>
      </c>
      <c r="CN31" s="470">
        <f t="shared" ca="1" si="37"/>
        <v>0</v>
      </c>
      <c r="CO31" s="470">
        <f t="shared" ca="1" si="37"/>
        <v>0</v>
      </c>
      <c r="CP31" s="470">
        <f t="shared" ca="1" si="37"/>
        <v>0</v>
      </c>
      <c r="CQ31" s="470">
        <f t="shared" ca="1" si="37"/>
        <v>0</v>
      </c>
      <c r="CR31" s="470"/>
      <c r="CS31" s="470"/>
      <c r="CT31" s="470"/>
    </row>
    <row r="32" spans="1:98" x14ac:dyDescent="0.25">
      <c r="A32" s="40" t="s">
        <v>163</v>
      </c>
      <c r="B32" s="26"/>
      <c r="C32" s="386">
        <f t="shared" ref="C32:AH32" ca="1" si="38">IF(C4=Inservice,-C20,0)*(1-FederalIncomeTax-StateIncomeTax)</f>
        <v>0</v>
      </c>
      <c r="D32" s="386">
        <f t="shared" ca="1" si="38"/>
        <v>0</v>
      </c>
      <c r="E32" s="386">
        <f t="shared" ca="1" si="38"/>
        <v>0</v>
      </c>
      <c r="F32" s="386">
        <f t="shared" ca="1" si="38"/>
        <v>0</v>
      </c>
      <c r="G32" s="386">
        <f t="shared" ca="1" si="38"/>
        <v>0</v>
      </c>
      <c r="H32" s="386">
        <f t="shared" ca="1" si="38"/>
        <v>0</v>
      </c>
      <c r="I32" s="386">
        <f t="shared" ca="1" si="38"/>
        <v>0</v>
      </c>
      <c r="J32" s="386">
        <f t="shared" ca="1" si="38"/>
        <v>0</v>
      </c>
      <c r="K32" s="386">
        <f t="shared" ca="1" si="38"/>
        <v>0</v>
      </c>
      <c r="L32" s="386">
        <f t="shared" ca="1" si="38"/>
        <v>0</v>
      </c>
      <c r="M32" s="386">
        <f t="shared" ca="1" si="38"/>
        <v>0</v>
      </c>
      <c r="N32" s="386">
        <f t="shared" ca="1" si="38"/>
        <v>0</v>
      </c>
      <c r="O32" s="386">
        <f t="shared" ca="1" si="38"/>
        <v>0</v>
      </c>
      <c r="P32" s="386">
        <f t="shared" ca="1" si="38"/>
        <v>0</v>
      </c>
      <c r="Q32" s="386">
        <f t="shared" ca="1" si="38"/>
        <v>0</v>
      </c>
      <c r="R32" s="386">
        <f t="shared" ca="1" si="38"/>
        <v>0</v>
      </c>
      <c r="S32" s="386">
        <f t="shared" ca="1" si="38"/>
        <v>0</v>
      </c>
      <c r="T32" s="386">
        <f t="shared" ca="1" si="38"/>
        <v>0</v>
      </c>
      <c r="U32" s="386">
        <f t="shared" ca="1" si="38"/>
        <v>0</v>
      </c>
      <c r="V32" s="386">
        <f t="shared" ca="1" si="38"/>
        <v>0</v>
      </c>
      <c r="W32" s="386">
        <f t="shared" ca="1" si="38"/>
        <v>0</v>
      </c>
      <c r="X32" s="386">
        <f t="shared" ca="1" si="38"/>
        <v>0</v>
      </c>
      <c r="Y32" s="386">
        <f t="shared" ca="1" si="38"/>
        <v>0</v>
      </c>
      <c r="Z32" s="386">
        <f t="shared" ca="1" si="38"/>
        <v>0</v>
      </c>
      <c r="AA32" s="386">
        <f t="shared" ca="1" si="38"/>
        <v>0</v>
      </c>
      <c r="AB32" s="386">
        <f t="shared" ca="1" si="38"/>
        <v>0</v>
      </c>
      <c r="AC32" s="386">
        <f t="shared" ca="1" si="38"/>
        <v>0</v>
      </c>
      <c r="AD32" s="386">
        <f t="shared" ca="1" si="38"/>
        <v>0</v>
      </c>
      <c r="AE32" s="386">
        <f t="shared" ca="1" si="38"/>
        <v>0</v>
      </c>
      <c r="AF32" s="386">
        <f t="shared" ca="1" si="38"/>
        <v>0</v>
      </c>
      <c r="AG32" s="386">
        <f t="shared" ca="1" si="38"/>
        <v>0</v>
      </c>
      <c r="AH32" s="386">
        <f t="shared" ca="1" si="38"/>
        <v>0</v>
      </c>
      <c r="AI32" s="386">
        <f t="shared" ref="AI32:CQ32" ca="1" si="39">IF(AI4=Inservice,-AI20,0)*(1-FederalIncomeTax-StateIncomeTax)</f>
        <v>0</v>
      </c>
      <c r="AJ32" s="386">
        <f t="shared" ca="1" si="39"/>
        <v>0</v>
      </c>
      <c r="AK32" s="386">
        <f t="shared" ca="1" si="39"/>
        <v>0</v>
      </c>
      <c r="AL32" s="386">
        <f t="shared" ca="1" si="39"/>
        <v>0</v>
      </c>
      <c r="AM32" s="386">
        <f t="shared" ca="1" si="39"/>
        <v>0</v>
      </c>
      <c r="AN32" s="386">
        <f t="shared" ca="1" si="39"/>
        <v>0</v>
      </c>
      <c r="AO32" s="386">
        <f t="shared" ca="1" si="39"/>
        <v>0</v>
      </c>
      <c r="AP32" s="386">
        <f t="shared" ca="1" si="39"/>
        <v>0</v>
      </c>
      <c r="AQ32" s="386">
        <f t="shared" ca="1" si="39"/>
        <v>0</v>
      </c>
      <c r="AR32" s="386">
        <f t="shared" ca="1" si="39"/>
        <v>0</v>
      </c>
      <c r="AS32" s="386">
        <f t="shared" ca="1" si="39"/>
        <v>0</v>
      </c>
      <c r="AT32" s="386">
        <f t="shared" ca="1" si="39"/>
        <v>0</v>
      </c>
      <c r="AU32" s="386">
        <f t="shared" ca="1" si="39"/>
        <v>0</v>
      </c>
      <c r="AV32" s="386">
        <f t="shared" ca="1" si="39"/>
        <v>0</v>
      </c>
      <c r="AW32" s="386">
        <f t="shared" ca="1" si="39"/>
        <v>0</v>
      </c>
      <c r="AX32" s="386">
        <f t="shared" ca="1" si="39"/>
        <v>0</v>
      </c>
      <c r="AY32" s="386">
        <f t="shared" ca="1" si="39"/>
        <v>0</v>
      </c>
      <c r="AZ32" s="386">
        <f t="shared" ca="1" si="39"/>
        <v>0</v>
      </c>
      <c r="BA32" s="386">
        <f t="shared" ca="1" si="39"/>
        <v>0</v>
      </c>
      <c r="BB32" s="386">
        <f t="shared" ca="1" si="39"/>
        <v>0</v>
      </c>
      <c r="BC32" s="386">
        <f t="shared" ca="1" si="39"/>
        <v>0</v>
      </c>
      <c r="BD32" s="386">
        <f t="shared" ca="1" si="39"/>
        <v>0</v>
      </c>
      <c r="BE32" s="386">
        <f t="shared" ca="1" si="39"/>
        <v>0</v>
      </c>
      <c r="BF32" s="386">
        <f t="shared" ca="1" si="39"/>
        <v>0</v>
      </c>
      <c r="BG32" s="386">
        <f t="shared" ca="1" si="39"/>
        <v>0</v>
      </c>
      <c r="BH32" s="386">
        <f t="shared" ca="1" si="39"/>
        <v>0</v>
      </c>
      <c r="BI32" s="386">
        <f t="shared" ca="1" si="39"/>
        <v>0</v>
      </c>
      <c r="BJ32" s="386">
        <f t="shared" ca="1" si="39"/>
        <v>0</v>
      </c>
      <c r="BK32" s="386">
        <f t="shared" ca="1" si="39"/>
        <v>0</v>
      </c>
      <c r="BL32" s="386">
        <f t="shared" ca="1" si="39"/>
        <v>0</v>
      </c>
      <c r="BM32" s="386">
        <f t="shared" ca="1" si="39"/>
        <v>0</v>
      </c>
      <c r="BN32" s="386">
        <f t="shared" ca="1" si="39"/>
        <v>0</v>
      </c>
      <c r="BO32" s="386">
        <f t="shared" ca="1" si="39"/>
        <v>0</v>
      </c>
      <c r="BP32" s="386">
        <f t="shared" ca="1" si="39"/>
        <v>0</v>
      </c>
      <c r="BQ32" s="386">
        <f t="shared" ca="1" si="39"/>
        <v>0</v>
      </c>
      <c r="BR32" s="386">
        <f t="shared" ca="1" si="39"/>
        <v>0</v>
      </c>
      <c r="BS32" s="386">
        <f t="shared" ca="1" si="39"/>
        <v>0</v>
      </c>
      <c r="BT32" s="386">
        <f t="shared" ca="1" si="39"/>
        <v>0</v>
      </c>
      <c r="BU32" s="386">
        <f t="shared" ca="1" si="39"/>
        <v>0</v>
      </c>
      <c r="BV32" s="386">
        <f t="shared" ca="1" si="39"/>
        <v>0</v>
      </c>
      <c r="BW32" s="386">
        <f t="shared" ca="1" si="39"/>
        <v>0</v>
      </c>
      <c r="BX32" s="386">
        <f t="shared" ca="1" si="39"/>
        <v>0</v>
      </c>
      <c r="BY32" s="386">
        <f t="shared" ca="1" si="39"/>
        <v>0</v>
      </c>
      <c r="BZ32" s="386">
        <f t="shared" ca="1" si="39"/>
        <v>0</v>
      </c>
      <c r="CA32" s="386">
        <f t="shared" ca="1" si="39"/>
        <v>0</v>
      </c>
      <c r="CB32" s="386">
        <f t="shared" ca="1" si="39"/>
        <v>0</v>
      </c>
      <c r="CC32" s="386">
        <f t="shared" ca="1" si="39"/>
        <v>0</v>
      </c>
      <c r="CD32" s="386">
        <f t="shared" ca="1" si="39"/>
        <v>0</v>
      </c>
      <c r="CE32" s="386">
        <f t="shared" ca="1" si="39"/>
        <v>0</v>
      </c>
      <c r="CF32" s="386">
        <f t="shared" ca="1" si="39"/>
        <v>0</v>
      </c>
      <c r="CG32" s="386">
        <f t="shared" ca="1" si="39"/>
        <v>0</v>
      </c>
      <c r="CH32" s="386">
        <f t="shared" ca="1" si="39"/>
        <v>0</v>
      </c>
      <c r="CI32" s="386">
        <f t="shared" ca="1" si="39"/>
        <v>0</v>
      </c>
      <c r="CJ32" s="386">
        <f t="shared" ca="1" si="39"/>
        <v>0</v>
      </c>
      <c r="CK32" s="386">
        <f t="shared" ca="1" si="39"/>
        <v>0</v>
      </c>
      <c r="CL32" s="386">
        <f t="shared" ca="1" si="39"/>
        <v>0</v>
      </c>
      <c r="CM32" s="386">
        <f t="shared" ca="1" si="39"/>
        <v>0</v>
      </c>
      <c r="CN32" s="386">
        <f t="shared" ca="1" si="39"/>
        <v>0</v>
      </c>
      <c r="CO32" s="386">
        <f t="shared" ca="1" si="39"/>
        <v>0</v>
      </c>
      <c r="CP32" s="386">
        <f t="shared" ca="1" si="39"/>
        <v>0</v>
      </c>
      <c r="CQ32" s="386">
        <f t="shared" ca="1" si="39"/>
        <v>0</v>
      </c>
      <c r="CR32" s="470"/>
      <c r="CS32" s="470"/>
      <c r="CT32" s="470"/>
    </row>
    <row r="33" spans="1:98" x14ac:dyDescent="0.25">
      <c r="A33" s="29" t="s">
        <v>112</v>
      </c>
      <c r="B33" s="30"/>
      <c r="C33" s="19">
        <f t="shared" ref="C33:L33" ca="1" si="40">SUM(C30:C32)</f>
        <v>0</v>
      </c>
      <c r="D33" s="19">
        <f t="shared" ca="1" si="40"/>
        <v>0</v>
      </c>
      <c r="E33" s="19">
        <f t="shared" ca="1" si="40"/>
        <v>0</v>
      </c>
      <c r="F33" s="19">
        <f t="shared" ca="1" si="40"/>
        <v>0</v>
      </c>
      <c r="G33" s="19">
        <f t="shared" ca="1" si="40"/>
        <v>0</v>
      </c>
      <c r="H33" s="19">
        <f t="shared" ca="1" si="40"/>
        <v>0</v>
      </c>
      <c r="I33" s="19">
        <f t="shared" ca="1" si="40"/>
        <v>0</v>
      </c>
      <c r="J33" s="19">
        <f t="shared" ca="1" si="40"/>
        <v>0</v>
      </c>
      <c r="K33" s="19">
        <f t="shared" ca="1" si="40"/>
        <v>0</v>
      </c>
      <c r="L33" s="19">
        <f t="shared" ca="1" si="40"/>
        <v>0</v>
      </c>
      <c r="M33" s="19">
        <f t="shared" ref="M33:BR33" ca="1" si="41">SUM(M30:M32)</f>
        <v>0</v>
      </c>
      <c r="N33" s="19">
        <f t="shared" ca="1" si="41"/>
        <v>0</v>
      </c>
      <c r="O33" s="19">
        <f t="shared" ca="1" si="41"/>
        <v>0</v>
      </c>
      <c r="P33" s="19">
        <f t="shared" ca="1" si="41"/>
        <v>0</v>
      </c>
      <c r="Q33" s="19">
        <f t="shared" ca="1" si="41"/>
        <v>0</v>
      </c>
      <c r="R33" s="19">
        <f t="shared" ca="1" si="41"/>
        <v>0</v>
      </c>
      <c r="S33" s="19">
        <f t="shared" ca="1" si="41"/>
        <v>0</v>
      </c>
      <c r="T33" s="19">
        <f t="shared" ca="1" si="41"/>
        <v>0</v>
      </c>
      <c r="U33" s="19">
        <f t="shared" ca="1" si="41"/>
        <v>0</v>
      </c>
      <c r="V33" s="19">
        <f t="shared" ca="1" si="41"/>
        <v>0</v>
      </c>
      <c r="W33" s="19">
        <f t="shared" ca="1" si="41"/>
        <v>0</v>
      </c>
      <c r="X33" s="19">
        <f t="shared" ca="1" si="41"/>
        <v>0</v>
      </c>
      <c r="Y33" s="19">
        <f t="shared" ca="1" si="41"/>
        <v>0</v>
      </c>
      <c r="Z33" s="19">
        <f t="shared" ca="1" si="41"/>
        <v>0</v>
      </c>
      <c r="AA33" s="19">
        <f t="shared" ca="1" si="41"/>
        <v>0</v>
      </c>
      <c r="AB33" s="19">
        <f t="shared" ca="1" si="41"/>
        <v>0</v>
      </c>
      <c r="AC33" s="19">
        <f t="shared" ca="1" si="41"/>
        <v>0</v>
      </c>
      <c r="AD33" s="19">
        <f t="shared" ca="1" si="41"/>
        <v>0</v>
      </c>
      <c r="AE33" s="19">
        <f t="shared" ca="1" si="41"/>
        <v>0</v>
      </c>
      <c r="AF33" s="19">
        <f t="shared" ca="1" si="41"/>
        <v>0</v>
      </c>
      <c r="AG33" s="19">
        <f t="shared" ca="1" si="41"/>
        <v>0</v>
      </c>
      <c r="AH33" s="19">
        <f t="shared" ca="1" si="41"/>
        <v>0</v>
      </c>
      <c r="AI33" s="19">
        <f t="shared" ca="1" si="41"/>
        <v>0</v>
      </c>
      <c r="AJ33" s="19">
        <f t="shared" ca="1" si="41"/>
        <v>0</v>
      </c>
      <c r="AK33" s="19">
        <f t="shared" ca="1" si="41"/>
        <v>0</v>
      </c>
      <c r="AL33" s="19">
        <f t="shared" ca="1" si="41"/>
        <v>0</v>
      </c>
      <c r="AM33" s="19">
        <f t="shared" ca="1" si="41"/>
        <v>0</v>
      </c>
      <c r="AN33" s="19">
        <f t="shared" ca="1" si="41"/>
        <v>0</v>
      </c>
      <c r="AO33" s="19">
        <f t="shared" ca="1" si="41"/>
        <v>0</v>
      </c>
      <c r="AP33" s="19">
        <f t="shared" ca="1" si="41"/>
        <v>0</v>
      </c>
      <c r="AQ33" s="19">
        <f t="shared" ca="1" si="41"/>
        <v>0</v>
      </c>
      <c r="AR33" s="19">
        <f t="shared" ca="1" si="41"/>
        <v>0</v>
      </c>
      <c r="AS33" s="19">
        <f t="shared" ca="1" si="41"/>
        <v>0</v>
      </c>
      <c r="AT33" s="19">
        <f t="shared" ca="1" si="41"/>
        <v>0</v>
      </c>
      <c r="AU33" s="19">
        <f t="shared" ca="1" si="41"/>
        <v>0</v>
      </c>
      <c r="AV33" s="19">
        <f t="shared" ca="1" si="41"/>
        <v>0</v>
      </c>
      <c r="AW33" s="19">
        <f t="shared" ca="1" si="41"/>
        <v>0</v>
      </c>
      <c r="AX33" s="19">
        <f t="shared" ca="1" si="41"/>
        <v>0</v>
      </c>
      <c r="AY33" s="19">
        <f t="shared" ca="1" si="41"/>
        <v>0</v>
      </c>
      <c r="AZ33" s="19">
        <f t="shared" ca="1" si="41"/>
        <v>0</v>
      </c>
      <c r="BA33" s="19">
        <f t="shared" ca="1" si="41"/>
        <v>0</v>
      </c>
      <c r="BB33" s="19">
        <f t="shared" ca="1" si="41"/>
        <v>0</v>
      </c>
      <c r="BC33" s="19">
        <f t="shared" ca="1" si="41"/>
        <v>0</v>
      </c>
      <c r="BD33" s="19">
        <f t="shared" ca="1" si="41"/>
        <v>0</v>
      </c>
      <c r="BE33" s="19">
        <f t="shared" ca="1" si="41"/>
        <v>0</v>
      </c>
      <c r="BF33" s="19">
        <f t="shared" ca="1" si="41"/>
        <v>0</v>
      </c>
      <c r="BG33" s="19">
        <f t="shared" ca="1" si="41"/>
        <v>0</v>
      </c>
      <c r="BH33" s="19">
        <f t="shared" ca="1" si="41"/>
        <v>0</v>
      </c>
      <c r="BI33" s="19">
        <f t="shared" ca="1" si="41"/>
        <v>0</v>
      </c>
      <c r="BJ33" s="19">
        <f t="shared" ca="1" si="41"/>
        <v>0</v>
      </c>
      <c r="BK33" s="19">
        <f t="shared" ca="1" si="41"/>
        <v>0</v>
      </c>
      <c r="BL33" s="19">
        <f t="shared" ca="1" si="41"/>
        <v>0</v>
      </c>
      <c r="BM33" s="19">
        <f t="shared" ca="1" si="41"/>
        <v>0</v>
      </c>
      <c r="BN33" s="19">
        <f t="shared" ca="1" si="41"/>
        <v>0</v>
      </c>
      <c r="BO33" s="19">
        <f t="shared" ca="1" si="41"/>
        <v>0</v>
      </c>
      <c r="BP33" s="19">
        <f t="shared" ca="1" si="41"/>
        <v>0</v>
      </c>
      <c r="BQ33" s="19">
        <f t="shared" ca="1" si="41"/>
        <v>0</v>
      </c>
      <c r="BR33" s="19">
        <f t="shared" ca="1" si="41"/>
        <v>0</v>
      </c>
      <c r="BS33" s="19">
        <f t="shared" ref="BS33:CC33" ca="1" si="42">SUM(BS30:BS32)</f>
        <v>0</v>
      </c>
      <c r="BT33" s="19">
        <f t="shared" ca="1" si="42"/>
        <v>0</v>
      </c>
      <c r="BU33" s="19">
        <f t="shared" ca="1" si="42"/>
        <v>0</v>
      </c>
      <c r="BV33" s="19">
        <f t="shared" ca="1" si="42"/>
        <v>0</v>
      </c>
      <c r="BW33" s="19">
        <f t="shared" ca="1" si="42"/>
        <v>0</v>
      </c>
      <c r="BX33" s="19">
        <f t="shared" ca="1" si="42"/>
        <v>0</v>
      </c>
      <c r="BY33" s="19">
        <f t="shared" ca="1" si="42"/>
        <v>0</v>
      </c>
      <c r="BZ33" s="19">
        <f t="shared" ca="1" si="42"/>
        <v>0</v>
      </c>
      <c r="CA33" s="19">
        <f t="shared" ca="1" si="42"/>
        <v>0</v>
      </c>
      <c r="CB33" s="19">
        <f t="shared" ca="1" si="42"/>
        <v>0</v>
      </c>
      <c r="CC33" s="19">
        <f t="shared" ca="1" si="42"/>
        <v>0</v>
      </c>
      <c r="CD33" s="19">
        <f t="shared" ref="CD33" ca="1" si="43">SUM(CD30:CD32)</f>
        <v>0</v>
      </c>
      <c r="CE33" s="19">
        <f t="shared" ref="CE33:CQ33" ca="1" si="44">SUM(CE30:CE32)</f>
        <v>0</v>
      </c>
      <c r="CF33" s="19">
        <f t="shared" ca="1" si="44"/>
        <v>0</v>
      </c>
      <c r="CG33" s="19">
        <f t="shared" ca="1" si="44"/>
        <v>0</v>
      </c>
      <c r="CH33" s="19">
        <f t="shared" ca="1" si="44"/>
        <v>0</v>
      </c>
      <c r="CI33" s="19">
        <f t="shared" ca="1" si="44"/>
        <v>0</v>
      </c>
      <c r="CJ33" s="19">
        <f t="shared" ca="1" si="44"/>
        <v>0</v>
      </c>
      <c r="CK33" s="19">
        <f t="shared" ca="1" si="44"/>
        <v>0</v>
      </c>
      <c r="CL33" s="19">
        <f t="shared" ca="1" si="44"/>
        <v>0</v>
      </c>
      <c r="CM33" s="19">
        <f t="shared" ca="1" si="44"/>
        <v>0</v>
      </c>
      <c r="CN33" s="19">
        <f t="shared" ca="1" si="44"/>
        <v>0</v>
      </c>
      <c r="CO33" s="19">
        <f t="shared" ca="1" si="44"/>
        <v>0</v>
      </c>
      <c r="CP33" s="19">
        <f t="shared" ca="1" si="44"/>
        <v>0</v>
      </c>
      <c r="CQ33" s="19">
        <f t="shared" ca="1" si="44"/>
        <v>0</v>
      </c>
      <c r="CR33" s="19"/>
      <c r="CS33" s="19"/>
      <c r="CT33" s="19"/>
    </row>
    <row r="34" spans="1:98" x14ac:dyDescent="0.25">
      <c r="A34" s="14"/>
      <c r="B34" s="11"/>
      <c r="C34" s="470"/>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row>
    <row r="35" spans="1:98" ht="16.5" thickBot="1" x14ac:dyDescent="0.3">
      <c r="A35" s="17"/>
      <c r="B35" s="1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row>
    <row r="36" spans="1:98" ht="16.5" thickBot="1" x14ac:dyDescent="0.3">
      <c r="A36" s="51" t="s">
        <v>166</v>
      </c>
      <c r="B36" s="49"/>
    </row>
    <row r="37" spans="1:98" x14ac:dyDescent="0.25">
      <c r="A37" s="37" t="s">
        <v>165</v>
      </c>
      <c r="C37" s="470">
        <f ca="1">C12/2</f>
        <v>0</v>
      </c>
      <c r="D37" s="470">
        <f t="shared" ref="D37:AI37" ca="1" si="45">(C12+D12)/2</f>
        <v>0</v>
      </c>
      <c r="E37" s="470">
        <f t="shared" ca="1" si="45"/>
        <v>0</v>
      </c>
      <c r="F37" s="470">
        <f t="shared" ca="1" si="45"/>
        <v>0</v>
      </c>
      <c r="G37" s="470">
        <f t="shared" ca="1" si="45"/>
        <v>0</v>
      </c>
      <c r="H37" s="470">
        <f t="shared" ca="1" si="45"/>
        <v>0</v>
      </c>
      <c r="I37" s="470">
        <f t="shared" ca="1" si="45"/>
        <v>0</v>
      </c>
      <c r="J37" s="470">
        <f t="shared" ca="1" si="45"/>
        <v>0</v>
      </c>
      <c r="K37" s="470">
        <f t="shared" ca="1" si="45"/>
        <v>0</v>
      </c>
      <c r="L37" s="470">
        <f t="shared" ca="1" si="45"/>
        <v>0</v>
      </c>
      <c r="M37" s="470">
        <f t="shared" ca="1" si="45"/>
        <v>0</v>
      </c>
      <c r="N37" s="470">
        <f t="shared" ca="1" si="45"/>
        <v>0</v>
      </c>
      <c r="O37" s="470">
        <f t="shared" ca="1" si="45"/>
        <v>0</v>
      </c>
      <c r="P37" s="470">
        <f t="shared" ca="1" si="45"/>
        <v>0</v>
      </c>
      <c r="Q37" s="470">
        <f t="shared" ca="1" si="45"/>
        <v>0</v>
      </c>
      <c r="R37" s="470">
        <f t="shared" ca="1" si="45"/>
        <v>0</v>
      </c>
      <c r="S37" s="470">
        <f t="shared" ca="1" si="45"/>
        <v>0</v>
      </c>
      <c r="T37" s="470">
        <f t="shared" ca="1" si="45"/>
        <v>0</v>
      </c>
      <c r="U37" s="470">
        <f t="shared" ca="1" si="45"/>
        <v>0</v>
      </c>
      <c r="V37" s="470">
        <f t="shared" ca="1" si="45"/>
        <v>0</v>
      </c>
      <c r="W37" s="470">
        <f t="shared" ca="1" si="45"/>
        <v>0</v>
      </c>
      <c r="X37" s="470">
        <f t="shared" ca="1" si="45"/>
        <v>0</v>
      </c>
      <c r="Y37" s="470">
        <f t="shared" ca="1" si="45"/>
        <v>0</v>
      </c>
      <c r="Z37" s="470">
        <f t="shared" ca="1" si="45"/>
        <v>0</v>
      </c>
      <c r="AA37" s="470">
        <f t="shared" ca="1" si="45"/>
        <v>0</v>
      </c>
      <c r="AB37" s="470">
        <f t="shared" ca="1" si="45"/>
        <v>0</v>
      </c>
      <c r="AC37" s="470">
        <f t="shared" ca="1" si="45"/>
        <v>0</v>
      </c>
      <c r="AD37" s="470">
        <f t="shared" ca="1" si="45"/>
        <v>0</v>
      </c>
      <c r="AE37" s="470">
        <f t="shared" ca="1" si="45"/>
        <v>0</v>
      </c>
      <c r="AF37" s="470">
        <f t="shared" ca="1" si="45"/>
        <v>0</v>
      </c>
      <c r="AG37" s="470">
        <f t="shared" ca="1" si="45"/>
        <v>0</v>
      </c>
      <c r="AH37" s="470">
        <f t="shared" ca="1" si="45"/>
        <v>0</v>
      </c>
      <c r="AI37" s="470">
        <f t="shared" ca="1" si="45"/>
        <v>0</v>
      </c>
      <c r="AJ37" s="470">
        <f t="shared" ref="AJ37:BO37" ca="1" si="46">(AI12+AJ12)/2</f>
        <v>0</v>
      </c>
      <c r="AK37" s="470">
        <f t="shared" ca="1" si="46"/>
        <v>0</v>
      </c>
      <c r="AL37" s="470">
        <f t="shared" ca="1" si="46"/>
        <v>0</v>
      </c>
      <c r="AM37" s="470">
        <f t="shared" ca="1" si="46"/>
        <v>0</v>
      </c>
      <c r="AN37" s="470">
        <f t="shared" ca="1" si="46"/>
        <v>0</v>
      </c>
      <c r="AO37" s="470">
        <f t="shared" ca="1" si="46"/>
        <v>0</v>
      </c>
      <c r="AP37" s="470">
        <f t="shared" ca="1" si="46"/>
        <v>0</v>
      </c>
      <c r="AQ37" s="470">
        <f t="shared" ca="1" si="46"/>
        <v>0</v>
      </c>
      <c r="AR37" s="470">
        <f t="shared" ca="1" si="46"/>
        <v>0</v>
      </c>
      <c r="AS37" s="470">
        <f t="shared" ca="1" si="46"/>
        <v>0</v>
      </c>
      <c r="AT37" s="470">
        <f t="shared" ca="1" si="46"/>
        <v>0</v>
      </c>
      <c r="AU37" s="470">
        <f t="shared" ca="1" si="46"/>
        <v>0</v>
      </c>
      <c r="AV37" s="470">
        <f t="shared" ca="1" si="46"/>
        <v>0</v>
      </c>
      <c r="AW37" s="470">
        <f t="shared" ca="1" si="46"/>
        <v>0</v>
      </c>
      <c r="AX37" s="470">
        <f t="shared" ca="1" si="46"/>
        <v>0</v>
      </c>
      <c r="AY37" s="470">
        <f t="shared" ca="1" si="46"/>
        <v>0</v>
      </c>
      <c r="AZ37" s="470">
        <f t="shared" ca="1" si="46"/>
        <v>0</v>
      </c>
      <c r="BA37" s="470">
        <f t="shared" ca="1" si="46"/>
        <v>0</v>
      </c>
      <c r="BB37" s="470">
        <f t="shared" ca="1" si="46"/>
        <v>0</v>
      </c>
      <c r="BC37" s="470">
        <f t="shared" ca="1" si="46"/>
        <v>0</v>
      </c>
      <c r="BD37" s="470">
        <f t="shared" ca="1" si="46"/>
        <v>0</v>
      </c>
      <c r="BE37" s="470">
        <f t="shared" ca="1" si="46"/>
        <v>0</v>
      </c>
      <c r="BF37" s="470">
        <f t="shared" ca="1" si="46"/>
        <v>0</v>
      </c>
      <c r="BG37" s="470">
        <f t="shared" ca="1" si="46"/>
        <v>0</v>
      </c>
      <c r="BH37" s="470">
        <f t="shared" ca="1" si="46"/>
        <v>0</v>
      </c>
      <c r="BI37" s="470">
        <f t="shared" ca="1" si="46"/>
        <v>0</v>
      </c>
      <c r="BJ37" s="470">
        <f t="shared" ca="1" si="46"/>
        <v>0</v>
      </c>
      <c r="BK37" s="470">
        <f t="shared" ca="1" si="46"/>
        <v>0</v>
      </c>
      <c r="BL37" s="470">
        <f t="shared" ca="1" si="46"/>
        <v>0</v>
      </c>
      <c r="BM37" s="470">
        <f t="shared" ca="1" si="46"/>
        <v>0</v>
      </c>
      <c r="BN37" s="470">
        <f t="shared" ca="1" si="46"/>
        <v>0</v>
      </c>
      <c r="BO37" s="470">
        <f t="shared" ca="1" si="46"/>
        <v>0</v>
      </c>
      <c r="BP37" s="470">
        <f t="shared" ref="BP37:BR37" ca="1" si="47">(BO12+BP12)/2</f>
        <v>0</v>
      </c>
      <c r="BQ37" s="470">
        <f t="shared" ca="1" si="47"/>
        <v>0</v>
      </c>
      <c r="BR37" s="470">
        <f t="shared" ca="1" si="47"/>
        <v>0</v>
      </c>
      <c r="BS37" s="470">
        <f t="shared" ref="BS37" ca="1" si="48">(BR12+BS12)/2</f>
        <v>0</v>
      </c>
      <c r="BT37" s="470">
        <f t="shared" ref="BT37" ca="1" si="49">(BS12+BT12)/2</f>
        <v>0</v>
      </c>
      <c r="BU37" s="470">
        <f t="shared" ref="BU37" ca="1" si="50">(BT12+BU12)/2</f>
        <v>0</v>
      </c>
      <c r="BV37" s="470">
        <f t="shared" ref="BV37" ca="1" si="51">(BU12+BV12)/2</f>
        <v>0</v>
      </c>
      <c r="BW37" s="470">
        <f t="shared" ref="BW37" ca="1" si="52">(BV12+BW12)/2</f>
        <v>0</v>
      </c>
      <c r="BX37" s="470">
        <f t="shared" ref="BX37" ca="1" si="53">(BW12+BX12)/2</f>
        <v>0</v>
      </c>
      <c r="BY37" s="470">
        <f t="shared" ref="BY37" ca="1" si="54">(BX12+BY12)/2</f>
        <v>0</v>
      </c>
      <c r="BZ37" s="470">
        <f t="shared" ref="BZ37" ca="1" si="55">(BY12+BZ12)/2</f>
        <v>0</v>
      </c>
      <c r="CA37" s="470">
        <f t="shared" ref="CA37" ca="1" si="56">(BZ12+CA12)/2</f>
        <v>0</v>
      </c>
      <c r="CB37" s="470">
        <f t="shared" ref="CB37" ca="1" si="57">(CA12+CB12)/2</f>
        <v>0</v>
      </c>
      <c r="CC37" s="470">
        <f t="shared" ref="CC37" ca="1" si="58">(CB12+CC12)/2</f>
        <v>0</v>
      </c>
      <c r="CD37" s="470">
        <f t="shared" ref="CD37" ca="1" si="59">(CC12+CD12)/2</f>
        <v>0</v>
      </c>
      <c r="CE37" s="470">
        <f t="shared" ref="CE37" ca="1" si="60">(CD12+CE12)/2</f>
        <v>0</v>
      </c>
      <c r="CF37" s="470">
        <f t="shared" ref="CF37" ca="1" si="61">(CE12+CF12)/2</f>
        <v>0</v>
      </c>
      <c r="CG37" s="470">
        <f t="shared" ref="CG37" ca="1" si="62">(CF12+CG12)/2</f>
        <v>0</v>
      </c>
      <c r="CH37" s="470">
        <f t="shared" ref="CH37" ca="1" si="63">(CG12+CH12)/2</f>
        <v>0</v>
      </c>
      <c r="CI37" s="470">
        <f t="shared" ref="CI37" ca="1" si="64">(CH12+CI12)/2</f>
        <v>0</v>
      </c>
      <c r="CJ37" s="470">
        <f t="shared" ref="CJ37" ca="1" si="65">(CI12+CJ12)/2</f>
        <v>0</v>
      </c>
      <c r="CK37" s="470">
        <f t="shared" ref="CK37" ca="1" si="66">(CJ12+CK12)/2</f>
        <v>0</v>
      </c>
      <c r="CL37" s="470">
        <f t="shared" ref="CL37" ca="1" si="67">(CK12+CL12)/2</f>
        <v>0</v>
      </c>
      <c r="CM37" s="470">
        <f t="shared" ref="CM37" ca="1" si="68">(CL12+CM12)/2</f>
        <v>0</v>
      </c>
      <c r="CN37" s="470">
        <f t="shared" ref="CN37" ca="1" si="69">(CM12+CN12)/2</f>
        <v>0</v>
      </c>
      <c r="CO37" s="470">
        <f t="shared" ref="CO37" ca="1" si="70">(CN12+CO12)/2</f>
        <v>0</v>
      </c>
      <c r="CP37" s="470">
        <f t="shared" ref="CP37" ca="1" si="71">(CO12+CP12)/2</f>
        <v>0</v>
      </c>
      <c r="CQ37" s="470">
        <f t="shared" ref="CQ37" ca="1" si="72">(CP12+CQ12)/2</f>
        <v>0</v>
      </c>
      <c r="CR37" s="470"/>
      <c r="CS37" s="470"/>
      <c r="CT37" s="470"/>
    </row>
    <row r="38" spans="1:98" s="10" customFormat="1" x14ac:dyDescent="0.25">
      <c r="A38" s="29" t="s">
        <v>167</v>
      </c>
      <c r="B38" s="42"/>
      <c r="C38" s="19">
        <f t="shared" ref="C38:BN38" ca="1" si="73">C37*$B$13*$B$14</f>
        <v>0</v>
      </c>
      <c r="D38" s="19">
        <f t="shared" ca="1" si="73"/>
        <v>0</v>
      </c>
      <c r="E38" s="19">
        <f t="shared" ca="1" si="73"/>
        <v>0</v>
      </c>
      <c r="F38" s="19">
        <f t="shared" ca="1" si="73"/>
        <v>0</v>
      </c>
      <c r="G38" s="19">
        <f t="shared" ca="1" si="73"/>
        <v>0</v>
      </c>
      <c r="H38" s="19">
        <f t="shared" ca="1" si="73"/>
        <v>0</v>
      </c>
      <c r="I38" s="19">
        <f t="shared" ca="1" si="73"/>
        <v>0</v>
      </c>
      <c r="J38" s="19">
        <f t="shared" ca="1" si="73"/>
        <v>0</v>
      </c>
      <c r="K38" s="19">
        <f t="shared" ca="1" si="73"/>
        <v>0</v>
      </c>
      <c r="L38" s="19">
        <f t="shared" ca="1" si="73"/>
        <v>0</v>
      </c>
      <c r="M38" s="19">
        <f t="shared" ca="1" si="73"/>
        <v>0</v>
      </c>
      <c r="N38" s="19">
        <f t="shared" ca="1" si="73"/>
        <v>0</v>
      </c>
      <c r="O38" s="19">
        <f t="shared" ca="1" si="73"/>
        <v>0</v>
      </c>
      <c r="P38" s="19">
        <f t="shared" ca="1" si="73"/>
        <v>0</v>
      </c>
      <c r="Q38" s="19">
        <f t="shared" ca="1" si="73"/>
        <v>0</v>
      </c>
      <c r="R38" s="19">
        <f t="shared" ca="1" si="73"/>
        <v>0</v>
      </c>
      <c r="S38" s="19">
        <f t="shared" ca="1" si="73"/>
        <v>0</v>
      </c>
      <c r="T38" s="19">
        <f t="shared" ca="1" si="73"/>
        <v>0</v>
      </c>
      <c r="U38" s="19">
        <f t="shared" ca="1" si="73"/>
        <v>0</v>
      </c>
      <c r="V38" s="19">
        <f t="shared" ca="1" si="73"/>
        <v>0</v>
      </c>
      <c r="W38" s="19">
        <f t="shared" ca="1" si="73"/>
        <v>0</v>
      </c>
      <c r="X38" s="19">
        <f t="shared" ca="1" si="73"/>
        <v>0</v>
      </c>
      <c r="Y38" s="19">
        <f t="shared" ca="1" si="73"/>
        <v>0</v>
      </c>
      <c r="Z38" s="19">
        <f t="shared" ca="1" si="73"/>
        <v>0</v>
      </c>
      <c r="AA38" s="19">
        <f t="shared" ca="1" si="73"/>
        <v>0</v>
      </c>
      <c r="AB38" s="19">
        <f t="shared" ca="1" si="73"/>
        <v>0</v>
      </c>
      <c r="AC38" s="19">
        <f t="shared" ca="1" si="73"/>
        <v>0</v>
      </c>
      <c r="AD38" s="19">
        <f t="shared" ca="1" si="73"/>
        <v>0</v>
      </c>
      <c r="AE38" s="19">
        <f t="shared" ca="1" si="73"/>
        <v>0</v>
      </c>
      <c r="AF38" s="19">
        <f t="shared" ca="1" si="73"/>
        <v>0</v>
      </c>
      <c r="AG38" s="19">
        <f t="shared" ca="1" si="73"/>
        <v>0</v>
      </c>
      <c r="AH38" s="19">
        <f t="shared" ca="1" si="73"/>
        <v>0</v>
      </c>
      <c r="AI38" s="19">
        <f t="shared" ca="1" si="73"/>
        <v>0</v>
      </c>
      <c r="AJ38" s="19">
        <f t="shared" ca="1" si="73"/>
        <v>0</v>
      </c>
      <c r="AK38" s="19">
        <f t="shared" ca="1" si="73"/>
        <v>0</v>
      </c>
      <c r="AL38" s="19">
        <f t="shared" ca="1" si="73"/>
        <v>0</v>
      </c>
      <c r="AM38" s="19">
        <f t="shared" ca="1" si="73"/>
        <v>0</v>
      </c>
      <c r="AN38" s="19">
        <f t="shared" ca="1" si="73"/>
        <v>0</v>
      </c>
      <c r="AO38" s="19">
        <f t="shared" ca="1" si="73"/>
        <v>0</v>
      </c>
      <c r="AP38" s="19">
        <f t="shared" ca="1" si="73"/>
        <v>0</v>
      </c>
      <c r="AQ38" s="19">
        <f t="shared" ca="1" si="73"/>
        <v>0</v>
      </c>
      <c r="AR38" s="19">
        <f t="shared" ca="1" si="73"/>
        <v>0</v>
      </c>
      <c r="AS38" s="19">
        <f t="shared" ca="1" si="73"/>
        <v>0</v>
      </c>
      <c r="AT38" s="19">
        <f t="shared" ca="1" si="73"/>
        <v>0</v>
      </c>
      <c r="AU38" s="19">
        <f t="shared" ca="1" si="73"/>
        <v>0</v>
      </c>
      <c r="AV38" s="19">
        <f t="shared" ca="1" si="73"/>
        <v>0</v>
      </c>
      <c r="AW38" s="19">
        <f t="shared" ca="1" si="73"/>
        <v>0</v>
      </c>
      <c r="AX38" s="19">
        <f t="shared" ca="1" si="73"/>
        <v>0</v>
      </c>
      <c r="AY38" s="19">
        <f t="shared" ca="1" si="73"/>
        <v>0</v>
      </c>
      <c r="AZ38" s="19">
        <f t="shared" ca="1" si="73"/>
        <v>0</v>
      </c>
      <c r="BA38" s="19">
        <f t="shared" ca="1" si="73"/>
        <v>0</v>
      </c>
      <c r="BB38" s="19">
        <f t="shared" ca="1" si="73"/>
        <v>0</v>
      </c>
      <c r="BC38" s="19">
        <f t="shared" ca="1" si="73"/>
        <v>0</v>
      </c>
      <c r="BD38" s="19">
        <f t="shared" ca="1" si="73"/>
        <v>0</v>
      </c>
      <c r="BE38" s="19">
        <f t="shared" ca="1" si="73"/>
        <v>0</v>
      </c>
      <c r="BF38" s="19">
        <f t="shared" ca="1" si="73"/>
        <v>0</v>
      </c>
      <c r="BG38" s="19">
        <f t="shared" ca="1" si="73"/>
        <v>0</v>
      </c>
      <c r="BH38" s="19">
        <f t="shared" ca="1" si="73"/>
        <v>0</v>
      </c>
      <c r="BI38" s="19">
        <f t="shared" ca="1" si="73"/>
        <v>0</v>
      </c>
      <c r="BJ38" s="19">
        <f t="shared" ca="1" si="73"/>
        <v>0</v>
      </c>
      <c r="BK38" s="19">
        <f t="shared" ca="1" si="73"/>
        <v>0</v>
      </c>
      <c r="BL38" s="19">
        <f t="shared" ca="1" si="73"/>
        <v>0</v>
      </c>
      <c r="BM38" s="19">
        <f t="shared" ca="1" si="73"/>
        <v>0</v>
      </c>
      <c r="BN38" s="19">
        <f t="shared" ca="1" si="73"/>
        <v>0</v>
      </c>
      <c r="BO38" s="19">
        <f t="shared" ref="BO38:BR38" ca="1" si="74">BO37*$B$13*$B$14</f>
        <v>0</v>
      </c>
      <c r="BP38" s="19">
        <f t="shared" ca="1" si="74"/>
        <v>0</v>
      </c>
      <c r="BQ38" s="19">
        <f t="shared" ca="1" si="74"/>
        <v>0</v>
      </c>
      <c r="BR38" s="19">
        <f t="shared" ca="1" si="74"/>
        <v>0</v>
      </c>
      <c r="BS38" s="19">
        <f t="shared" ref="BS38:CC38" ca="1" si="75">BS37*$B$13*$B$14</f>
        <v>0</v>
      </c>
      <c r="BT38" s="19">
        <f t="shared" ca="1" si="75"/>
        <v>0</v>
      </c>
      <c r="BU38" s="19">
        <f t="shared" ca="1" si="75"/>
        <v>0</v>
      </c>
      <c r="BV38" s="19">
        <f t="shared" ca="1" si="75"/>
        <v>0</v>
      </c>
      <c r="BW38" s="19">
        <f t="shared" ca="1" si="75"/>
        <v>0</v>
      </c>
      <c r="BX38" s="19">
        <f t="shared" ca="1" si="75"/>
        <v>0</v>
      </c>
      <c r="BY38" s="19">
        <f t="shared" ca="1" si="75"/>
        <v>0</v>
      </c>
      <c r="BZ38" s="19">
        <f t="shared" ca="1" si="75"/>
        <v>0</v>
      </c>
      <c r="CA38" s="19">
        <f t="shared" ca="1" si="75"/>
        <v>0</v>
      </c>
      <c r="CB38" s="19">
        <f t="shared" ca="1" si="75"/>
        <v>0</v>
      </c>
      <c r="CC38" s="19">
        <f t="shared" ca="1" si="75"/>
        <v>0</v>
      </c>
      <c r="CD38" s="19">
        <f t="shared" ref="CD38" ca="1" si="76">CD37*$B$13*$B$14</f>
        <v>0</v>
      </c>
      <c r="CE38" s="19">
        <f t="shared" ref="CE38:CQ38" ca="1" si="77">CE37*$B$13*$B$14</f>
        <v>0</v>
      </c>
      <c r="CF38" s="19">
        <f t="shared" ca="1" si="77"/>
        <v>0</v>
      </c>
      <c r="CG38" s="19">
        <f t="shared" ca="1" si="77"/>
        <v>0</v>
      </c>
      <c r="CH38" s="19">
        <f t="shared" ca="1" si="77"/>
        <v>0</v>
      </c>
      <c r="CI38" s="19">
        <f t="shared" ca="1" si="77"/>
        <v>0</v>
      </c>
      <c r="CJ38" s="19">
        <f t="shared" ca="1" si="77"/>
        <v>0</v>
      </c>
      <c r="CK38" s="19">
        <f t="shared" ca="1" si="77"/>
        <v>0</v>
      </c>
      <c r="CL38" s="19">
        <f t="shared" ca="1" si="77"/>
        <v>0</v>
      </c>
      <c r="CM38" s="19">
        <f t="shared" ca="1" si="77"/>
        <v>0</v>
      </c>
      <c r="CN38" s="19">
        <f t="shared" ca="1" si="77"/>
        <v>0</v>
      </c>
      <c r="CO38" s="19">
        <f t="shared" ca="1" si="77"/>
        <v>0</v>
      </c>
      <c r="CP38" s="19">
        <f t="shared" ca="1" si="77"/>
        <v>0</v>
      </c>
      <c r="CQ38" s="19">
        <f t="shared" ca="1" si="77"/>
        <v>0</v>
      </c>
      <c r="CR38" s="19"/>
      <c r="CS38" s="19"/>
      <c r="CT38" s="19"/>
    </row>
    <row r="39" spans="1:98" s="10" customFormat="1" x14ac:dyDescent="0.25">
      <c r="A39" s="37"/>
      <c r="B39" s="5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row>
    <row r="40" spans="1:98" s="10" customFormat="1" x14ac:dyDescent="0.25">
      <c r="A40" s="37"/>
      <c r="B40" s="44"/>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row>
    <row r="41" spans="1:98" x14ac:dyDescent="0.25">
      <c r="A41" s="52" t="s">
        <v>153</v>
      </c>
      <c r="B41" s="44"/>
      <c r="C41" s="470">
        <f t="shared" ref="C41:AH41" ca="1" si="78">C21</f>
        <v>0</v>
      </c>
      <c r="D41" s="470">
        <f t="shared" ca="1" si="78"/>
        <v>0</v>
      </c>
      <c r="E41" s="470">
        <f t="shared" ca="1" si="78"/>
        <v>0</v>
      </c>
      <c r="F41" s="470">
        <f t="shared" ca="1" si="78"/>
        <v>0</v>
      </c>
      <c r="G41" s="470">
        <f t="shared" ca="1" si="78"/>
        <v>0</v>
      </c>
      <c r="H41" s="470">
        <f t="shared" ca="1" si="78"/>
        <v>0</v>
      </c>
      <c r="I41" s="470">
        <f t="shared" ca="1" si="78"/>
        <v>0</v>
      </c>
      <c r="J41" s="470">
        <f t="shared" ca="1" si="78"/>
        <v>0</v>
      </c>
      <c r="K41" s="470">
        <f t="shared" ca="1" si="78"/>
        <v>0</v>
      </c>
      <c r="L41" s="470">
        <f t="shared" ca="1" si="78"/>
        <v>0</v>
      </c>
      <c r="M41" s="470">
        <f t="shared" ca="1" si="78"/>
        <v>0</v>
      </c>
      <c r="N41" s="470">
        <f t="shared" ca="1" si="78"/>
        <v>0</v>
      </c>
      <c r="O41" s="470">
        <f t="shared" ca="1" si="78"/>
        <v>0</v>
      </c>
      <c r="P41" s="470">
        <f t="shared" ca="1" si="78"/>
        <v>0</v>
      </c>
      <c r="Q41" s="470">
        <f t="shared" ca="1" si="78"/>
        <v>0</v>
      </c>
      <c r="R41" s="470">
        <f t="shared" ca="1" si="78"/>
        <v>0</v>
      </c>
      <c r="S41" s="470">
        <f t="shared" ca="1" si="78"/>
        <v>0</v>
      </c>
      <c r="T41" s="470">
        <f t="shared" ca="1" si="78"/>
        <v>0</v>
      </c>
      <c r="U41" s="470">
        <f t="shared" ca="1" si="78"/>
        <v>0</v>
      </c>
      <c r="V41" s="470">
        <f t="shared" ca="1" si="78"/>
        <v>0</v>
      </c>
      <c r="W41" s="470">
        <f t="shared" ca="1" si="78"/>
        <v>0</v>
      </c>
      <c r="X41" s="470">
        <f t="shared" ca="1" si="78"/>
        <v>0</v>
      </c>
      <c r="Y41" s="470">
        <f t="shared" ca="1" si="78"/>
        <v>0</v>
      </c>
      <c r="Z41" s="470">
        <f t="shared" ca="1" si="78"/>
        <v>0</v>
      </c>
      <c r="AA41" s="470">
        <f t="shared" ca="1" si="78"/>
        <v>0</v>
      </c>
      <c r="AB41" s="470">
        <f t="shared" ca="1" si="78"/>
        <v>0</v>
      </c>
      <c r="AC41" s="470">
        <f t="shared" ca="1" si="78"/>
        <v>0</v>
      </c>
      <c r="AD41" s="470">
        <f t="shared" ca="1" si="78"/>
        <v>0</v>
      </c>
      <c r="AE41" s="470">
        <f t="shared" ca="1" si="78"/>
        <v>0</v>
      </c>
      <c r="AF41" s="470">
        <f t="shared" ca="1" si="78"/>
        <v>0</v>
      </c>
      <c r="AG41" s="470">
        <f t="shared" ca="1" si="78"/>
        <v>0</v>
      </c>
      <c r="AH41" s="470">
        <f t="shared" ca="1" si="78"/>
        <v>0</v>
      </c>
      <c r="AI41" s="470">
        <f t="shared" ref="AI41:BN41" ca="1" si="79">AI21</f>
        <v>0</v>
      </c>
      <c r="AJ41" s="470">
        <f t="shared" ca="1" si="79"/>
        <v>0</v>
      </c>
      <c r="AK41" s="470">
        <f t="shared" ca="1" si="79"/>
        <v>0</v>
      </c>
      <c r="AL41" s="470">
        <f t="shared" ca="1" si="79"/>
        <v>0</v>
      </c>
      <c r="AM41" s="470">
        <f t="shared" ca="1" si="79"/>
        <v>0</v>
      </c>
      <c r="AN41" s="470">
        <f t="shared" ca="1" si="79"/>
        <v>0</v>
      </c>
      <c r="AO41" s="470">
        <f t="shared" ca="1" si="79"/>
        <v>0</v>
      </c>
      <c r="AP41" s="470">
        <f t="shared" ca="1" si="79"/>
        <v>0</v>
      </c>
      <c r="AQ41" s="470">
        <f t="shared" ca="1" si="79"/>
        <v>0</v>
      </c>
      <c r="AR41" s="470">
        <f t="shared" ca="1" si="79"/>
        <v>0</v>
      </c>
      <c r="AS41" s="470">
        <f t="shared" ca="1" si="79"/>
        <v>0</v>
      </c>
      <c r="AT41" s="470">
        <f t="shared" ca="1" si="79"/>
        <v>0</v>
      </c>
      <c r="AU41" s="470">
        <f t="shared" ca="1" si="79"/>
        <v>0</v>
      </c>
      <c r="AV41" s="470">
        <f t="shared" ca="1" si="79"/>
        <v>0</v>
      </c>
      <c r="AW41" s="470">
        <f t="shared" ca="1" si="79"/>
        <v>0</v>
      </c>
      <c r="AX41" s="470">
        <f t="shared" ca="1" si="79"/>
        <v>0</v>
      </c>
      <c r="AY41" s="470">
        <f t="shared" ca="1" si="79"/>
        <v>0</v>
      </c>
      <c r="AZ41" s="470">
        <f t="shared" ca="1" si="79"/>
        <v>0</v>
      </c>
      <c r="BA41" s="470">
        <f t="shared" ca="1" si="79"/>
        <v>0</v>
      </c>
      <c r="BB41" s="470">
        <f t="shared" ca="1" si="79"/>
        <v>0</v>
      </c>
      <c r="BC41" s="470">
        <f t="shared" ca="1" si="79"/>
        <v>0</v>
      </c>
      <c r="BD41" s="470">
        <f t="shared" ca="1" si="79"/>
        <v>0</v>
      </c>
      <c r="BE41" s="470">
        <f t="shared" ca="1" si="79"/>
        <v>0</v>
      </c>
      <c r="BF41" s="470">
        <f t="shared" ca="1" si="79"/>
        <v>0</v>
      </c>
      <c r="BG41" s="470">
        <f t="shared" ca="1" si="79"/>
        <v>0</v>
      </c>
      <c r="BH41" s="470">
        <f t="shared" ca="1" si="79"/>
        <v>0</v>
      </c>
      <c r="BI41" s="470">
        <f t="shared" ca="1" si="79"/>
        <v>0</v>
      </c>
      <c r="BJ41" s="470">
        <f t="shared" ca="1" si="79"/>
        <v>0</v>
      </c>
      <c r="BK41" s="470">
        <f t="shared" ca="1" si="79"/>
        <v>0</v>
      </c>
      <c r="BL41" s="470">
        <f t="shared" ca="1" si="79"/>
        <v>0</v>
      </c>
      <c r="BM41" s="470">
        <f t="shared" ca="1" si="79"/>
        <v>0</v>
      </c>
      <c r="BN41" s="470">
        <f t="shared" ca="1" si="79"/>
        <v>0</v>
      </c>
      <c r="BO41" s="470">
        <f t="shared" ref="BO41:BR41" ca="1" si="80">BO21</f>
        <v>0</v>
      </c>
      <c r="BP41" s="470">
        <f t="shared" ca="1" si="80"/>
        <v>0</v>
      </c>
      <c r="BQ41" s="470">
        <f t="shared" ca="1" si="80"/>
        <v>0</v>
      </c>
      <c r="BR41" s="470">
        <f t="shared" ca="1" si="80"/>
        <v>0</v>
      </c>
      <c r="BS41" s="470">
        <f t="shared" ref="BS41:CC41" ca="1" si="81">BS21</f>
        <v>0</v>
      </c>
      <c r="BT41" s="470">
        <f t="shared" ca="1" si="81"/>
        <v>0</v>
      </c>
      <c r="BU41" s="470">
        <f t="shared" ca="1" si="81"/>
        <v>0</v>
      </c>
      <c r="BV41" s="470">
        <f t="shared" ca="1" si="81"/>
        <v>0</v>
      </c>
      <c r="BW41" s="470">
        <f t="shared" ca="1" si="81"/>
        <v>0</v>
      </c>
      <c r="BX41" s="470">
        <f t="shared" ca="1" si="81"/>
        <v>0</v>
      </c>
      <c r="BY41" s="470">
        <f t="shared" ca="1" si="81"/>
        <v>0</v>
      </c>
      <c r="BZ41" s="470">
        <f t="shared" ca="1" si="81"/>
        <v>0</v>
      </c>
      <c r="CA41" s="470">
        <f t="shared" ca="1" si="81"/>
        <v>0</v>
      </c>
      <c r="CB41" s="470">
        <f t="shared" ca="1" si="81"/>
        <v>0</v>
      </c>
      <c r="CC41" s="470">
        <f t="shared" ca="1" si="81"/>
        <v>0</v>
      </c>
      <c r="CD41" s="470">
        <f t="shared" ref="CD41" ca="1" si="82">CD21</f>
        <v>0</v>
      </c>
      <c r="CE41" s="470">
        <f t="shared" ref="CE41:CQ41" ca="1" si="83">CE21</f>
        <v>0</v>
      </c>
      <c r="CF41" s="470">
        <f t="shared" ca="1" si="83"/>
        <v>0</v>
      </c>
      <c r="CG41" s="470">
        <f t="shared" ca="1" si="83"/>
        <v>0</v>
      </c>
      <c r="CH41" s="470">
        <f t="shared" ca="1" si="83"/>
        <v>0</v>
      </c>
      <c r="CI41" s="470">
        <f t="shared" ca="1" si="83"/>
        <v>0</v>
      </c>
      <c r="CJ41" s="470">
        <f t="shared" ca="1" si="83"/>
        <v>0</v>
      </c>
      <c r="CK41" s="470">
        <f t="shared" ca="1" si="83"/>
        <v>0</v>
      </c>
      <c r="CL41" s="470">
        <f t="shared" ca="1" si="83"/>
        <v>0</v>
      </c>
      <c r="CM41" s="470">
        <f t="shared" ca="1" si="83"/>
        <v>0</v>
      </c>
      <c r="CN41" s="470">
        <f t="shared" ca="1" si="83"/>
        <v>0</v>
      </c>
      <c r="CO41" s="470">
        <f t="shared" ca="1" si="83"/>
        <v>0</v>
      </c>
      <c r="CP41" s="470">
        <f t="shared" ca="1" si="83"/>
        <v>0</v>
      </c>
      <c r="CQ41" s="470">
        <f t="shared" ca="1" si="83"/>
        <v>0</v>
      </c>
      <c r="CR41" s="470"/>
      <c r="CS41" s="470"/>
      <c r="CT41" s="470"/>
    </row>
    <row r="42" spans="1:98" s="26" customFormat="1" x14ac:dyDescent="0.25">
      <c r="A42" s="37" t="s">
        <v>168</v>
      </c>
      <c r="C42" s="470">
        <f t="shared" ref="C42:BN42" ca="1" si="84">-(DEBT*DEBT_INT_RATE)*C37</f>
        <v>0</v>
      </c>
      <c r="D42" s="470">
        <f t="shared" ca="1" si="84"/>
        <v>0</v>
      </c>
      <c r="E42" s="470">
        <f t="shared" ca="1" si="84"/>
        <v>0</v>
      </c>
      <c r="F42" s="470">
        <f t="shared" ca="1" si="84"/>
        <v>0</v>
      </c>
      <c r="G42" s="470">
        <f t="shared" ca="1" si="84"/>
        <v>0</v>
      </c>
      <c r="H42" s="470">
        <f t="shared" ca="1" si="84"/>
        <v>0</v>
      </c>
      <c r="I42" s="470">
        <f t="shared" ca="1" si="84"/>
        <v>0</v>
      </c>
      <c r="J42" s="470">
        <f t="shared" ca="1" si="84"/>
        <v>0</v>
      </c>
      <c r="K42" s="470">
        <f t="shared" ca="1" si="84"/>
        <v>0</v>
      </c>
      <c r="L42" s="470">
        <f t="shared" ca="1" si="84"/>
        <v>0</v>
      </c>
      <c r="M42" s="470">
        <f t="shared" ca="1" si="84"/>
        <v>0</v>
      </c>
      <c r="N42" s="470">
        <f t="shared" ca="1" si="84"/>
        <v>0</v>
      </c>
      <c r="O42" s="470">
        <f t="shared" ca="1" si="84"/>
        <v>0</v>
      </c>
      <c r="P42" s="470">
        <f t="shared" ca="1" si="84"/>
        <v>0</v>
      </c>
      <c r="Q42" s="470">
        <f t="shared" ca="1" si="84"/>
        <v>0</v>
      </c>
      <c r="R42" s="470">
        <f t="shared" ca="1" si="84"/>
        <v>0</v>
      </c>
      <c r="S42" s="470">
        <f t="shared" ca="1" si="84"/>
        <v>0</v>
      </c>
      <c r="T42" s="470">
        <f t="shared" ca="1" si="84"/>
        <v>0</v>
      </c>
      <c r="U42" s="470">
        <f t="shared" ca="1" si="84"/>
        <v>0</v>
      </c>
      <c r="V42" s="470">
        <f t="shared" ca="1" si="84"/>
        <v>0</v>
      </c>
      <c r="W42" s="470">
        <f t="shared" ca="1" si="84"/>
        <v>0</v>
      </c>
      <c r="X42" s="470">
        <f t="shared" ca="1" si="84"/>
        <v>0</v>
      </c>
      <c r="Y42" s="470">
        <f t="shared" ca="1" si="84"/>
        <v>0</v>
      </c>
      <c r="Z42" s="470">
        <f t="shared" ca="1" si="84"/>
        <v>0</v>
      </c>
      <c r="AA42" s="470">
        <f t="shared" ca="1" si="84"/>
        <v>0</v>
      </c>
      <c r="AB42" s="470">
        <f t="shared" ca="1" si="84"/>
        <v>0</v>
      </c>
      <c r="AC42" s="470">
        <f t="shared" ca="1" si="84"/>
        <v>0</v>
      </c>
      <c r="AD42" s="470">
        <f t="shared" ca="1" si="84"/>
        <v>0</v>
      </c>
      <c r="AE42" s="470">
        <f t="shared" ca="1" si="84"/>
        <v>0</v>
      </c>
      <c r="AF42" s="470">
        <f t="shared" ca="1" si="84"/>
        <v>0</v>
      </c>
      <c r="AG42" s="470">
        <f t="shared" ca="1" si="84"/>
        <v>0</v>
      </c>
      <c r="AH42" s="470">
        <f t="shared" ca="1" si="84"/>
        <v>0</v>
      </c>
      <c r="AI42" s="470">
        <f t="shared" ca="1" si="84"/>
        <v>0</v>
      </c>
      <c r="AJ42" s="470">
        <f t="shared" ca="1" si="84"/>
        <v>0</v>
      </c>
      <c r="AK42" s="470">
        <f t="shared" ca="1" si="84"/>
        <v>0</v>
      </c>
      <c r="AL42" s="470">
        <f t="shared" ca="1" si="84"/>
        <v>0</v>
      </c>
      <c r="AM42" s="470">
        <f t="shared" ca="1" si="84"/>
        <v>0</v>
      </c>
      <c r="AN42" s="470">
        <f t="shared" ca="1" si="84"/>
        <v>0</v>
      </c>
      <c r="AO42" s="470">
        <f t="shared" ca="1" si="84"/>
        <v>0</v>
      </c>
      <c r="AP42" s="470">
        <f t="shared" ca="1" si="84"/>
        <v>0</v>
      </c>
      <c r="AQ42" s="470">
        <f t="shared" ca="1" si="84"/>
        <v>0</v>
      </c>
      <c r="AR42" s="470">
        <f t="shared" ca="1" si="84"/>
        <v>0</v>
      </c>
      <c r="AS42" s="470">
        <f t="shared" ca="1" si="84"/>
        <v>0</v>
      </c>
      <c r="AT42" s="470">
        <f t="shared" ca="1" si="84"/>
        <v>0</v>
      </c>
      <c r="AU42" s="470">
        <f t="shared" ca="1" si="84"/>
        <v>0</v>
      </c>
      <c r="AV42" s="470">
        <f t="shared" ca="1" si="84"/>
        <v>0</v>
      </c>
      <c r="AW42" s="470">
        <f t="shared" ca="1" si="84"/>
        <v>0</v>
      </c>
      <c r="AX42" s="470">
        <f t="shared" ca="1" si="84"/>
        <v>0</v>
      </c>
      <c r="AY42" s="470">
        <f t="shared" ca="1" si="84"/>
        <v>0</v>
      </c>
      <c r="AZ42" s="470">
        <f t="shared" ca="1" si="84"/>
        <v>0</v>
      </c>
      <c r="BA42" s="470">
        <f t="shared" ca="1" si="84"/>
        <v>0</v>
      </c>
      <c r="BB42" s="470">
        <f t="shared" ca="1" si="84"/>
        <v>0</v>
      </c>
      <c r="BC42" s="470">
        <f t="shared" ca="1" si="84"/>
        <v>0</v>
      </c>
      <c r="BD42" s="470">
        <f t="shared" ca="1" si="84"/>
        <v>0</v>
      </c>
      <c r="BE42" s="470">
        <f t="shared" ca="1" si="84"/>
        <v>0</v>
      </c>
      <c r="BF42" s="470">
        <f t="shared" ca="1" si="84"/>
        <v>0</v>
      </c>
      <c r="BG42" s="470">
        <f t="shared" ca="1" si="84"/>
        <v>0</v>
      </c>
      <c r="BH42" s="470">
        <f t="shared" ca="1" si="84"/>
        <v>0</v>
      </c>
      <c r="BI42" s="470">
        <f t="shared" ca="1" si="84"/>
        <v>0</v>
      </c>
      <c r="BJ42" s="470">
        <f t="shared" ca="1" si="84"/>
        <v>0</v>
      </c>
      <c r="BK42" s="470">
        <f t="shared" ca="1" si="84"/>
        <v>0</v>
      </c>
      <c r="BL42" s="470">
        <f t="shared" ca="1" si="84"/>
        <v>0</v>
      </c>
      <c r="BM42" s="470">
        <f t="shared" ca="1" si="84"/>
        <v>0</v>
      </c>
      <c r="BN42" s="470">
        <f t="shared" ca="1" si="84"/>
        <v>0</v>
      </c>
      <c r="BO42" s="470">
        <f t="shared" ref="BO42:BR42" ca="1" si="85">-(DEBT*DEBT_INT_RATE)*BO37</f>
        <v>0</v>
      </c>
      <c r="BP42" s="470">
        <f t="shared" ca="1" si="85"/>
        <v>0</v>
      </c>
      <c r="BQ42" s="470">
        <f t="shared" ca="1" si="85"/>
        <v>0</v>
      </c>
      <c r="BR42" s="470">
        <f t="shared" ca="1" si="85"/>
        <v>0</v>
      </c>
      <c r="BS42" s="470">
        <f t="shared" ref="BS42:CC42" ca="1" si="86">-(DEBT*DEBT_INT_RATE)*BS37</f>
        <v>0</v>
      </c>
      <c r="BT42" s="470">
        <f t="shared" ca="1" si="86"/>
        <v>0</v>
      </c>
      <c r="BU42" s="470">
        <f t="shared" ca="1" si="86"/>
        <v>0</v>
      </c>
      <c r="BV42" s="470">
        <f t="shared" ca="1" si="86"/>
        <v>0</v>
      </c>
      <c r="BW42" s="470">
        <f t="shared" ca="1" si="86"/>
        <v>0</v>
      </c>
      <c r="BX42" s="470">
        <f t="shared" ca="1" si="86"/>
        <v>0</v>
      </c>
      <c r="BY42" s="470">
        <f t="shared" ca="1" si="86"/>
        <v>0</v>
      </c>
      <c r="BZ42" s="470">
        <f t="shared" ca="1" si="86"/>
        <v>0</v>
      </c>
      <c r="CA42" s="470">
        <f t="shared" ca="1" si="86"/>
        <v>0</v>
      </c>
      <c r="CB42" s="470">
        <f t="shared" ca="1" si="86"/>
        <v>0</v>
      </c>
      <c r="CC42" s="470">
        <f t="shared" ca="1" si="86"/>
        <v>0</v>
      </c>
      <c r="CD42" s="470">
        <f t="shared" ref="CD42" ca="1" si="87">-(DEBT*DEBT_INT_RATE)*CD37</f>
        <v>0</v>
      </c>
      <c r="CE42" s="470">
        <f t="shared" ref="CE42:CQ42" ca="1" si="88">-(DEBT*DEBT_INT_RATE)*CE37</f>
        <v>0</v>
      </c>
      <c r="CF42" s="470">
        <f t="shared" ca="1" si="88"/>
        <v>0</v>
      </c>
      <c r="CG42" s="470">
        <f t="shared" ca="1" si="88"/>
        <v>0</v>
      </c>
      <c r="CH42" s="470">
        <f t="shared" ca="1" si="88"/>
        <v>0</v>
      </c>
      <c r="CI42" s="470">
        <f t="shared" ca="1" si="88"/>
        <v>0</v>
      </c>
      <c r="CJ42" s="470">
        <f t="shared" ca="1" si="88"/>
        <v>0</v>
      </c>
      <c r="CK42" s="470">
        <f t="shared" ca="1" si="88"/>
        <v>0</v>
      </c>
      <c r="CL42" s="470">
        <f t="shared" ca="1" si="88"/>
        <v>0</v>
      </c>
      <c r="CM42" s="470">
        <f t="shared" ca="1" si="88"/>
        <v>0</v>
      </c>
      <c r="CN42" s="470">
        <f t="shared" ca="1" si="88"/>
        <v>0</v>
      </c>
      <c r="CO42" s="470">
        <f t="shared" ca="1" si="88"/>
        <v>0</v>
      </c>
      <c r="CP42" s="470">
        <f t="shared" ca="1" si="88"/>
        <v>0</v>
      </c>
      <c r="CQ42" s="470">
        <f t="shared" ca="1" si="88"/>
        <v>0</v>
      </c>
      <c r="CR42" s="470"/>
      <c r="CS42" s="470"/>
      <c r="CT42" s="470"/>
    </row>
    <row r="43" spans="1:98" x14ac:dyDescent="0.25">
      <c r="A43" s="52" t="s">
        <v>148</v>
      </c>
      <c r="B43" s="11"/>
      <c r="C43" s="386">
        <f t="shared" ref="C43:AH43" ca="1" si="89">-SUM(C41:C42)*(FederalIncomeTax+StateIncomeTax)</f>
        <v>0</v>
      </c>
      <c r="D43" s="386">
        <f t="shared" ca="1" si="89"/>
        <v>0</v>
      </c>
      <c r="E43" s="386">
        <f t="shared" ca="1" si="89"/>
        <v>0</v>
      </c>
      <c r="F43" s="386">
        <f t="shared" ca="1" si="89"/>
        <v>0</v>
      </c>
      <c r="G43" s="386">
        <f t="shared" ca="1" si="89"/>
        <v>0</v>
      </c>
      <c r="H43" s="386">
        <f t="shared" ca="1" si="89"/>
        <v>0</v>
      </c>
      <c r="I43" s="386">
        <f t="shared" ca="1" si="89"/>
        <v>0</v>
      </c>
      <c r="J43" s="386">
        <f t="shared" ca="1" si="89"/>
        <v>0</v>
      </c>
      <c r="K43" s="386">
        <f t="shared" ca="1" si="89"/>
        <v>0</v>
      </c>
      <c r="L43" s="386">
        <f t="shared" ca="1" si="89"/>
        <v>0</v>
      </c>
      <c r="M43" s="386">
        <f t="shared" ca="1" si="89"/>
        <v>0</v>
      </c>
      <c r="N43" s="386">
        <f t="shared" ca="1" si="89"/>
        <v>0</v>
      </c>
      <c r="O43" s="386">
        <f t="shared" ca="1" si="89"/>
        <v>0</v>
      </c>
      <c r="P43" s="386">
        <f t="shared" ca="1" si="89"/>
        <v>0</v>
      </c>
      <c r="Q43" s="386">
        <f t="shared" ca="1" si="89"/>
        <v>0</v>
      </c>
      <c r="R43" s="386">
        <f t="shared" ca="1" si="89"/>
        <v>0</v>
      </c>
      <c r="S43" s="386">
        <f t="shared" ca="1" si="89"/>
        <v>0</v>
      </c>
      <c r="T43" s="386">
        <f t="shared" ca="1" si="89"/>
        <v>0</v>
      </c>
      <c r="U43" s="386">
        <f t="shared" ca="1" si="89"/>
        <v>0</v>
      </c>
      <c r="V43" s="386">
        <f t="shared" ca="1" si="89"/>
        <v>0</v>
      </c>
      <c r="W43" s="386">
        <f t="shared" ca="1" si="89"/>
        <v>0</v>
      </c>
      <c r="X43" s="386">
        <f t="shared" ca="1" si="89"/>
        <v>0</v>
      </c>
      <c r="Y43" s="386">
        <f t="shared" ca="1" si="89"/>
        <v>0</v>
      </c>
      <c r="Z43" s="386">
        <f t="shared" ca="1" si="89"/>
        <v>0</v>
      </c>
      <c r="AA43" s="386">
        <f t="shared" ca="1" si="89"/>
        <v>0</v>
      </c>
      <c r="AB43" s="386">
        <f t="shared" ca="1" si="89"/>
        <v>0</v>
      </c>
      <c r="AC43" s="386">
        <f t="shared" ca="1" si="89"/>
        <v>0</v>
      </c>
      <c r="AD43" s="386">
        <f t="shared" ca="1" si="89"/>
        <v>0</v>
      </c>
      <c r="AE43" s="386">
        <f t="shared" ca="1" si="89"/>
        <v>0</v>
      </c>
      <c r="AF43" s="386">
        <f t="shared" ca="1" si="89"/>
        <v>0</v>
      </c>
      <c r="AG43" s="386">
        <f t="shared" ca="1" si="89"/>
        <v>0</v>
      </c>
      <c r="AH43" s="386">
        <f t="shared" ca="1" si="89"/>
        <v>0</v>
      </c>
      <c r="AI43" s="386">
        <f t="shared" ref="AI43:BN43" ca="1" si="90">-SUM(AI41:AI42)*(FederalIncomeTax+StateIncomeTax)</f>
        <v>0</v>
      </c>
      <c r="AJ43" s="386">
        <f t="shared" ca="1" si="90"/>
        <v>0</v>
      </c>
      <c r="AK43" s="386">
        <f t="shared" ca="1" si="90"/>
        <v>0</v>
      </c>
      <c r="AL43" s="386">
        <f t="shared" ca="1" si="90"/>
        <v>0</v>
      </c>
      <c r="AM43" s="386">
        <f t="shared" ca="1" si="90"/>
        <v>0</v>
      </c>
      <c r="AN43" s="386">
        <f t="shared" ca="1" si="90"/>
        <v>0</v>
      </c>
      <c r="AO43" s="386">
        <f t="shared" ca="1" si="90"/>
        <v>0</v>
      </c>
      <c r="AP43" s="386">
        <f t="shared" ca="1" si="90"/>
        <v>0</v>
      </c>
      <c r="AQ43" s="386">
        <f t="shared" ca="1" si="90"/>
        <v>0</v>
      </c>
      <c r="AR43" s="386">
        <f t="shared" ca="1" si="90"/>
        <v>0</v>
      </c>
      <c r="AS43" s="386">
        <f t="shared" ca="1" si="90"/>
        <v>0</v>
      </c>
      <c r="AT43" s="386">
        <f t="shared" ca="1" si="90"/>
        <v>0</v>
      </c>
      <c r="AU43" s="386">
        <f t="shared" ca="1" si="90"/>
        <v>0</v>
      </c>
      <c r="AV43" s="386">
        <f t="shared" ca="1" si="90"/>
        <v>0</v>
      </c>
      <c r="AW43" s="386">
        <f t="shared" ca="1" si="90"/>
        <v>0</v>
      </c>
      <c r="AX43" s="386">
        <f t="shared" ca="1" si="90"/>
        <v>0</v>
      </c>
      <c r="AY43" s="386">
        <f t="shared" ca="1" si="90"/>
        <v>0</v>
      </c>
      <c r="AZ43" s="386">
        <f t="shared" ca="1" si="90"/>
        <v>0</v>
      </c>
      <c r="BA43" s="386">
        <f t="shared" ca="1" si="90"/>
        <v>0</v>
      </c>
      <c r="BB43" s="386">
        <f t="shared" ca="1" si="90"/>
        <v>0</v>
      </c>
      <c r="BC43" s="386">
        <f t="shared" ca="1" si="90"/>
        <v>0</v>
      </c>
      <c r="BD43" s="386">
        <f t="shared" ca="1" si="90"/>
        <v>0</v>
      </c>
      <c r="BE43" s="386">
        <f t="shared" ca="1" si="90"/>
        <v>0</v>
      </c>
      <c r="BF43" s="386">
        <f t="shared" ca="1" si="90"/>
        <v>0</v>
      </c>
      <c r="BG43" s="386">
        <f t="shared" ca="1" si="90"/>
        <v>0</v>
      </c>
      <c r="BH43" s="386">
        <f t="shared" ca="1" si="90"/>
        <v>0</v>
      </c>
      <c r="BI43" s="386">
        <f t="shared" ca="1" si="90"/>
        <v>0</v>
      </c>
      <c r="BJ43" s="386">
        <f t="shared" ca="1" si="90"/>
        <v>0</v>
      </c>
      <c r="BK43" s="386">
        <f t="shared" ca="1" si="90"/>
        <v>0</v>
      </c>
      <c r="BL43" s="386">
        <f t="shared" ca="1" si="90"/>
        <v>0</v>
      </c>
      <c r="BM43" s="386">
        <f t="shared" ca="1" si="90"/>
        <v>0</v>
      </c>
      <c r="BN43" s="386">
        <f t="shared" ca="1" si="90"/>
        <v>0</v>
      </c>
      <c r="BO43" s="386">
        <f t="shared" ref="BO43:CQ43" ca="1" si="91">-SUM(BO41:BO42)*(FederalIncomeTax+StateIncomeTax)</f>
        <v>0</v>
      </c>
      <c r="BP43" s="386">
        <f t="shared" ca="1" si="91"/>
        <v>0</v>
      </c>
      <c r="BQ43" s="386">
        <f t="shared" ca="1" si="91"/>
        <v>0</v>
      </c>
      <c r="BR43" s="386">
        <f t="shared" ca="1" si="91"/>
        <v>0</v>
      </c>
      <c r="BS43" s="386">
        <f t="shared" ca="1" si="91"/>
        <v>0</v>
      </c>
      <c r="BT43" s="386">
        <f t="shared" ca="1" si="91"/>
        <v>0</v>
      </c>
      <c r="BU43" s="386">
        <f t="shared" ca="1" si="91"/>
        <v>0</v>
      </c>
      <c r="BV43" s="386">
        <f t="shared" ca="1" si="91"/>
        <v>0</v>
      </c>
      <c r="BW43" s="386">
        <f t="shared" ca="1" si="91"/>
        <v>0</v>
      </c>
      <c r="BX43" s="386">
        <f t="shared" ca="1" si="91"/>
        <v>0</v>
      </c>
      <c r="BY43" s="386">
        <f t="shared" ca="1" si="91"/>
        <v>0</v>
      </c>
      <c r="BZ43" s="386">
        <f t="shared" ca="1" si="91"/>
        <v>0</v>
      </c>
      <c r="CA43" s="386">
        <f t="shared" ca="1" si="91"/>
        <v>0</v>
      </c>
      <c r="CB43" s="386">
        <f t="shared" ca="1" si="91"/>
        <v>0</v>
      </c>
      <c r="CC43" s="386">
        <f t="shared" ca="1" si="91"/>
        <v>0</v>
      </c>
      <c r="CD43" s="386">
        <f t="shared" ca="1" si="91"/>
        <v>0</v>
      </c>
      <c r="CE43" s="386">
        <f t="shared" ca="1" si="91"/>
        <v>0</v>
      </c>
      <c r="CF43" s="386">
        <f t="shared" ca="1" si="91"/>
        <v>0</v>
      </c>
      <c r="CG43" s="386">
        <f t="shared" ca="1" si="91"/>
        <v>0</v>
      </c>
      <c r="CH43" s="386">
        <f t="shared" ca="1" si="91"/>
        <v>0</v>
      </c>
      <c r="CI43" s="386">
        <f t="shared" ca="1" si="91"/>
        <v>0</v>
      </c>
      <c r="CJ43" s="386">
        <f t="shared" ca="1" si="91"/>
        <v>0</v>
      </c>
      <c r="CK43" s="386">
        <f t="shared" ca="1" si="91"/>
        <v>0</v>
      </c>
      <c r="CL43" s="386">
        <f t="shared" ca="1" si="91"/>
        <v>0</v>
      </c>
      <c r="CM43" s="386">
        <f t="shared" ca="1" si="91"/>
        <v>0</v>
      </c>
      <c r="CN43" s="386">
        <f t="shared" ca="1" si="91"/>
        <v>0</v>
      </c>
      <c r="CO43" s="386">
        <f t="shared" ca="1" si="91"/>
        <v>0</v>
      </c>
      <c r="CP43" s="386">
        <f t="shared" ca="1" si="91"/>
        <v>0</v>
      </c>
      <c r="CQ43" s="386">
        <f t="shared" ca="1" si="91"/>
        <v>0</v>
      </c>
      <c r="CR43" s="386"/>
      <c r="CS43" s="386"/>
      <c r="CT43" s="386"/>
    </row>
    <row r="44" spans="1:98" x14ac:dyDescent="0.25">
      <c r="A44" s="54" t="s">
        <v>152</v>
      </c>
      <c r="B44" s="55"/>
      <c r="C44" s="19">
        <f t="shared" ref="C44:BN44" ca="1" si="92">SUM(C41:C43)</f>
        <v>0</v>
      </c>
      <c r="D44" s="19">
        <f t="shared" ca="1" si="92"/>
        <v>0</v>
      </c>
      <c r="E44" s="19">
        <f t="shared" ca="1" si="92"/>
        <v>0</v>
      </c>
      <c r="F44" s="19">
        <f t="shared" ca="1" si="92"/>
        <v>0</v>
      </c>
      <c r="G44" s="19">
        <f t="shared" ca="1" si="92"/>
        <v>0</v>
      </c>
      <c r="H44" s="19">
        <f t="shared" ca="1" si="92"/>
        <v>0</v>
      </c>
      <c r="I44" s="19">
        <f t="shared" ca="1" si="92"/>
        <v>0</v>
      </c>
      <c r="J44" s="19">
        <f t="shared" ca="1" si="92"/>
        <v>0</v>
      </c>
      <c r="K44" s="19">
        <f t="shared" ca="1" si="92"/>
        <v>0</v>
      </c>
      <c r="L44" s="19">
        <f t="shared" ca="1" si="92"/>
        <v>0</v>
      </c>
      <c r="M44" s="19">
        <f t="shared" ca="1" si="92"/>
        <v>0</v>
      </c>
      <c r="N44" s="19">
        <f t="shared" ca="1" si="92"/>
        <v>0</v>
      </c>
      <c r="O44" s="19">
        <f t="shared" ca="1" si="92"/>
        <v>0</v>
      </c>
      <c r="P44" s="19">
        <f t="shared" ca="1" si="92"/>
        <v>0</v>
      </c>
      <c r="Q44" s="19">
        <f t="shared" ca="1" si="92"/>
        <v>0</v>
      </c>
      <c r="R44" s="19">
        <f t="shared" ca="1" si="92"/>
        <v>0</v>
      </c>
      <c r="S44" s="19">
        <f t="shared" ca="1" si="92"/>
        <v>0</v>
      </c>
      <c r="T44" s="19">
        <f t="shared" ca="1" si="92"/>
        <v>0</v>
      </c>
      <c r="U44" s="19">
        <f t="shared" ca="1" si="92"/>
        <v>0</v>
      </c>
      <c r="V44" s="19">
        <f t="shared" ca="1" si="92"/>
        <v>0</v>
      </c>
      <c r="W44" s="19">
        <f t="shared" ca="1" si="92"/>
        <v>0</v>
      </c>
      <c r="X44" s="19">
        <f t="shared" ca="1" si="92"/>
        <v>0</v>
      </c>
      <c r="Y44" s="19">
        <f t="shared" ca="1" si="92"/>
        <v>0</v>
      </c>
      <c r="Z44" s="19">
        <f t="shared" ca="1" si="92"/>
        <v>0</v>
      </c>
      <c r="AA44" s="19">
        <f t="shared" ca="1" si="92"/>
        <v>0</v>
      </c>
      <c r="AB44" s="19">
        <f t="shared" ca="1" si="92"/>
        <v>0</v>
      </c>
      <c r="AC44" s="19">
        <f t="shared" ca="1" si="92"/>
        <v>0</v>
      </c>
      <c r="AD44" s="19">
        <f t="shared" ca="1" si="92"/>
        <v>0</v>
      </c>
      <c r="AE44" s="19">
        <f t="shared" ca="1" si="92"/>
        <v>0</v>
      </c>
      <c r="AF44" s="19">
        <f t="shared" ca="1" si="92"/>
        <v>0</v>
      </c>
      <c r="AG44" s="19">
        <f t="shared" ca="1" si="92"/>
        <v>0</v>
      </c>
      <c r="AH44" s="19">
        <f t="shared" ca="1" si="92"/>
        <v>0</v>
      </c>
      <c r="AI44" s="19">
        <f t="shared" ca="1" si="92"/>
        <v>0</v>
      </c>
      <c r="AJ44" s="19">
        <f t="shared" ca="1" si="92"/>
        <v>0</v>
      </c>
      <c r="AK44" s="19">
        <f t="shared" ca="1" si="92"/>
        <v>0</v>
      </c>
      <c r="AL44" s="19">
        <f t="shared" ca="1" si="92"/>
        <v>0</v>
      </c>
      <c r="AM44" s="19">
        <f t="shared" ca="1" si="92"/>
        <v>0</v>
      </c>
      <c r="AN44" s="19">
        <f t="shared" ca="1" si="92"/>
        <v>0</v>
      </c>
      <c r="AO44" s="19">
        <f t="shared" ca="1" si="92"/>
        <v>0</v>
      </c>
      <c r="AP44" s="19">
        <f t="shared" ca="1" si="92"/>
        <v>0</v>
      </c>
      <c r="AQ44" s="19">
        <f t="shared" ca="1" si="92"/>
        <v>0</v>
      </c>
      <c r="AR44" s="19">
        <f t="shared" ca="1" si="92"/>
        <v>0</v>
      </c>
      <c r="AS44" s="19">
        <f t="shared" ca="1" si="92"/>
        <v>0</v>
      </c>
      <c r="AT44" s="19">
        <f t="shared" ca="1" si="92"/>
        <v>0</v>
      </c>
      <c r="AU44" s="19">
        <f t="shared" ca="1" si="92"/>
        <v>0</v>
      </c>
      <c r="AV44" s="19">
        <f t="shared" ca="1" si="92"/>
        <v>0</v>
      </c>
      <c r="AW44" s="19">
        <f t="shared" ca="1" si="92"/>
        <v>0</v>
      </c>
      <c r="AX44" s="19">
        <f t="shared" ca="1" si="92"/>
        <v>0</v>
      </c>
      <c r="AY44" s="19">
        <f t="shared" ca="1" si="92"/>
        <v>0</v>
      </c>
      <c r="AZ44" s="19">
        <f t="shared" ca="1" si="92"/>
        <v>0</v>
      </c>
      <c r="BA44" s="19">
        <f t="shared" ca="1" si="92"/>
        <v>0</v>
      </c>
      <c r="BB44" s="19">
        <f t="shared" ca="1" si="92"/>
        <v>0</v>
      </c>
      <c r="BC44" s="19">
        <f t="shared" ca="1" si="92"/>
        <v>0</v>
      </c>
      <c r="BD44" s="19">
        <f t="shared" ca="1" si="92"/>
        <v>0</v>
      </c>
      <c r="BE44" s="19">
        <f t="shared" ca="1" si="92"/>
        <v>0</v>
      </c>
      <c r="BF44" s="19">
        <f t="shared" ca="1" si="92"/>
        <v>0</v>
      </c>
      <c r="BG44" s="19">
        <f t="shared" ca="1" si="92"/>
        <v>0</v>
      </c>
      <c r="BH44" s="19">
        <f t="shared" ca="1" si="92"/>
        <v>0</v>
      </c>
      <c r="BI44" s="19">
        <f t="shared" ca="1" si="92"/>
        <v>0</v>
      </c>
      <c r="BJ44" s="19">
        <f t="shared" ca="1" si="92"/>
        <v>0</v>
      </c>
      <c r="BK44" s="19">
        <f t="shared" ca="1" si="92"/>
        <v>0</v>
      </c>
      <c r="BL44" s="19">
        <f t="shared" ca="1" si="92"/>
        <v>0</v>
      </c>
      <c r="BM44" s="19">
        <f t="shared" ca="1" si="92"/>
        <v>0</v>
      </c>
      <c r="BN44" s="19">
        <f t="shared" ca="1" si="92"/>
        <v>0</v>
      </c>
      <c r="BO44" s="19">
        <f t="shared" ref="BO44:BR44" ca="1" si="93">SUM(BO41:BO43)</f>
        <v>0</v>
      </c>
      <c r="BP44" s="19">
        <f t="shared" ca="1" si="93"/>
        <v>0</v>
      </c>
      <c r="BQ44" s="19">
        <f t="shared" ca="1" si="93"/>
        <v>0</v>
      </c>
      <c r="BR44" s="19">
        <f t="shared" ca="1" si="93"/>
        <v>0</v>
      </c>
      <c r="BS44" s="19">
        <f t="shared" ref="BS44:CC44" ca="1" si="94">SUM(BS41:BS43)</f>
        <v>0</v>
      </c>
      <c r="BT44" s="19">
        <f t="shared" ca="1" si="94"/>
        <v>0</v>
      </c>
      <c r="BU44" s="19">
        <f t="shared" ca="1" si="94"/>
        <v>0</v>
      </c>
      <c r="BV44" s="19">
        <f t="shared" ca="1" si="94"/>
        <v>0</v>
      </c>
      <c r="BW44" s="19">
        <f t="shared" ca="1" si="94"/>
        <v>0</v>
      </c>
      <c r="BX44" s="19">
        <f t="shared" ca="1" si="94"/>
        <v>0</v>
      </c>
      <c r="BY44" s="19">
        <f t="shared" ca="1" si="94"/>
        <v>0</v>
      </c>
      <c r="BZ44" s="19">
        <f t="shared" ca="1" si="94"/>
        <v>0</v>
      </c>
      <c r="CA44" s="19">
        <f t="shared" ca="1" si="94"/>
        <v>0</v>
      </c>
      <c r="CB44" s="19">
        <f t="shared" ca="1" si="94"/>
        <v>0</v>
      </c>
      <c r="CC44" s="19">
        <f t="shared" ca="1" si="94"/>
        <v>0</v>
      </c>
      <c r="CD44" s="19">
        <f t="shared" ref="CD44" ca="1" si="95">SUM(CD41:CD43)</f>
        <v>0</v>
      </c>
      <c r="CE44" s="19">
        <f t="shared" ref="CE44:CQ44" ca="1" si="96">SUM(CE41:CE43)</f>
        <v>0</v>
      </c>
      <c r="CF44" s="19">
        <f t="shared" ca="1" si="96"/>
        <v>0</v>
      </c>
      <c r="CG44" s="19">
        <f t="shared" ca="1" si="96"/>
        <v>0</v>
      </c>
      <c r="CH44" s="19">
        <f t="shared" ca="1" si="96"/>
        <v>0</v>
      </c>
      <c r="CI44" s="19">
        <f t="shared" ca="1" si="96"/>
        <v>0</v>
      </c>
      <c r="CJ44" s="19">
        <f t="shared" ca="1" si="96"/>
        <v>0</v>
      </c>
      <c r="CK44" s="19">
        <f t="shared" ca="1" si="96"/>
        <v>0</v>
      </c>
      <c r="CL44" s="19">
        <f t="shared" ca="1" si="96"/>
        <v>0</v>
      </c>
      <c r="CM44" s="19">
        <f t="shared" ca="1" si="96"/>
        <v>0</v>
      </c>
      <c r="CN44" s="19">
        <f t="shared" ca="1" si="96"/>
        <v>0</v>
      </c>
      <c r="CO44" s="19">
        <f t="shared" ca="1" si="96"/>
        <v>0</v>
      </c>
      <c r="CP44" s="19">
        <f t="shared" ca="1" si="96"/>
        <v>0</v>
      </c>
      <c r="CQ44" s="19">
        <f t="shared" ca="1" si="96"/>
        <v>0</v>
      </c>
      <c r="CR44" s="470"/>
      <c r="CS44" s="470"/>
      <c r="CT44" s="470"/>
    </row>
    <row r="45" spans="1:98" x14ac:dyDescent="0.25">
      <c r="A45" s="52"/>
      <c r="B45" s="31"/>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row>
    <row r="46" spans="1:98" x14ac:dyDescent="0.25">
      <c r="A46" s="56" t="s">
        <v>112</v>
      </c>
      <c r="B46" s="30"/>
      <c r="C46" s="19">
        <f t="shared" ref="C46:BN46" ca="1" si="97">C38-C44</f>
        <v>0</v>
      </c>
      <c r="D46" s="19">
        <f t="shared" ca="1" si="97"/>
        <v>0</v>
      </c>
      <c r="E46" s="19">
        <f t="shared" ca="1" si="97"/>
        <v>0</v>
      </c>
      <c r="F46" s="19">
        <f t="shared" ca="1" si="97"/>
        <v>0</v>
      </c>
      <c r="G46" s="19">
        <f t="shared" ca="1" si="97"/>
        <v>0</v>
      </c>
      <c r="H46" s="19">
        <f t="shared" ca="1" si="97"/>
        <v>0</v>
      </c>
      <c r="I46" s="19">
        <f t="shared" ca="1" si="97"/>
        <v>0</v>
      </c>
      <c r="J46" s="19">
        <f t="shared" ca="1" si="97"/>
        <v>0</v>
      </c>
      <c r="K46" s="19">
        <f t="shared" ca="1" si="97"/>
        <v>0</v>
      </c>
      <c r="L46" s="19">
        <f t="shared" ca="1" si="97"/>
        <v>0</v>
      </c>
      <c r="M46" s="19">
        <f t="shared" ca="1" si="97"/>
        <v>0</v>
      </c>
      <c r="N46" s="19">
        <f t="shared" ca="1" si="97"/>
        <v>0</v>
      </c>
      <c r="O46" s="19">
        <f t="shared" ca="1" si="97"/>
        <v>0</v>
      </c>
      <c r="P46" s="19">
        <f t="shared" ca="1" si="97"/>
        <v>0</v>
      </c>
      <c r="Q46" s="19">
        <f t="shared" ca="1" si="97"/>
        <v>0</v>
      </c>
      <c r="R46" s="19">
        <f t="shared" ca="1" si="97"/>
        <v>0</v>
      </c>
      <c r="S46" s="19">
        <f t="shared" ca="1" si="97"/>
        <v>0</v>
      </c>
      <c r="T46" s="19">
        <f t="shared" ca="1" si="97"/>
        <v>0</v>
      </c>
      <c r="U46" s="19">
        <f t="shared" ca="1" si="97"/>
        <v>0</v>
      </c>
      <c r="V46" s="19">
        <f t="shared" ca="1" si="97"/>
        <v>0</v>
      </c>
      <c r="W46" s="19">
        <f t="shared" ca="1" si="97"/>
        <v>0</v>
      </c>
      <c r="X46" s="19">
        <f t="shared" ca="1" si="97"/>
        <v>0</v>
      </c>
      <c r="Y46" s="19">
        <f t="shared" ca="1" si="97"/>
        <v>0</v>
      </c>
      <c r="Z46" s="19">
        <f t="shared" ca="1" si="97"/>
        <v>0</v>
      </c>
      <c r="AA46" s="19">
        <f t="shared" ca="1" si="97"/>
        <v>0</v>
      </c>
      <c r="AB46" s="19">
        <f t="shared" ca="1" si="97"/>
        <v>0</v>
      </c>
      <c r="AC46" s="19">
        <f t="shared" ca="1" si="97"/>
        <v>0</v>
      </c>
      <c r="AD46" s="19">
        <f t="shared" ca="1" si="97"/>
        <v>0</v>
      </c>
      <c r="AE46" s="19">
        <f t="shared" ca="1" si="97"/>
        <v>0</v>
      </c>
      <c r="AF46" s="19">
        <f t="shared" ca="1" si="97"/>
        <v>0</v>
      </c>
      <c r="AG46" s="19">
        <f t="shared" ca="1" si="97"/>
        <v>0</v>
      </c>
      <c r="AH46" s="19">
        <f t="shared" ca="1" si="97"/>
        <v>0</v>
      </c>
      <c r="AI46" s="19">
        <f t="shared" ca="1" si="97"/>
        <v>0</v>
      </c>
      <c r="AJ46" s="19">
        <f t="shared" ca="1" si="97"/>
        <v>0</v>
      </c>
      <c r="AK46" s="19">
        <f t="shared" ca="1" si="97"/>
        <v>0</v>
      </c>
      <c r="AL46" s="19">
        <f t="shared" ca="1" si="97"/>
        <v>0</v>
      </c>
      <c r="AM46" s="19">
        <f t="shared" ca="1" si="97"/>
        <v>0</v>
      </c>
      <c r="AN46" s="19">
        <f t="shared" ca="1" si="97"/>
        <v>0</v>
      </c>
      <c r="AO46" s="19">
        <f t="shared" ca="1" si="97"/>
        <v>0</v>
      </c>
      <c r="AP46" s="19">
        <f t="shared" ca="1" si="97"/>
        <v>0</v>
      </c>
      <c r="AQ46" s="19">
        <f t="shared" ca="1" si="97"/>
        <v>0</v>
      </c>
      <c r="AR46" s="19">
        <f t="shared" ca="1" si="97"/>
        <v>0</v>
      </c>
      <c r="AS46" s="19">
        <f t="shared" ca="1" si="97"/>
        <v>0</v>
      </c>
      <c r="AT46" s="19">
        <f t="shared" ca="1" si="97"/>
        <v>0</v>
      </c>
      <c r="AU46" s="19">
        <f t="shared" ca="1" si="97"/>
        <v>0</v>
      </c>
      <c r="AV46" s="19">
        <f t="shared" ca="1" si="97"/>
        <v>0</v>
      </c>
      <c r="AW46" s="19">
        <f t="shared" ca="1" si="97"/>
        <v>0</v>
      </c>
      <c r="AX46" s="19">
        <f t="shared" ca="1" si="97"/>
        <v>0</v>
      </c>
      <c r="AY46" s="19">
        <f t="shared" ca="1" si="97"/>
        <v>0</v>
      </c>
      <c r="AZ46" s="19">
        <f t="shared" ca="1" si="97"/>
        <v>0</v>
      </c>
      <c r="BA46" s="19">
        <f t="shared" ca="1" si="97"/>
        <v>0</v>
      </c>
      <c r="BB46" s="19">
        <f t="shared" ca="1" si="97"/>
        <v>0</v>
      </c>
      <c r="BC46" s="19">
        <f t="shared" ca="1" si="97"/>
        <v>0</v>
      </c>
      <c r="BD46" s="19">
        <f t="shared" ca="1" si="97"/>
        <v>0</v>
      </c>
      <c r="BE46" s="19">
        <f t="shared" ca="1" si="97"/>
        <v>0</v>
      </c>
      <c r="BF46" s="19">
        <f t="shared" ca="1" si="97"/>
        <v>0</v>
      </c>
      <c r="BG46" s="19">
        <f t="shared" ca="1" si="97"/>
        <v>0</v>
      </c>
      <c r="BH46" s="19">
        <f t="shared" ca="1" si="97"/>
        <v>0</v>
      </c>
      <c r="BI46" s="19">
        <f t="shared" ca="1" si="97"/>
        <v>0</v>
      </c>
      <c r="BJ46" s="19">
        <f t="shared" ca="1" si="97"/>
        <v>0</v>
      </c>
      <c r="BK46" s="19">
        <f t="shared" ca="1" si="97"/>
        <v>0</v>
      </c>
      <c r="BL46" s="19">
        <f t="shared" ca="1" si="97"/>
        <v>0</v>
      </c>
      <c r="BM46" s="19">
        <f t="shared" ca="1" si="97"/>
        <v>0</v>
      </c>
      <c r="BN46" s="19">
        <f t="shared" ca="1" si="97"/>
        <v>0</v>
      </c>
      <c r="BO46" s="19">
        <f t="shared" ref="BO46:BR46" ca="1" si="98">BO38-BO44</f>
        <v>0</v>
      </c>
      <c r="BP46" s="19">
        <f t="shared" ca="1" si="98"/>
        <v>0</v>
      </c>
      <c r="BQ46" s="19">
        <f t="shared" ca="1" si="98"/>
        <v>0</v>
      </c>
      <c r="BR46" s="19">
        <f t="shared" ca="1" si="98"/>
        <v>0</v>
      </c>
      <c r="BS46" s="19">
        <f t="shared" ref="BS46:CC46" ca="1" si="99">BS38-BS44</f>
        <v>0</v>
      </c>
      <c r="BT46" s="19">
        <f t="shared" ca="1" si="99"/>
        <v>0</v>
      </c>
      <c r="BU46" s="19">
        <f t="shared" ca="1" si="99"/>
        <v>0</v>
      </c>
      <c r="BV46" s="19">
        <f t="shared" ca="1" si="99"/>
        <v>0</v>
      </c>
      <c r="BW46" s="19">
        <f t="shared" ca="1" si="99"/>
        <v>0</v>
      </c>
      <c r="BX46" s="19">
        <f t="shared" ca="1" si="99"/>
        <v>0</v>
      </c>
      <c r="BY46" s="19">
        <f t="shared" ca="1" si="99"/>
        <v>0</v>
      </c>
      <c r="BZ46" s="19">
        <f t="shared" ca="1" si="99"/>
        <v>0</v>
      </c>
      <c r="CA46" s="19">
        <f t="shared" ca="1" si="99"/>
        <v>0</v>
      </c>
      <c r="CB46" s="19">
        <f t="shared" ca="1" si="99"/>
        <v>0</v>
      </c>
      <c r="CC46" s="19">
        <f t="shared" ca="1" si="99"/>
        <v>0</v>
      </c>
      <c r="CD46" s="19">
        <f t="shared" ref="CD46" ca="1" si="100">CD38-CD44</f>
        <v>0</v>
      </c>
      <c r="CE46" s="19">
        <f t="shared" ref="CE46:CQ46" ca="1" si="101">CE38-CE44</f>
        <v>0</v>
      </c>
      <c r="CF46" s="19">
        <f t="shared" ca="1" si="101"/>
        <v>0</v>
      </c>
      <c r="CG46" s="19">
        <f t="shared" ca="1" si="101"/>
        <v>0</v>
      </c>
      <c r="CH46" s="19">
        <f t="shared" ca="1" si="101"/>
        <v>0</v>
      </c>
      <c r="CI46" s="19">
        <f t="shared" ca="1" si="101"/>
        <v>0</v>
      </c>
      <c r="CJ46" s="19">
        <f t="shared" ca="1" si="101"/>
        <v>0</v>
      </c>
      <c r="CK46" s="19">
        <f t="shared" ca="1" si="101"/>
        <v>0</v>
      </c>
      <c r="CL46" s="19">
        <f t="shared" ca="1" si="101"/>
        <v>0</v>
      </c>
      <c r="CM46" s="19">
        <f t="shared" ca="1" si="101"/>
        <v>0</v>
      </c>
      <c r="CN46" s="19">
        <f t="shared" ca="1" si="101"/>
        <v>0</v>
      </c>
      <c r="CO46" s="19">
        <f t="shared" ca="1" si="101"/>
        <v>0</v>
      </c>
      <c r="CP46" s="19">
        <f t="shared" ca="1" si="101"/>
        <v>0</v>
      </c>
      <c r="CQ46" s="19">
        <f t="shared" ca="1" si="101"/>
        <v>0</v>
      </c>
      <c r="CR46" s="19"/>
      <c r="CS46" s="19"/>
      <c r="CT46" s="19"/>
    </row>
    <row r="47" spans="1:98" x14ac:dyDescent="0.25">
      <c r="A47" s="27"/>
      <c r="B47" s="11"/>
      <c r="C47" s="11"/>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row>
    <row r="48" spans="1:98" x14ac:dyDescent="0.25">
      <c r="A48" s="45" t="s">
        <v>114</v>
      </c>
      <c r="C48" s="386">
        <f t="shared" ref="C48:AH48" ca="1" si="102">C46/(1-FederalIncomeTax-StateIncomeTax)-C46</f>
        <v>0</v>
      </c>
      <c r="D48" s="386">
        <f t="shared" ca="1" si="102"/>
        <v>0</v>
      </c>
      <c r="E48" s="386">
        <f t="shared" ca="1" si="102"/>
        <v>0</v>
      </c>
      <c r="F48" s="386">
        <f t="shared" ca="1" si="102"/>
        <v>0</v>
      </c>
      <c r="G48" s="386">
        <f t="shared" ca="1" si="102"/>
        <v>0</v>
      </c>
      <c r="H48" s="386">
        <f t="shared" ca="1" si="102"/>
        <v>0</v>
      </c>
      <c r="I48" s="386">
        <f t="shared" ca="1" si="102"/>
        <v>0</v>
      </c>
      <c r="J48" s="386">
        <f t="shared" ca="1" si="102"/>
        <v>0</v>
      </c>
      <c r="K48" s="386">
        <f t="shared" ca="1" si="102"/>
        <v>0</v>
      </c>
      <c r="L48" s="386">
        <f t="shared" ca="1" si="102"/>
        <v>0</v>
      </c>
      <c r="M48" s="386">
        <f t="shared" ca="1" si="102"/>
        <v>0</v>
      </c>
      <c r="N48" s="386">
        <f t="shared" ca="1" si="102"/>
        <v>0</v>
      </c>
      <c r="O48" s="386">
        <f t="shared" ca="1" si="102"/>
        <v>0</v>
      </c>
      <c r="P48" s="386">
        <f t="shared" ca="1" si="102"/>
        <v>0</v>
      </c>
      <c r="Q48" s="386">
        <f t="shared" ca="1" si="102"/>
        <v>0</v>
      </c>
      <c r="R48" s="386">
        <f t="shared" ca="1" si="102"/>
        <v>0</v>
      </c>
      <c r="S48" s="386">
        <f t="shared" ca="1" si="102"/>
        <v>0</v>
      </c>
      <c r="T48" s="386">
        <f t="shared" ca="1" si="102"/>
        <v>0</v>
      </c>
      <c r="U48" s="386">
        <f t="shared" ca="1" si="102"/>
        <v>0</v>
      </c>
      <c r="V48" s="386">
        <f t="shared" ca="1" si="102"/>
        <v>0</v>
      </c>
      <c r="W48" s="386">
        <f t="shared" ca="1" si="102"/>
        <v>0</v>
      </c>
      <c r="X48" s="386">
        <f t="shared" ca="1" si="102"/>
        <v>0</v>
      </c>
      <c r="Y48" s="386">
        <f t="shared" ca="1" si="102"/>
        <v>0</v>
      </c>
      <c r="Z48" s="386">
        <f t="shared" ca="1" si="102"/>
        <v>0</v>
      </c>
      <c r="AA48" s="386">
        <f t="shared" ca="1" si="102"/>
        <v>0</v>
      </c>
      <c r="AB48" s="386">
        <f t="shared" ca="1" si="102"/>
        <v>0</v>
      </c>
      <c r="AC48" s="386">
        <f t="shared" ca="1" si="102"/>
        <v>0</v>
      </c>
      <c r="AD48" s="386">
        <f t="shared" ca="1" si="102"/>
        <v>0</v>
      </c>
      <c r="AE48" s="386">
        <f t="shared" ca="1" si="102"/>
        <v>0</v>
      </c>
      <c r="AF48" s="386">
        <f t="shared" ca="1" si="102"/>
        <v>0</v>
      </c>
      <c r="AG48" s="386">
        <f t="shared" ca="1" si="102"/>
        <v>0</v>
      </c>
      <c r="AH48" s="386">
        <f t="shared" ca="1" si="102"/>
        <v>0</v>
      </c>
      <c r="AI48" s="386">
        <f t="shared" ref="AI48:CQ48" ca="1" si="103">AI46/(1-FederalIncomeTax-StateIncomeTax)-AI46</f>
        <v>0</v>
      </c>
      <c r="AJ48" s="386">
        <f t="shared" ca="1" si="103"/>
        <v>0</v>
      </c>
      <c r="AK48" s="386">
        <f t="shared" ca="1" si="103"/>
        <v>0</v>
      </c>
      <c r="AL48" s="386">
        <f t="shared" ca="1" si="103"/>
        <v>0</v>
      </c>
      <c r="AM48" s="386">
        <f t="shared" ca="1" si="103"/>
        <v>0</v>
      </c>
      <c r="AN48" s="386">
        <f t="shared" ca="1" si="103"/>
        <v>0</v>
      </c>
      <c r="AO48" s="386">
        <f t="shared" ca="1" si="103"/>
        <v>0</v>
      </c>
      <c r="AP48" s="386">
        <f t="shared" ca="1" si="103"/>
        <v>0</v>
      </c>
      <c r="AQ48" s="386">
        <f t="shared" ca="1" si="103"/>
        <v>0</v>
      </c>
      <c r="AR48" s="386">
        <f t="shared" ca="1" si="103"/>
        <v>0</v>
      </c>
      <c r="AS48" s="386">
        <f t="shared" ca="1" si="103"/>
        <v>0</v>
      </c>
      <c r="AT48" s="386">
        <f t="shared" ca="1" si="103"/>
        <v>0</v>
      </c>
      <c r="AU48" s="386">
        <f t="shared" ca="1" si="103"/>
        <v>0</v>
      </c>
      <c r="AV48" s="386">
        <f t="shared" ca="1" si="103"/>
        <v>0</v>
      </c>
      <c r="AW48" s="386">
        <f t="shared" ca="1" si="103"/>
        <v>0</v>
      </c>
      <c r="AX48" s="386">
        <f t="shared" ca="1" si="103"/>
        <v>0</v>
      </c>
      <c r="AY48" s="386">
        <f t="shared" ca="1" si="103"/>
        <v>0</v>
      </c>
      <c r="AZ48" s="386">
        <f t="shared" ca="1" si="103"/>
        <v>0</v>
      </c>
      <c r="BA48" s="386">
        <f t="shared" ca="1" si="103"/>
        <v>0</v>
      </c>
      <c r="BB48" s="386">
        <f t="shared" ca="1" si="103"/>
        <v>0</v>
      </c>
      <c r="BC48" s="386">
        <f t="shared" ca="1" si="103"/>
        <v>0</v>
      </c>
      <c r="BD48" s="386">
        <f t="shared" ca="1" si="103"/>
        <v>0</v>
      </c>
      <c r="BE48" s="386">
        <f t="shared" ca="1" si="103"/>
        <v>0</v>
      </c>
      <c r="BF48" s="386">
        <f t="shared" ca="1" si="103"/>
        <v>0</v>
      </c>
      <c r="BG48" s="386">
        <f t="shared" ca="1" si="103"/>
        <v>0</v>
      </c>
      <c r="BH48" s="386">
        <f t="shared" ca="1" si="103"/>
        <v>0</v>
      </c>
      <c r="BI48" s="386">
        <f t="shared" ca="1" si="103"/>
        <v>0</v>
      </c>
      <c r="BJ48" s="386">
        <f t="shared" ca="1" si="103"/>
        <v>0</v>
      </c>
      <c r="BK48" s="386">
        <f t="shared" ca="1" si="103"/>
        <v>0</v>
      </c>
      <c r="BL48" s="386">
        <f t="shared" ca="1" si="103"/>
        <v>0</v>
      </c>
      <c r="BM48" s="386">
        <f t="shared" ca="1" si="103"/>
        <v>0</v>
      </c>
      <c r="BN48" s="386">
        <f t="shared" ca="1" si="103"/>
        <v>0</v>
      </c>
      <c r="BO48" s="386">
        <f t="shared" ca="1" si="103"/>
        <v>0</v>
      </c>
      <c r="BP48" s="386">
        <f t="shared" ca="1" si="103"/>
        <v>0</v>
      </c>
      <c r="BQ48" s="386">
        <f t="shared" ca="1" si="103"/>
        <v>0</v>
      </c>
      <c r="BR48" s="386">
        <f t="shared" ca="1" si="103"/>
        <v>0</v>
      </c>
      <c r="BS48" s="386">
        <f t="shared" ca="1" si="103"/>
        <v>0</v>
      </c>
      <c r="BT48" s="386">
        <f t="shared" ca="1" si="103"/>
        <v>0</v>
      </c>
      <c r="BU48" s="386">
        <f t="shared" ca="1" si="103"/>
        <v>0</v>
      </c>
      <c r="BV48" s="386">
        <f t="shared" ca="1" si="103"/>
        <v>0</v>
      </c>
      <c r="BW48" s="386">
        <f t="shared" ca="1" si="103"/>
        <v>0</v>
      </c>
      <c r="BX48" s="386">
        <f t="shared" ca="1" si="103"/>
        <v>0</v>
      </c>
      <c r="BY48" s="386">
        <f t="shared" ca="1" si="103"/>
        <v>0</v>
      </c>
      <c r="BZ48" s="386">
        <f t="shared" ca="1" si="103"/>
        <v>0</v>
      </c>
      <c r="CA48" s="386">
        <f t="shared" ca="1" si="103"/>
        <v>0</v>
      </c>
      <c r="CB48" s="386">
        <f t="shared" ca="1" si="103"/>
        <v>0</v>
      </c>
      <c r="CC48" s="386">
        <f t="shared" ca="1" si="103"/>
        <v>0</v>
      </c>
      <c r="CD48" s="386">
        <f t="shared" ca="1" si="103"/>
        <v>0</v>
      </c>
      <c r="CE48" s="386">
        <f t="shared" ca="1" si="103"/>
        <v>0</v>
      </c>
      <c r="CF48" s="386">
        <f t="shared" ca="1" si="103"/>
        <v>0</v>
      </c>
      <c r="CG48" s="386">
        <f t="shared" ca="1" si="103"/>
        <v>0</v>
      </c>
      <c r="CH48" s="386">
        <f t="shared" ca="1" si="103"/>
        <v>0</v>
      </c>
      <c r="CI48" s="386">
        <f t="shared" ca="1" si="103"/>
        <v>0</v>
      </c>
      <c r="CJ48" s="386">
        <f t="shared" ca="1" si="103"/>
        <v>0</v>
      </c>
      <c r="CK48" s="386">
        <f t="shared" ca="1" si="103"/>
        <v>0</v>
      </c>
      <c r="CL48" s="386">
        <f t="shared" ca="1" si="103"/>
        <v>0</v>
      </c>
      <c r="CM48" s="386">
        <f t="shared" ca="1" si="103"/>
        <v>0</v>
      </c>
      <c r="CN48" s="386">
        <f t="shared" ca="1" si="103"/>
        <v>0</v>
      </c>
      <c r="CO48" s="386">
        <f t="shared" ca="1" si="103"/>
        <v>0</v>
      </c>
      <c r="CP48" s="386">
        <f t="shared" ca="1" si="103"/>
        <v>0</v>
      </c>
      <c r="CQ48" s="386">
        <f t="shared" ca="1" si="103"/>
        <v>0</v>
      </c>
      <c r="CR48" s="470"/>
      <c r="CS48" s="470"/>
      <c r="CT48" s="470"/>
    </row>
    <row r="49" spans="1:98" x14ac:dyDescent="0.25">
      <c r="A49" s="48" t="s">
        <v>115</v>
      </c>
      <c r="B49" s="55"/>
      <c r="C49" s="19">
        <f t="shared" ref="C49:BN49" ca="1" si="104">C46+C48</f>
        <v>0</v>
      </c>
      <c r="D49" s="19">
        <f t="shared" ca="1" si="104"/>
        <v>0</v>
      </c>
      <c r="E49" s="19">
        <f t="shared" ca="1" si="104"/>
        <v>0</v>
      </c>
      <c r="F49" s="19">
        <f t="shared" ca="1" si="104"/>
        <v>0</v>
      </c>
      <c r="G49" s="19">
        <f t="shared" ca="1" si="104"/>
        <v>0</v>
      </c>
      <c r="H49" s="19">
        <f t="shared" ca="1" si="104"/>
        <v>0</v>
      </c>
      <c r="I49" s="19">
        <f t="shared" ca="1" si="104"/>
        <v>0</v>
      </c>
      <c r="J49" s="19">
        <f t="shared" ca="1" si="104"/>
        <v>0</v>
      </c>
      <c r="K49" s="19">
        <f t="shared" ca="1" si="104"/>
        <v>0</v>
      </c>
      <c r="L49" s="19">
        <f t="shared" ca="1" si="104"/>
        <v>0</v>
      </c>
      <c r="M49" s="19">
        <f t="shared" ca="1" si="104"/>
        <v>0</v>
      </c>
      <c r="N49" s="19">
        <f t="shared" ca="1" si="104"/>
        <v>0</v>
      </c>
      <c r="O49" s="19">
        <f t="shared" ca="1" si="104"/>
        <v>0</v>
      </c>
      <c r="P49" s="19">
        <f t="shared" ca="1" si="104"/>
        <v>0</v>
      </c>
      <c r="Q49" s="19">
        <f t="shared" ca="1" si="104"/>
        <v>0</v>
      </c>
      <c r="R49" s="19">
        <f t="shared" ca="1" si="104"/>
        <v>0</v>
      </c>
      <c r="S49" s="19">
        <f t="shared" ca="1" si="104"/>
        <v>0</v>
      </c>
      <c r="T49" s="19">
        <f t="shared" ca="1" si="104"/>
        <v>0</v>
      </c>
      <c r="U49" s="19">
        <f t="shared" ca="1" si="104"/>
        <v>0</v>
      </c>
      <c r="V49" s="19">
        <f t="shared" ca="1" si="104"/>
        <v>0</v>
      </c>
      <c r="W49" s="19">
        <f t="shared" ca="1" si="104"/>
        <v>0</v>
      </c>
      <c r="X49" s="19">
        <f t="shared" ca="1" si="104"/>
        <v>0</v>
      </c>
      <c r="Y49" s="19">
        <f t="shared" ca="1" si="104"/>
        <v>0</v>
      </c>
      <c r="Z49" s="19">
        <f t="shared" ca="1" si="104"/>
        <v>0</v>
      </c>
      <c r="AA49" s="19">
        <f t="shared" ca="1" si="104"/>
        <v>0</v>
      </c>
      <c r="AB49" s="19">
        <f t="shared" ca="1" si="104"/>
        <v>0</v>
      </c>
      <c r="AC49" s="19">
        <f t="shared" ca="1" si="104"/>
        <v>0</v>
      </c>
      <c r="AD49" s="19">
        <f t="shared" ca="1" si="104"/>
        <v>0</v>
      </c>
      <c r="AE49" s="19">
        <f t="shared" ca="1" si="104"/>
        <v>0</v>
      </c>
      <c r="AF49" s="19">
        <f t="shared" ca="1" si="104"/>
        <v>0</v>
      </c>
      <c r="AG49" s="19">
        <f t="shared" ca="1" si="104"/>
        <v>0</v>
      </c>
      <c r="AH49" s="19">
        <f t="shared" ca="1" si="104"/>
        <v>0</v>
      </c>
      <c r="AI49" s="19">
        <f t="shared" ca="1" si="104"/>
        <v>0</v>
      </c>
      <c r="AJ49" s="19">
        <f t="shared" ca="1" si="104"/>
        <v>0</v>
      </c>
      <c r="AK49" s="19">
        <f t="shared" ca="1" si="104"/>
        <v>0</v>
      </c>
      <c r="AL49" s="19">
        <f t="shared" ca="1" si="104"/>
        <v>0</v>
      </c>
      <c r="AM49" s="19">
        <f t="shared" ca="1" si="104"/>
        <v>0</v>
      </c>
      <c r="AN49" s="19">
        <f t="shared" ca="1" si="104"/>
        <v>0</v>
      </c>
      <c r="AO49" s="19">
        <f t="shared" ca="1" si="104"/>
        <v>0</v>
      </c>
      <c r="AP49" s="19">
        <f t="shared" ca="1" si="104"/>
        <v>0</v>
      </c>
      <c r="AQ49" s="19">
        <f t="shared" ca="1" si="104"/>
        <v>0</v>
      </c>
      <c r="AR49" s="19">
        <f t="shared" ca="1" si="104"/>
        <v>0</v>
      </c>
      <c r="AS49" s="19">
        <f t="shared" ca="1" si="104"/>
        <v>0</v>
      </c>
      <c r="AT49" s="19">
        <f t="shared" ca="1" si="104"/>
        <v>0</v>
      </c>
      <c r="AU49" s="19">
        <f t="shared" ca="1" si="104"/>
        <v>0</v>
      </c>
      <c r="AV49" s="19">
        <f t="shared" ca="1" si="104"/>
        <v>0</v>
      </c>
      <c r="AW49" s="19">
        <f t="shared" ca="1" si="104"/>
        <v>0</v>
      </c>
      <c r="AX49" s="19">
        <f t="shared" ca="1" si="104"/>
        <v>0</v>
      </c>
      <c r="AY49" s="19">
        <f t="shared" ca="1" si="104"/>
        <v>0</v>
      </c>
      <c r="AZ49" s="19">
        <f t="shared" ca="1" si="104"/>
        <v>0</v>
      </c>
      <c r="BA49" s="19">
        <f t="shared" ca="1" si="104"/>
        <v>0</v>
      </c>
      <c r="BB49" s="19">
        <f t="shared" ca="1" si="104"/>
        <v>0</v>
      </c>
      <c r="BC49" s="19">
        <f t="shared" ca="1" si="104"/>
        <v>0</v>
      </c>
      <c r="BD49" s="19">
        <f t="shared" ca="1" si="104"/>
        <v>0</v>
      </c>
      <c r="BE49" s="19">
        <f t="shared" ca="1" si="104"/>
        <v>0</v>
      </c>
      <c r="BF49" s="19">
        <f t="shared" ca="1" si="104"/>
        <v>0</v>
      </c>
      <c r="BG49" s="19">
        <f t="shared" ca="1" si="104"/>
        <v>0</v>
      </c>
      <c r="BH49" s="19">
        <f t="shared" ca="1" si="104"/>
        <v>0</v>
      </c>
      <c r="BI49" s="19">
        <f t="shared" ca="1" si="104"/>
        <v>0</v>
      </c>
      <c r="BJ49" s="19">
        <f t="shared" ca="1" si="104"/>
        <v>0</v>
      </c>
      <c r="BK49" s="19">
        <f t="shared" ca="1" si="104"/>
        <v>0</v>
      </c>
      <c r="BL49" s="19">
        <f t="shared" ca="1" si="104"/>
        <v>0</v>
      </c>
      <c r="BM49" s="19">
        <f t="shared" ca="1" si="104"/>
        <v>0</v>
      </c>
      <c r="BN49" s="19">
        <f t="shared" ca="1" si="104"/>
        <v>0</v>
      </c>
      <c r="BO49" s="19">
        <f t="shared" ref="BO49:BR49" ca="1" si="105">BO46+BO48</f>
        <v>0</v>
      </c>
      <c r="BP49" s="19">
        <f t="shared" ca="1" si="105"/>
        <v>0</v>
      </c>
      <c r="BQ49" s="19">
        <f t="shared" ca="1" si="105"/>
        <v>0</v>
      </c>
      <c r="BR49" s="19">
        <f t="shared" ca="1" si="105"/>
        <v>0</v>
      </c>
      <c r="BS49" s="19">
        <f t="shared" ref="BS49:CC49" ca="1" si="106">BS46+BS48</f>
        <v>0</v>
      </c>
      <c r="BT49" s="19">
        <f t="shared" ca="1" si="106"/>
        <v>0</v>
      </c>
      <c r="BU49" s="19">
        <f t="shared" ca="1" si="106"/>
        <v>0</v>
      </c>
      <c r="BV49" s="19">
        <f t="shared" ca="1" si="106"/>
        <v>0</v>
      </c>
      <c r="BW49" s="19">
        <f t="shared" ca="1" si="106"/>
        <v>0</v>
      </c>
      <c r="BX49" s="19">
        <f t="shared" ca="1" si="106"/>
        <v>0</v>
      </c>
      <c r="BY49" s="19">
        <f t="shared" ca="1" si="106"/>
        <v>0</v>
      </c>
      <c r="BZ49" s="19">
        <f t="shared" ca="1" si="106"/>
        <v>0</v>
      </c>
      <c r="CA49" s="19">
        <f t="shared" ca="1" si="106"/>
        <v>0</v>
      </c>
      <c r="CB49" s="19">
        <f t="shared" ca="1" si="106"/>
        <v>0</v>
      </c>
      <c r="CC49" s="19">
        <f t="shared" ca="1" si="106"/>
        <v>0</v>
      </c>
      <c r="CD49" s="19">
        <f t="shared" ref="CD49" ca="1" si="107">CD46+CD48</f>
        <v>0</v>
      </c>
      <c r="CE49" s="19">
        <f t="shared" ref="CE49:CQ49" ca="1" si="108">CE46+CE48</f>
        <v>0</v>
      </c>
      <c r="CF49" s="19">
        <f t="shared" ca="1" si="108"/>
        <v>0</v>
      </c>
      <c r="CG49" s="19">
        <f t="shared" ca="1" si="108"/>
        <v>0</v>
      </c>
      <c r="CH49" s="19">
        <f t="shared" ca="1" si="108"/>
        <v>0</v>
      </c>
      <c r="CI49" s="19">
        <f t="shared" ca="1" si="108"/>
        <v>0</v>
      </c>
      <c r="CJ49" s="19">
        <f t="shared" ca="1" si="108"/>
        <v>0</v>
      </c>
      <c r="CK49" s="19">
        <f t="shared" ca="1" si="108"/>
        <v>0</v>
      </c>
      <c r="CL49" s="19">
        <f t="shared" ca="1" si="108"/>
        <v>0</v>
      </c>
      <c r="CM49" s="19">
        <f t="shared" ca="1" si="108"/>
        <v>0</v>
      </c>
      <c r="CN49" s="19">
        <f t="shared" ca="1" si="108"/>
        <v>0</v>
      </c>
      <c r="CO49" s="19">
        <f t="shared" ca="1" si="108"/>
        <v>0</v>
      </c>
      <c r="CP49" s="19">
        <f t="shared" ca="1" si="108"/>
        <v>0</v>
      </c>
      <c r="CQ49" s="19">
        <f t="shared" ca="1" si="108"/>
        <v>0</v>
      </c>
      <c r="CR49" s="19"/>
      <c r="CS49" s="19"/>
      <c r="CT49" s="19"/>
    </row>
    <row r="50" spans="1:98" ht="16.5" thickBot="1" x14ac:dyDescent="0.3">
      <c r="A50" s="16"/>
      <c r="B50" s="11"/>
      <c r="C50" s="1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23"/>
    </row>
    <row r="51" spans="1:98" x14ac:dyDescent="0.25">
      <c r="A51" s="57" t="s">
        <v>117</v>
      </c>
      <c r="B51" s="495">
        <f ca="1">IFERROR(NPV(WACC,D49:CQ49)+C49,0)</f>
        <v>0</v>
      </c>
      <c r="C51" s="369"/>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470"/>
      <c r="CE51" s="470"/>
      <c r="CF51" s="470"/>
      <c r="CG51" s="470"/>
      <c r="CH51" s="470"/>
      <c r="CI51" s="470"/>
      <c r="CJ51" s="470"/>
      <c r="CK51" s="470"/>
      <c r="CL51" s="470"/>
      <c r="CM51" s="470"/>
      <c r="CN51" s="470"/>
      <c r="CO51" s="470"/>
      <c r="CP51" s="470"/>
      <c r="CQ51" s="5"/>
      <c r="CR51" s="5"/>
    </row>
    <row r="52" spans="1:98" ht="16.5" thickBot="1" x14ac:dyDescent="0.3">
      <c r="A52" s="58" t="str">
        <f>"(Discounted at "&amp;TEXT(WACC,"0.00%")&amp;" WACC rate)"</f>
        <v>(Discounted at 6.32% WACC rate)</v>
      </c>
      <c r="B52" s="59"/>
    </row>
  </sheetData>
  <mergeCells count="2">
    <mergeCell ref="A2:B2"/>
    <mergeCell ref="A3:B3"/>
  </mergeCells>
  <conditionalFormatting sqref="D50:CQ51 D5:CQ7">
    <cfRule type="expression" dxfId="1738" priority="4251">
      <formula>$D$4=""</formula>
    </cfRule>
  </conditionalFormatting>
  <conditionalFormatting sqref="E50:CQ51 E5:CQ7">
    <cfRule type="expression" dxfId="1737" priority="4250">
      <formula>$E$4=""</formula>
    </cfRule>
  </conditionalFormatting>
  <conditionalFormatting sqref="F50:CQ51 F5:CQ7">
    <cfRule type="expression" dxfId="1736" priority="4249">
      <formula>$F$4=""</formula>
    </cfRule>
  </conditionalFormatting>
  <conditionalFormatting sqref="G50:CQ51 G5:CQ7">
    <cfRule type="expression" dxfId="1735" priority="4248">
      <formula>$G$4=""</formula>
    </cfRule>
  </conditionalFormatting>
  <conditionalFormatting sqref="H50:CQ51 H5:CQ7">
    <cfRule type="expression" dxfId="1734" priority="4247">
      <formula>$H$4=""</formula>
    </cfRule>
  </conditionalFormatting>
  <conditionalFormatting sqref="I50:CQ51 I5:CQ7">
    <cfRule type="expression" dxfId="1733" priority="4246">
      <formula>$I$4=""</formula>
    </cfRule>
  </conditionalFormatting>
  <conditionalFormatting sqref="J50:CQ51 J5:CQ7">
    <cfRule type="expression" dxfId="1732" priority="4245">
      <formula>$J$4=""</formula>
    </cfRule>
  </conditionalFormatting>
  <conditionalFormatting sqref="K50:CQ51 K5:CQ7">
    <cfRule type="expression" dxfId="1731" priority="4244">
      <formula>$K$4=""</formula>
    </cfRule>
  </conditionalFormatting>
  <conditionalFormatting sqref="L50:CQ51 L5:CQ7">
    <cfRule type="expression" dxfId="1730" priority="4243">
      <formula>$L$4=""</formula>
    </cfRule>
  </conditionalFormatting>
  <conditionalFormatting sqref="M50:CQ51 M5:CQ7">
    <cfRule type="expression" dxfId="1729" priority="4242">
      <formula>$M$4=""</formula>
    </cfRule>
  </conditionalFormatting>
  <conditionalFormatting sqref="N50:CQ51 N5:CQ7">
    <cfRule type="expression" dxfId="1728" priority="4241">
      <formula>$N$4=""</formula>
    </cfRule>
  </conditionalFormatting>
  <conditionalFormatting sqref="O50:CQ51 O5:CQ7">
    <cfRule type="expression" dxfId="1727" priority="4240">
      <formula>$O$4=""</formula>
    </cfRule>
  </conditionalFormatting>
  <conditionalFormatting sqref="P50:CQ51 P5:CQ7">
    <cfRule type="expression" dxfId="1726" priority="4239">
      <formula>$P$4=""</formula>
    </cfRule>
  </conditionalFormatting>
  <conditionalFormatting sqref="Q50:CQ51 Q5:CQ7">
    <cfRule type="expression" dxfId="1725" priority="4238">
      <formula>$Q$4=""</formula>
    </cfRule>
  </conditionalFormatting>
  <conditionalFormatting sqref="R50:CQ51 R5:CQ7">
    <cfRule type="expression" dxfId="1724" priority="4237">
      <formula>$R$4=""</formula>
    </cfRule>
  </conditionalFormatting>
  <conditionalFormatting sqref="S50:CQ51 S5:CQ7">
    <cfRule type="expression" dxfId="1723" priority="4236">
      <formula>$S$4=""</formula>
    </cfRule>
  </conditionalFormatting>
  <conditionalFormatting sqref="T50:CQ51 T5:CQ7">
    <cfRule type="expression" dxfId="1722" priority="4235">
      <formula>$T$4=""</formula>
    </cfRule>
  </conditionalFormatting>
  <conditionalFormatting sqref="U50:CQ51 U5:CQ7">
    <cfRule type="expression" dxfId="1721" priority="4234">
      <formula>$U$4=""</formula>
    </cfRule>
  </conditionalFormatting>
  <conditionalFormatting sqref="V50:CQ51 V5:CQ7">
    <cfRule type="expression" dxfId="1720" priority="4233">
      <formula>$V$4=""</formula>
    </cfRule>
  </conditionalFormatting>
  <conditionalFormatting sqref="W50:CQ51 W5:CQ7">
    <cfRule type="expression" dxfId="1719" priority="4232">
      <formula>$W$4=""</formula>
    </cfRule>
  </conditionalFormatting>
  <conditionalFormatting sqref="X50:CQ51 X5:CQ7">
    <cfRule type="expression" dxfId="1718" priority="4231">
      <formula>$X$4=""</formula>
    </cfRule>
  </conditionalFormatting>
  <conditionalFormatting sqref="Y50:CQ51 Y5:CQ7">
    <cfRule type="expression" dxfId="1717" priority="4230">
      <formula>$Y$4=""</formula>
    </cfRule>
  </conditionalFormatting>
  <conditionalFormatting sqref="Z50:CQ51 Z5:CQ7">
    <cfRule type="expression" dxfId="1716" priority="4229">
      <formula>$Z$4=""</formula>
    </cfRule>
  </conditionalFormatting>
  <conditionalFormatting sqref="AA50:CQ51 AA5:CQ7">
    <cfRule type="expression" dxfId="1715" priority="4228">
      <formula>$AA$4=""</formula>
    </cfRule>
  </conditionalFormatting>
  <conditionalFormatting sqref="AY50:CQ51 AY5:CQ7">
    <cfRule type="expression" dxfId="1714" priority="4204">
      <formula>$AY$4=""</formula>
    </cfRule>
  </conditionalFormatting>
  <conditionalFormatting sqref="AX50:CQ51 AX5:CQ7">
    <cfRule type="expression" dxfId="1713" priority="4205">
      <formula>$AX$4=""</formula>
    </cfRule>
  </conditionalFormatting>
  <conditionalFormatting sqref="AW50:CQ51 AW5:CQ7">
    <cfRule type="expression" dxfId="1712" priority="4206">
      <formula>$AW$4=""</formula>
    </cfRule>
  </conditionalFormatting>
  <conditionalFormatting sqref="AV50:CQ51 AV5:CQ7">
    <cfRule type="expression" dxfId="1711" priority="4207">
      <formula>$AV$4=""</formula>
    </cfRule>
  </conditionalFormatting>
  <conditionalFormatting sqref="AU50:CQ51 AU5:CQ7">
    <cfRule type="expression" dxfId="1710" priority="4208">
      <formula>$AU$4=""</formula>
    </cfRule>
  </conditionalFormatting>
  <conditionalFormatting sqref="AT50:CQ51 AT5:CQ7">
    <cfRule type="expression" dxfId="1709" priority="4209">
      <formula>$AT$4=""</formula>
    </cfRule>
  </conditionalFormatting>
  <conditionalFormatting sqref="AS50:CQ51 AS5:CQ7">
    <cfRule type="expression" dxfId="1708" priority="4210">
      <formula>$AS$4=""</formula>
    </cfRule>
  </conditionalFormatting>
  <conditionalFormatting sqref="AR50:CQ51 AR5:CQ7">
    <cfRule type="expression" dxfId="1707" priority="4211">
      <formula>$AR$4=""</formula>
    </cfRule>
  </conditionalFormatting>
  <conditionalFormatting sqref="AQ50:CQ51 AQ5:CQ7">
    <cfRule type="expression" dxfId="1706" priority="4212">
      <formula>$AQ$4=""</formula>
    </cfRule>
  </conditionalFormatting>
  <conditionalFormatting sqref="AP50:CQ51 AP5:CQ7">
    <cfRule type="expression" dxfId="1705" priority="4213">
      <formula>$AP$4=""</formula>
    </cfRule>
  </conditionalFormatting>
  <conditionalFormatting sqref="AO50:CQ51 AO5:CQ7">
    <cfRule type="expression" dxfId="1704" priority="4214">
      <formula>$AO$4=""</formula>
    </cfRule>
  </conditionalFormatting>
  <conditionalFormatting sqref="AN50:CQ51 AN5:CQ7">
    <cfRule type="expression" dxfId="1703" priority="4215">
      <formula>$AN$4=""</formula>
    </cfRule>
  </conditionalFormatting>
  <conditionalFormatting sqref="AM50:CQ51 AM5:CQ7">
    <cfRule type="expression" dxfId="1702" priority="4216">
      <formula>$AM$4=""</formula>
    </cfRule>
  </conditionalFormatting>
  <conditionalFormatting sqref="AL50:CQ51 AL5:CQ7">
    <cfRule type="expression" dxfId="1701" priority="4217">
      <formula>$AL$4=""</formula>
    </cfRule>
  </conditionalFormatting>
  <conditionalFormatting sqref="AK50:CQ51 AK5:CQ7">
    <cfRule type="expression" dxfId="1700" priority="4218">
      <formula>$AK$4=""</formula>
    </cfRule>
  </conditionalFormatting>
  <conditionalFormatting sqref="AJ50:CQ51 AJ5:CQ7">
    <cfRule type="expression" dxfId="1699" priority="4219">
      <formula>$AJ$4=""</formula>
    </cfRule>
  </conditionalFormatting>
  <conditionalFormatting sqref="AI50:CQ51 AI5:CQ7">
    <cfRule type="expression" dxfId="1698" priority="4220">
      <formula>$AI$4=""</formula>
    </cfRule>
  </conditionalFormatting>
  <conditionalFormatting sqref="AH50:CQ51 AH5:CQ7">
    <cfRule type="expression" dxfId="1697" priority="4221">
      <formula>$AH$4=""</formula>
    </cfRule>
  </conditionalFormatting>
  <conditionalFormatting sqref="AG50:CQ51 AG5:CQ7">
    <cfRule type="expression" dxfId="1696" priority="4222">
      <formula>$AG$4=""</formula>
    </cfRule>
  </conditionalFormatting>
  <conditionalFormatting sqref="AF50:CQ51 AF5:CQ7">
    <cfRule type="expression" dxfId="1695" priority="4223">
      <formula>$AF$4=""</formula>
    </cfRule>
  </conditionalFormatting>
  <conditionalFormatting sqref="AE50:CQ51 AE5:CQ7">
    <cfRule type="expression" dxfId="1694" priority="4224">
      <formula>$AE$4=""</formula>
    </cfRule>
  </conditionalFormatting>
  <conditionalFormatting sqref="AD50:CQ51 AD5:CQ7">
    <cfRule type="expression" dxfId="1693" priority="4225">
      <formula>$AD$4=""</formula>
    </cfRule>
  </conditionalFormatting>
  <conditionalFormatting sqref="AC50:CQ51 AC5:CQ7">
    <cfRule type="expression" dxfId="1692" priority="4226">
      <formula>$AC$4=""</formula>
    </cfRule>
  </conditionalFormatting>
  <conditionalFormatting sqref="AB50:CQ51 AB5:CQ7">
    <cfRule type="expression" dxfId="1691" priority="4227">
      <formula>$AB$4=""</formula>
    </cfRule>
  </conditionalFormatting>
  <conditionalFormatting sqref="BA50:CQ51 BA5:CQ7">
    <cfRule type="expression" dxfId="1690" priority="4202">
      <formula>$BA$4=""</formula>
    </cfRule>
  </conditionalFormatting>
  <conditionalFormatting sqref="BO50:CQ51 BO5:CQ7">
    <cfRule type="expression" dxfId="1689" priority="4188">
      <formula>$BO$4=""</formula>
    </cfRule>
  </conditionalFormatting>
  <conditionalFormatting sqref="BN50:CQ51 BN5:CQ7">
    <cfRule type="expression" dxfId="1688" priority="4189">
      <formula>$BN$4=""</formula>
    </cfRule>
  </conditionalFormatting>
  <conditionalFormatting sqref="BM50:CQ51 BM5:CQ7">
    <cfRule type="expression" dxfId="1687" priority="4190">
      <formula>$BM$4=""</formula>
    </cfRule>
  </conditionalFormatting>
  <conditionalFormatting sqref="BL50:CQ51 BL5:CQ7">
    <cfRule type="expression" dxfId="1686" priority="4191">
      <formula>$BL$4=""</formula>
    </cfRule>
  </conditionalFormatting>
  <conditionalFormatting sqref="BK50:CQ51 BK5:CQ7">
    <cfRule type="expression" dxfId="1685" priority="4192">
      <formula>$BK$4=""</formula>
    </cfRule>
  </conditionalFormatting>
  <conditionalFormatting sqref="BJ50:CQ51 BJ5:CQ7">
    <cfRule type="expression" dxfId="1684" priority="4193">
      <formula>$BJ$4=""</formula>
    </cfRule>
  </conditionalFormatting>
  <conditionalFormatting sqref="BI50:CQ51 BI5:CQ7">
    <cfRule type="expression" dxfId="1683" priority="4194">
      <formula>$BI$4=""</formula>
    </cfRule>
  </conditionalFormatting>
  <conditionalFormatting sqref="BH50:CQ51 BH5:CQ7">
    <cfRule type="expression" dxfId="1682" priority="4195">
      <formula>$BH$4=""</formula>
    </cfRule>
  </conditionalFormatting>
  <conditionalFormatting sqref="BG50:CQ51 BG5:CQ7">
    <cfRule type="expression" dxfId="1681" priority="4196">
      <formula>$BG$4=""</formula>
    </cfRule>
  </conditionalFormatting>
  <conditionalFormatting sqref="BF50:CQ51 BF5:CQ7">
    <cfRule type="expression" dxfId="1680" priority="4197">
      <formula>$BF$4=""</formula>
    </cfRule>
  </conditionalFormatting>
  <conditionalFormatting sqref="BE50:CQ51 BE5:CQ7">
    <cfRule type="expression" dxfId="1679" priority="4198">
      <formula>$BE$4=""</formula>
    </cfRule>
  </conditionalFormatting>
  <conditionalFormatting sqref="BD50:CQ51 BD5:CQ7">
    <cfRule type="expression" dxfId="1678" priority="4199">
      <formula>$BD$4=""</formula>
    </cfRule>
  </conditionalFormatting>
  <conditionalFormatting sqref="BB50:CQ51 BB5:CQ7">
    <cfRule type="expression" dxfId="1677" priority="4201">
      <formula>$BB$4=""</formula>
    </cfRule>
  </conditionalFormatting>
  <conditionalFormatting sqref="AZ50:CQ51 AZ5:CQ7">
    <cfRule type="expression" dxfId="1676" priority="4203">
      <formula>$AZ$4=""</formula>
    </cfRule>
  </conditionalFormatting>
  <conditionalFormatting sqref="CQ50:CQ51">
    <cfRule type="expression" dxfId="1675" priority="4173">
      <formula>$CQ$4=""</formula>
    </cfRule>
  </conditionalFormatting>
  <conditionalFormatting sqref="BP50:CQ51 BP5:CQ7">
    <cfRule type="expression" dxfId="1674" priority="4187">
      <formula>$BP$4=""</formula>
    </cfRule>
  </conditionalFormatting>
  <conditionalFormatting sqref="BQ50:CQ51 BQ5:CQ7">
    <cfRule type="expression" dxfId="1673" priority="4186">
      <formula>$BQ$4=""</formula>
    </cfRule>
  </conditionalFormatting>
  <conditionalFormatting sqref="BR50:CQ51 BR5:CQ7">
    <cfRule type="expression" dxfId="1672" priority="4185">
      <formula>$BR$4=""</formula>
    </cfRule>
  </conditionalFormatting>
  <conditionalFormatting sqref="BS50:CQ51 BS5:CQ7">
    <cfRule type="expression" dxfId="1671" priority="4184">
      <formula>$BS$4=""</formula>
    </cfRule>
  </conditionalFormatting>
  <conditionalFormatting sqref="BT50:CQ51 BT5:CQ7">
    <cfRule type="expression" dxfId="1670" priority="4183">
      <formula>$BT$4=""</formula>
    </cfRule>
  </conditionalFormatting>
  <conditionalFormatting sqref="BU50:CQ51 BU5:CQ7">
    <cfRule type="expression" dxfId="1669" priority="4182">
      <formula>$BU$4=""</formula>
    </cfRule>
  </conditionalFormatting>
  <conditionalFormatting sqref="BV50:CQ51 BV5:CQ7">
    <cfRule type="expression" dxfId="1668" priority="4181">
      <formula>$BV$4=""</formula>
    </cfRule>
  </conditionalFormatting>
  <conditionalFormatting sqref="BW50:CQ51 BW5:CQ7">
    <cfRule type="expression" dxfId="1667" priority="4180">
      <formula>$BW$4=""</formula>
    </cfRule>
  </conditionalFormatting>
  <conditionalFormatting sqref="BX50:CQ51 BX5:CQ7">
    <cfRule type="expression" dxfId="1666" priority="4179">
      <formula>$BX$4=""</formula>
    </cfRule>
  </conditionalFormatting>
  <conditionalFormatting sqref="BY50:CQ51 BY5:CQ7">
    <cfRule type="expression" dxfId="1665" priority="4178">
      <formula>$BY$4=""</formula>
    </cfRule>
  </conditionalFormatting>
  <conditionalFormatting sqref="BZ50:CQ51 BZ5:CQ7">
    <cfRule type="expression" dxfId="1664" priority="4177">
      <formula>$BZ$4=""</formula>
    </cfRule>
  </conditionalFormatting>
  <conditionalFormatting sqref="CA50:CQ51 CA5:CQ7">
    <cfRule type="expression" dxfId="1663" priority="4176">
      <formula>$CA$4=""</formula>
    </cfRule>
  </conditionalFormatting>
  <conditionalFormatting sqref="CB50:CQ51 CB5:CQ7">
    <cfRule type="expression" dxfId="1662" priority="4175">
      <formula>$CB$4=""</formula>
    </cfRule>
  </conditionalFormatting>
  <conditionalFormatting sqref="CC50:CQ51 CC5:CQ7">
    <cfRule type="expression" dxfId="1661" priority="4174">
      <formula>$CC$4=""</formula>
    </cfRule>
  </conditionalFormatting>
  <conditionalFormatting sqref="BC50:CQ51 BC5:CQ7">
    <cfRule type="expression" dxfId="1660" priority="4200">
      <formula>$BC$4=""</formula>
    </cfRule>
  </conditionalFormatting>
  <conditionalFormatting sqref="CR9:CT17 CR22:CT35 CR37:CT40 CR47:CT49">
    <cfRule type="expression" dxfId="1659" priority="2244">
      <formula>$D$4=""</formula>
    </cfRule>
  </conditionalFormatting>
  <conditionalFormatting sqref="CR9:CT17 CR22:CT35 CR37:CT40 CR47:CT49">
    <cfRule type="expression" dxfId="1658" priority="2243">
      <formula>$E$4=""</formula>
    </cfRule>
  </conditionalFormatting>
  <conditionalFormatting sqref="CR9:CT17 CR22:CT35 CR37:CT40 CR47:CT49">
    <cfRule type="expression" dxfId="1657" priority="2242">
      <formula>$F$4=""</formula>
    </cfRule>
  </conditionalFormatting>
  <conditionalFormatting sqref="CR9:CT17 CR22:CT35 CR37:CT40 CR47:CT49">
    <cfRule type="expression" dxfId="1656" priority="2241">
      <formula>$G$4=""</formula>
    </cfRule>
  </conditionalFormatting>
  <conditionalFormatting sqref="CR9:CT17 CR22:CT35 CR37:CT40 CR47:CT49">
    <cfRule type="expression" dxfId="1655" priority="2240">
      <formula>$H$4=""</formula>
    </cfRule>
  </conditionalFormatting>
  <conditionalFormatting sqref="CR9:CT17 CR22:CT35 CR37:CT40 CR47:CT49">
    <cfRule type="expression" dxfId="1654" priority="2239">
      <formula>$I$4=""</formula>
    </cfRule>
  </conditionalFormatting>
  <conditionalFormatting sqref="CR9:CT17 CR22:CT35 CR37:CT40 CR47:CT49">
    <cfRule type="expression" dxfId="1653" priority="2238">
      <formula>$J$4=""</formula>
    </cfRule>
  </conditionalFormatting>
  <conditionalFormatting sqref="CR9:CT17 CR22:CT35 CR37:CT40 CR47:CT49">
    <cfRule type="expression" dxfId="1652" priority="2237">
      <formula>$K$4=""</formula>
    </cfRule>
  </conditionalFormatting>
  <conditionalFormatting sqref="CR9:CT17 CR22:CT35 CR37:CT40 CR47:CT49">
    <cfRule type="expression" dxfId="1651" priority="2236">
      <formula>$L$4=""</formula>
    </cfRule>
  </conditionalFormatting>
  <conditionalFormatting sqref="CR9:CT17 CR22:CT35 CR37:CT40 CR47:CT49">
    <cfRule type="expression" dxfId="1650" priority="2235">
      <formula>$M$4=""</formula>
    </cfRule>
  </conditionalFormatting>
  <conditionalFormatting sqref="CR9:CT17 CR22:CT35 CR37:CT40 CR47:CT49">
    <cfRule type="expression" dxfId="1649" priority="2234">
      <formula>$N$4=""</formula>
    </cfRule>
  </conditionalFormatting>
  <conditionalFormatting sqref="CR9:CT17 CR22:CT35 CR37:CT40 CR47:CT49">
    <cfRule type="expression" dxfId="1648" priority="2233">
      <formula>$O$4=""</formula>
    </cfRule>
  </conditionalFormatting>
  <conditionalFormatting sqref="CR9:CT17 CR22:CT35 CR37:CT40 CR47:CT49">
    <cfRule type="expression" dxfId="1647" priority="2232">
      <formula>$P$4=""</formula>
    </cfRule>
  </conditionalFormatting>
  <conditionalFormatting sqref="CR9:CT17 CR22:CT35 CR37:CT40 CR47:CT49">
    <cfRule type="expression" dxfId="1646" priority="2231">
      <formula>$Q$4=""</formula>
    </cfRule>
  </conditionalFormatting>
  <conditionalFormatting sqref="CR9:CT17 CR22:CT35 CR37:CT40 CR47:CT49">
    <cfRule type="expression" dxfId="1645" priority="2230">
      <formula>$R$4=""</formula>
    </cfRule>
  </conditionalFormatting>
  <conditionalFormatting sqref="CR9:CT17 CR22:CT35 CR37:CT40 CR47:CT49">
    <cfRule type="expression" dxfId="1644" priority="2229">
      <formula>$S$4=""</formula>
    </cfRule>
  </conditionalFormatting>
  <conditionalFormatting sqref="CR9:CT17 CR22:CT35 CR37:CT40 CR47:CT49">
    <cfRule type="expression" dxfId="1643" priority="2228">
      <formula>$T$4=""</formula>
    </cfRule>
  </conditionalFormatting>
  <conditionalFormatting sqref="CR9:CT17 CR22:CT35 CR37:CT40 CR47:CT49">
    <cfRule type="expression" dxfId="1642" priority="2227">
      <formula>$U$4=""</formula>
    </cfRule>
  </conditionalFormatting>
  <conditionalFormatting sqref="CR9:CT17 CR22:CT35 CR37:CT40 CR47:CT49">
    <cfRule type="expression" dxfId="1641" priority="2226">
      <formula>$V$4=""</formula>
    </cfRule>
  </conditionalFormatting>
  <conditionalFormatting sqref="CR9:CT17 CR22:CT35 CR37:CT40 CR47:CT49">
    <cfRule type="expression" dxfId="1640" priority="2225">
      <formula>$W$4=""</formula>
    </cfRule>
  </conditionalFormatting>
  <conditionalFormatting sqref="CR9:CT17 CR22:CT35 CR37:CT40 CR47:CT49">
    <cfRule type="expression" dxfId="1639" priority="2224">
      <formula>$X$4=""</formula>
    </cfRule>
  </conditionalFormatting>
  <conditionalFormatting sqref="CR9:CT17 CR22:CT35 CR37:CT40 CR47:CT49">
    <cfRule type="expression" dxfId="1638" priority="2223">
      <formula>$Y$4=""</formula>
    </cfRule>
  </conditionalFormatting>
  <conditionalFormatting sqref="CR9:CT17 CR22:CT35 CR37:CT40 CR47:CT49">
    <cfRule type="expression" dxfId="1637" priority="2222">
      <formula>$Z$4=""</formula>
    </cfRule>
  </conditionalFormatting>
  <conditionalFormatting sqref="CR9:CT17 CR22:CT35 CR37:CT40 CR47:CT49">
    <cfRule type="expression" dxfId="1636" priority="2221">
      <formula>$AA$4=""</formula>
    </cfRule>
  </conditionalFormatting>
  <conditionalFormatting sqref="CR9:CT17 CR22:CT35 CR37:CT40 CR47:CT49">
    <cfRule type="expression" dxfId="1635" priority="2197">
      <formula>$AY$4=""</formula>
    </cfRule>
  </conditionalFormatting>
  <conditionalFormatting sqref="CR9:CT17 CR22:CT35 CR37:CT40 CR47:CT49">
    <cfRule type="expression" dxfId="1634" priority="2198">
      <formula>$AX$4=""</formula>
    </cfRule>
  </conditionalFormatting>
  <conditionalFormatting sqref="CR9:CT17 CR22:CT35 CR37:CT40 CR47:CT49">
    <cfRule type="expression" dxfId="1633" priority="2199">
      <formula>$AW$4=""</formula>
    </cfRule>
  </conditionalFormatting>
  <conditionalFormatting sqref="CR9:CT17 CR22:CT35 CR37:CT40 CR47:CT49">
    <cfRule type="expression" dxfId="1632" priority="2200">
      <formula>$AV$4=""</formula>
    </cfRule>
  </conditionalFormatting>
  <conditionalFormatting sqref="CR9:CT17 CR22:CT35 CR37:CT40 CR47:CT49">
    <cfRule type="expression" dxfId="1631" priority="2201">
      <formula>$AU$4=""</formula>
    </cfRule>
  </conditionalFormatting>
  <conditionalFormatting sqref="CR9:CT17 CR22:CT35 CR37:CT40 CR47:CT49">
    <cfRule type="expression" dxfId="1630" priority="2202">
      <formula>$AT$4=""</formula>
    </cfRule>
  </conditionalFormatting>
  <conditionalFormatting sqref="CR9:CT17 CR22:CT35 CR37:CT40 CR47:CT49">
    <cfRule type="expression" dxfId="1629" priority="2203">
      <formula>$AS$4=""</formula>
    </cfRule>
  </conditionalFormatting>
  <conditionalFormatting sqref="CR9:CT17 CR22:CT35 CR37:CT40 CR47:CT49">
    <cfRule type="expression" dxfId="1628" priority="2204">
      <formula>$AR$4=""</formula>
    </cfRule>
  </conditionalFormatting>
  <conditionalFormatting sqref="CR9:CT17 CR22:CT35 CR37:CT40 CR47:CT49">
    <cfRule type="expression" dxfId="1627" priority="2205">
      <formula>$AQ$4=""</formula>
    </cfRule>
  </conditionalFormatting>
  <conditionalFormatting sqref="CR9:CT17 CR22:CT35 CR37:CT40 CR47:CT49">
    <cfRule type="expression" dxfId="1626" priority="2206">
      <formula>$AP$4=""</formula>
    </cfRule>
  </conditionalFormatting>
  <conditionalFormatting sqref="CR9:CT17 CR22:CT35 CR37:CT40 CR47:CT49">
    <cfRule type="expression" dxfId="1625" priority="2207">
      <formula>$AO$4=""</formula>
    </cfRule>
  </conditionalFormatting>
  <conditionalFormatting sqref="CR9:CT17 CR22:CT35 CR37:CT40 CR47:CT49">
    <cfRule type="expression" dxfId="1624" priority="2208">
      <formula>$AN$4=""</formula>
    </cfRule>
  </conditionalFormatting>
  <conditionalFormatting sqref="CR9:CT17 CR22:CT35 CR37:CT40 CR47:CT49">
    <cfRule type="expression" dxfId="1623" priority="2209">
      <formula>$AM$4=""</formula>
    </cfRule>
  </conditionalFormatting>
  <conditionalFormatting sqref="CR9:CT17 CR22:CT35 CR37:CT40 CR47:CT49">
    <cfRule type="expression" dxfId="1622" priority="2210">
      <formula>$AL$4=""</formula>
    </cfRule>
  </conditionalFormatting>
  <conditionalFormatting sqref="CR9:CT17 CR22:CT35 CR37:CT40 CR47:CT49">
    <cfRule type="expression" dxfId="1621" priority="2211">
      <formula>$AK$4=""</formula>
    </cfRule>
  </conditionalFormatting>
  <conditionalFormatting sqref="CR9:CT17 CR22:CT35 CR37:CT40 CR47:CT49">
    <cfRule type="expression" dxfId="1620" priority="2212">
      <formula>$AJ$4=""</formula>
    </cfRule>
  </conditionalFormatting>
  <conditionalFormatting sqref="CR9:CT17 CR22:CT35 CR37:CT40 CR47:CT49">
    <cfRule type="expression" dxfId="1619" priority="2213">
      <formula>$AI$4=""</formula>
    </cfRule>
  </conditionalFormatting>
  <conditionalFormatting sqref="CR9:CT17 CR22:CT35 CR37:CT40 CR47:CT49">
    <cfRule type="expression" dxfId="1618" priority="2214">
      <formula>$AH$4=""</formula>
    </cfRule>
  </conditionalFormatting>
  <conditionalFormatting sqref="CR9:CT17 CR22:CT35 CR37:CT40 CR47:CT49">
    <cfRule type="expression" dxfId="1617" priority="2215">
      <formula>$AG$4=""</formula>
    </cfRule>
  </conditionalFormatting>
  <conditionalFormatting sqref="CR9:CT17 CR22:CT35 CR37:CT40 CR47:CT49">
    <cfRule type="expression" dxfId="1616" priority="2216">
      <formula>$AF$4=""</formula>
    </cfRule>
  </conditionalFormatting>
  <conditionalFormatting sqref="CR9:CT17 CR22:CT35 CR37:CT40 CR47:CT49">
    <cfRule type="expression" dxfId="1615" priority="2217">
      <formula>$AE$4=""</formula>
    </cfRule>
  </conditionalFormatting>
  <conditionalFormatting sqref="CR9:CT17 CR22:CT35 CR37:CT40 CR47:CT49">
    <cfRule type="expression" dxfId="1614" priority="2218">
      <formula>$AD$4=""</formula>
    </cfRule>
  </conditionalFormatting>
  <conditionalFormatting sqref="CR9:CT17 CR22:CT35 CR37:CT40 CR47:CT49">
    <cfRule type="expression" dxfId="1613" priority="2219">
      <formula>$AC$4=""</formula>
    </cfRule>
  </conditionalFormatting>
  <conditionalFormatting sqref="CR9:CT17 CR22:CT35 CR37:CT40 CR47:CT49">
    <cfRule type="expression" dxfId="1612" priority="2220">
      <formula>$AB$4=""</formula>
    </cfRule>
  </conditionalFormatting>
  <conditionalFormatting sqref="CR9:CT17 CR22:CT35 CR37:CT40 CR47:CT49">
    <cfRule type="expression" dxfId="1611" priority="2195">
      <formula>$BA$4=""</formula>
    </cfRule>
  </conditionalFormatting>
  <conditionalFormatting sqref="CR9:CT17 CR22:CT35 CR37:CT40 CR47:CT49">
    <cfRule type="expression" dxfId="1610" priority="2181">
      <formula>$BO$4=""</formula>
    </cfRule>
  </conditionalFormatting>
  <conditionalFormatting sqref="CR9:CT17 CR22:CT35 CR37:CT40 CR47:CT49">
    <cfRule type="expression" dxfId="1609" priority="2182">
      <formula>$BN$4=""</formula>
    </cfRule>
  </conditionalFormatting>
  <conditionalFormatting sqref="CR9:CT17 CR22:CT35 CR37:CT40 CR47:CT49">
    <cfRule type="expression" dxfId="1608" priority="2183">
      <formula>$BM$4=""</formula>
    </cfRule>
  </conditionalFormatting>
  <conditionalFormatting sqref="CR9:CT17 CR22:CT35 CR37:CT40 CR47:CT49">
    <cfRule type="expression" dxfId="1607" priority="2184">
      <formula>$BL$4=""</formula>
    </cfRule>
  </conditionalFormatting>
  <conditionalFormatting sqref="CR9:CT17 CR22:CT35 CR37:CT40 CR47:CT49">
    <cfRule type="expression" dxfId="1606" priority="2185">
      <formula>$BK$4=""</formula>
    </cfRule>
  </conditionalFormatting>
  <conditionalFormatting sqref="CR9:CT17 CR22:CT35 CR37:CT40 CR47:CT49">
    <cfRule type="expression" dxfId="1605" priority="2186">
      <formula>$BJ$4=""</formula>
    </cfRule>
  </conditionalFormatting>
  <conditionalFormatting sqref="CR9:CT17 CR22:CT35 CR37:CT40 CR47:CT49">
    <cfRule type="expression" dxfId="1604" priority="2187">
      <formula>$BI$4=""</formula>
    </cfRule>
  </conditionalFormatting>
  <conditionalFormatting sqref="CR9:CT17 CR22:CT35 CR37:CT40 CR47:CT49">
    <cfRule type="expression" dxfId="1603" priority="2188">
      <formula>$BH$4=""</formula>
    </cfRule>
  </conditionalFormatting>
  <conditionalFormatting sqref="CR9:CT17 CR22:CT35 CR37:CT40 CR47:CT49">
    <cfRule type="expression" dxfId="1602" priority="2189">
      <formula>$BG$4=""</formula>
    </cfRule>
  </conditionalFormatting>
  <conditionalFormatting sqref="CR9:CT17 CR22:CT35 CR37:CT40 CR47:CT49">
    <cfRule type="expression" dxfId="1601" priority="2190">
      <formula>$BF$4=""</formula>
    </cfRule>
  </conditionalFormatting>
  <conditionalFormatting sqref="CR9:CT17 CR22:CT35 CR37:CT40 CR47:CT49">
    <cfRule type="expression" dxfId="1600" priority="2191">
      <formula>$BE$4=""</formula>
    </cfRule>
  </conditionalFormatting>
  <conditionalFormatting sqref="CR9:CT17 CR22:CT35 CR37:CT40 CR47:CT49">
    <cfRule type="expression" dxfId="1599" priority="2192">
      <formula>$BD$4=""</formula>
    </cfRule>
  </conditionalFormatting>
  <conditionalFormatting sqref="CR9:CT17 CR22:CT35 CR37:CT40 CR47:CT49">
    <cfRule type="expression" dxfId="1598" priority="2194">
      <formula>$BB$4=""</formula>
    </cfRule>
  </conditionalFormatting>
  <conditionalFormatting sqref="CR9:CT17 CR22:CT35 CR37:CT40 CR47:CT49">
    <cfRule type="expression" dxfId="1597" priority="2196">
      <formula>$AZ$4=""</formula>
    </cfRule>
  </conditionalFormatting>
  <conditionalFormatting sqref="CT47:CT49 CT37:CT40 CT9:CT17 CT22:CT35">
    <cfRule type="expression" dxfId="1596" priority="2166">
      <formula>$CD$4=""</formula>
    </cfRule>
  </conditionalFormatting>
  <conditionalFormatting sqref="CR9:CT17 CR22:CT35 CR37:CT40 CR47:CT49">
    <cfRule type="expression" dxfId="1595" priority="2180">
      <formula>$BP$4=""</formula>
    </cfRule>
  </conditionalFormatting>
  <conditionalFormatting sqref="CR9:CT17 CR22:CT35 CR37:CT40 CR47:CT49">
    <cfRule type="expression" dxfId="1594" priority="2179">
      <formula>$BQ$4=""</formula>
    </cfRule>
  </conditionalFormatting>
  <conditionalFormatting sqref="CR9:CT17 CR22:CT35 CR37:CT40 CR47:CT49">
    <cfRule type="expression" dxfId="1593" priority="2178">
      <formula>$BR$4=""</formula>
    </cfRule>
  </conditionalFormatting>
  <conditionalFormatting sqref="CR47:CT49 CR37:CT40 CR22:CT35 CR9:CT17">
    <cfRule type="expression" dxfId="1592" priority="2177">
      <formula>$BS$4=""</formula>
    </cfRule>
  </conditionalFormatting>
  <conditionalFormatting sqref="CR47:CT49 CR37:CT40 CR9:CT17 CR22:CT35">
    <cfRule type="expression" dxfId="1591" priority="2176">
      <formula>$BT$4=""</formula>
    </cfRule>
  </conditionalFormatting>
  <conditionalFormatting sqref="CR47:CT49 CR37:CT40 CR9:CT17 CR22:CT35">
    <cfRule type="expression" dxfId="1590" priority="2175">
      <formula>$BU$4=""</formula>
    </cfRule>
  </conditionalFormatting>
  <conditionalFormatting sqref="CR47:CT49 CR37:CT40 CR9:CT17 CR22:CT35">
    <cfRule type="expression" dxfId="1589" priority="2174">
      <formula>$BV$4=""</formula>
    </cfRule>
  </conditionalFormatting>
  <conditionalFormatting sqref="CR47:CT49 CR37:CT40 CR9:CT17 CR22:CT35">
    <cfRule type="expression" dxfId="1588" priority="2173">
      <formula>$BW$4=""</formula>
    </cfRule>
  </conditionalFormatting>
  <conditionalFormatting sqref="CR47:CT49 CR37:CT40 CR9:CT17 CR22:CT35">
    <cfRule type="expression" dxfId="1587" priority="2172">
      <formula>$BX$4=""</formula>
    </cfRule>
  </conditionalFormatting>
  <conditionalFormatting sqref="CR47:CT49 CR37:CT40 CR9:CT17 CR22:CT35">
    <cfRule type="expression" dxfId="1586" priority="2171">
      <formula>$BY$4=""</formula>
    </cfRule>
  </conditionalFormatting>
  <conditionalFormatting sqref="CR47:CT49 CR37:CT40 CR9:CT17 CR22:CT35">
    <cfRule type="expression" dxfId="1585" priority="2170">
      <formula>$BZ$4=""</formula>
    </cfRule>
  </conditionalFormatting>
  <conditionalFormatting sqref="CR47:CT49 CR37:CT40 CR9:CT17 CR22:CT35">
    <cfRule type="expression" dxfId="1584" priority="2169">
      <formula>$CA$4=""</formula>
    </cfRule>
  </conditionalFormatting>
  <conditionalFormatting sqref="CR47:CT49 CR37:CT40 CR9:CT17 CR22:CT35">
    <cfRule type="expression" dxfId="1583" priority="2168">
      <formula>$CB$4=""</formula>
    </cfRule>
  </conditionalFormatting>
  <conditionalFormatting sqref="CS47:CT49 CS37:CT40 CS9:CT17 CS22:CT35">
    <cfRule type="expression" dxfId="1582" priority="2167">
      <formula>$CC$4=""</formula>
    </cfRule>
  </conditionalFormatting>
  <conditionalFormatting sqref="CR9:CT17 CR22:CT35 CR37:CT40 CR47:CT49">
    <cfRule type="expression" dxfId="1581" priority="2193">
      <formula>$BC$4=""</formula>
    </cfRule>
  </conditionalFormatting>
  <conditionalFormatting sqref="CT45">
    <cfRule type="expression" dxfId="1580" priority="1953">
      <formula>$CD$4=""</formula>
    </cfRule>
  </conditionalFormatting>
  <conditionalFormatting sqref="CR45:CT45">
    <cfRule type="expression" dxfId="1579" priority="1964">
      <formula>$BS$4=""</formula>
    </cfRule>
  </conditionalFormatting>
  <conditionalFormatting sqref="CR45:CT45">
    <cfRule type="expression" dxfId="1578" priority="1963">
      <formula>$BT$4=""</formula>
    </cfRule>
  </conditionalFormatting>
  <conditionalFormatting sqref="CR45:CT45">
    <cfRule type="expression" dxfId="1577" priority="1962">
      <formula>$BU$4=""</formula>
    </cfRule>
  </conditionalFormatting>
  <conditionalFormatting sqref="CR45:CT45">
    <cfRule type="expression" dxfId="1576" priority="1961">
      <formula>$BV$4=""</formula>
    </cfRule>
  </conditionalFormatting>
  <conditionalFormatting sqref="CR45:CT45">
    <cfRule type="expression" dxfId="1575" priority="1960">
      <formula>$BW$4=""</formula>
    </cfRule>
  </conditionalFormatting>
  <conditionalFormatting sqref="CR45:CT45">
    <cfRule type="expression" dxfId="1574" priority="1959">
      <formula>$BX$4=""</formula>
    </cfRule>
  </conditionalFormatting>
  <conditionalFormatting sqref="CR45:CT45">
    <cfRule type="expression" dxfId="1573" priority="1958">
      <formula>$BY$4=""</formula>
    </cfRule>
  </conditionalFormatting>
  <conditionalFormatting sqref="CR45:CT45">
    <cfRule type="expression" dxfId="1572" priority="1957">
      <formula>$BZ$4=""</formula>
    </cfRule>
  </conditionalFormatting>
  <conditionalFormatting sqref="CR45:CT45">
    <cfRule type="expression" dxfId="1571" priority="1956">
      <formula>$CA$4=""</formula>
    </cfRule>
  </conditionalFormatting>
  <conditionalFormatting sqref="CR45:CT45">
    <cfRule type="expression" dxfId="1570" priority="1955">
      <formula>$CB$4=""</formula>
    </cfRule>
  </conditionalFormatting>
  <conditionalFormatting sqref="CS45:CT45">
    <cfRule type="expression" dxfId="1569" priority="1954">
      <formula>$CC$4=""</formula>
    </cfRule>
  </conditionalFormatting>
  <conditionalFormatting sqref="CR45:CT45">
    <cfRule type="expression" dxfId="1568" priority="2031">
      <formula>$D$4=""</formula>
    </cfRule>
  </conditionalFormatting>
  <conditionalFormatting sqref="CR45:CT45">
    <cfRule type="expression" dxfId="1567" priority="2030">
      <formula>$E$4=""</formula>
    </cfRule>
  </conditionalFormatting>
  <conditionalFormatting sqref="CR45:CT45">
    <cfRule type="expression" dxfId="1566" priority="2029">
      <formula>$F$4=""</formula>
    </cfRule>
  </conditionalFormatting>
  <conditionalFormatting sqref="CR45:CT45">
    <cfRule type="expression" dxfId="1565" priority="2028">
      <formula>$G$4=""</formula>
    </cfRule>
  </conditionalFormatting>
  <conditionalFormatting sqref="CR45:CT45">
    <cfRule type="expression" dxfId="1564" priority="2027">
      <formula>$H$4=""</formula>
    </cfRule>
  </conditionalFormatting>
  <conditionalFormatting sqref="CR45:CT45">
    <cfRule type="expression" dxfId="1563" priority="2026">
      <formula>$I$4=""</formula>
    </cfRule>
  </conditionalFormatting>
  <conditionalFormatting sqref="CR45:CT45">
    <cfRule type="expression" dxfId="1562" priority="2025">
      <formula>$J$4=""</formula>
    </cfRule>
  </conditionalFormatting>
  <conditionalFormatting sqref="CR45:CT45">
    <cfRule type="expression" dxfId="1561" priority="2024">
      <formula>$K$4=""</formula>
    </cfRule>
  </conditionalFormatting>
  <conditionalFormatting sqref="CR45:CT45">
    <cfRule type="expression" dxfId="1560" priority="2023">
      <formula>$L$4=""</formula>
    </cfRule>
  </conditionalFormatting>
  <conditionalFormatting sqref="CR45:CT45">
    <cfRule type="expression" dxfId="1559" priority="2022">
      <formula>$M$4=""</formula>
    </cfRule>
  </conditionalFormatting>
  <conditionalFormatting sqref="CR45:CT45">
    <cfRule type="expression" dxfId="1558" priority="2021">
      <formula>$N$4=""</formula>
    </cfRule>
  </conditionalFormatting>
  <conditionalFormatting sqref="CR45:CT45">
    <cfRule type="expression" dxfId="1557" priority="2020">
      <formula>$O$4=""</formula>
    </cfRule>
  </conditionalFormatting>
  <conditionalFormatting sqref="CR45:CT45">
    <cfRule type="expression" dxfId="1556" priority="2019">
      <formula>$P$4=""</formula>
    </cfRule>
  </conditionalFormatting>
  <conditionalFormatting sqref="CR45:CT45">
    <cfRule type="expression" dxfId="1555" priority="2018">
      <formula>$Q$4=""</formula>
    </cfRule>
  </conditionalFormatting>
  <conditionalFormatting sqref="CR45:CT45">
    <cfRule type="expression" dxfId="1554" priority="2017">
      <formula>$R$4=""</formula>
    </cfRule>
  </conditionalFormatting>
  <conditionalFormatting sqref="CR45:CT45">
    <cfRule type="expression" dxfId="1553" priority="2016">
      <formula>$S$4=""</formula>
    </cfRule>
  </conditionalFormatting>
  <conditionalFormatting sqref="CR45:CT45">
    <cfRule type="expression" dxfId="1552" priority="2015">
      <formula>$T$4=""</formula>
    </cfRule>
  </conditionalFormatting>
  <conditionalFormatting sqref="CR45:CT45">
    <cfRule type="expression" dxfId="1551" priority="2014">
      <formula>$U$4=""</formula>
    </cfRule>
  </conditionalFormatting>
  <conditionalFormatting sqref="CR45:CT45">
    <cfRule type="expression" dxfId="1550" priority="2013">
      <formula>$V$4=""</formula>
    </cfRule>
  </conditionalFormatting>
  <conditionalFormatting sqref="CR45:CT45">
    <cfRule type="expression" dxfId="1549" priority="2012">
      <formula>$W$4=""</formula>
    </cfRule>
  </conditionalFormatting>
  <conditionalFormatting sqref="CR45:CT45">
    <cfRule type="expression" dxfId="1548" priority="2011">
      <formula>$X$4=""</formula>
    </cfRule>
  </conditionalFormatting>
  <conditionalFormatting sqref="CR45:CT45">
    <cfRule type="expression" dxfId="1547" priority="2010">
      <formula>$Y$4=""</formula>
    </cfRule>
  </conditionalFormatting>
  <conditionalFormatting sqref="CR45:CT45">
    <cfRule type="expression" dxfId="1546" priority="2009">
      <formula>$Z$4=""</formula>
    </cfRule>
  </conditionalFormatting>
  <conditionalFormatting sqref="CR45:CT45">
    <cfRule type="expression" dxfId="1545" priority="2008">
      <formula>$AA$4=""</formula>
    </cfRule>
  </conditionalFormatting>
  <conditionalFormatting sqref="CR45:CT45">
    <cfRule type="expression" dxfId="1544" priority="1984">
      <formula>$AY$4=""</formula>
    </cfRule>
  </conditionalFormatting>
  <conditionalFormatting sqref="CR45:CT45">
    <cfRule type="expression" dxfId="1543" priority="1985">
      <formula>$AX$4=""</formula>
    </cfRule>
  </conditionalFormatting>
  <conditionalFormatting sqref="CR45:CT45">
    <cfRule type="expression" dxfId="1542" priority="1986">
      <formula>$AW$4=""</formula>
    </cfRule>
  </conditionalFormatting>
  <conditionalFormatting sqref="CR45:CT45">
    <cfRule type="expression" dxfId="1541" priority="1987">
      <formula>$AV$4=""</formula>
    </cfRule>
  </conditionalFormatting>
  <conditionalFormatting sqref="CR45:CT45">
    <cfRule type="expression" dxfId="1540" priority="1988">
      <formula>$AU$4=""</formula>
    </cfRule>
  </conditionalFormatting>
  <conditionalFormatting sqref="CR45:CT45">
    <cfRule type="expression" dxfId="1539" priority="1989">
      <formula>$AT$4=""</formula>
    </cfRule>
  </conditionalFormatting>
  <conditionalFormatting sqref="CR45:CT45">
    <cfRule type="expression" dxfId="1538" priority="1990">
      <formula>$AS$4=""</formula>
    </cfRule>
  </conditionalFormatting>
  <conditionalFormatting sqref="CR45:CT45">
    <cfRule type="expression" dxfId="1537" priority="1991">
      <formula>$AR$4=""</formula>
    </cfRule>
  </conditionalFormatting>
  <conditionalFormatting sqref="CR45:CT45">
    <cfRule type="expression" dxfId="1536" priority="1992">
      <formula>$AQ$4=""</formula>
    </cfRule>
  </conditionalFormatting>
  <conditionalFormatting sqref="CR45:CT45">
    <cfRule type="expression" dxfId="1535" priority="1993">
      <formula>$AP$4=""</formula>
    </cfRule>
  </conditionalFormatting>
  <conditionalFormatting sqref="CR45:CT45">
    <cfRule type="expression" dxfId="1534" priority="1994">
      <formula>$AO$4=""</formula>
    </cfRule>
  </conditionalFormatting>
  <conditionalFormatting sqref="CR45:CT45">
    <cfRule type="expression" dxfId="1533" priority="1995">
      <formula>$AN$4=""</formula>
    </cfRule>
  </conditionalFormatting>
  <conditionalFormatting sqref="CR45:CT45">
    <cfRule type="expression" dxfId="1532" priority="1996">
      <formula>$AM$4=""</formula>
    </cfRule>
  </conditionalFormatting>
  <conditionalFormatting sqref="CR45:CT45">
    <cfRule type="expression" dxfId="1531" priority="1997">
      <formula>$AL$4=""</formula>
    </cfRule>
  </conditionalFormatting>
  <conditionalFormatting sqref="CR45:CT45">
    <cfRule type="expression" dxfId="1530" priority="1998">
      <formula>$AK$4=""</formula>
    </cfRule>
  </conditionalFormatting>
  <conditionalFormatting sqref="CR45:CT45">
    <cfRule type="expression" dxfId="1529" priority="1999">
      <formula>$AJ$4=""</formula>
    </cfRule>
  </conditionalFormatting>
  <conditionalFormatting sqref="CR45:CT45">
    <cfRule type="expression" dxfId="1528" priority="2000">
      <formula>$AI$4=""</formula>
    </cfRule>
  </conditionalFormatting>
  <conditionalFormatting sqref="CR45:CT45">
    <cfRule type="expression" dxfId="1527" priority="2001">
      <formula>$AH$4=""</formula>
    </cfRule>
  </conditionalFormatting>
  <conditionalFormatting sqref="CR45:CT45">
    <cfRule type="expression" dxfId="1526" priority="2002">
      <formula>$AG$4=""</formula>
    </cfRule>
  </conditionalFormatting>
  <conditionalFormatting sqref="CR45:CT45">
    <cfRule type="expression" dxfId="1525" priority="2003">
      <formula>$AF$4=""</formula>
    </cfRule>
  </conditionalFormatting>
  <conditionalFormatting sqref="CR45:CT45">
    <cfRule type="expression" dxfId="1524" priority="2004">
      <formula>$AE$4=""</formula>
    </cfRule>
  </conditionalFormatting>
  <conditionalFormatting sqref="CR45:CT45">
    <cfRule type="expression" dxfId="1523" priority="2005">
      <formula>$AD$4=""</formula>
    </cfRule>
  </conditionalFormatting>
  <conditionalFormatting sqref="CR45:CT45">
    <cfRule type="expression" dxfId="1522" priority="2006">
      <formula>$AC$4=""</formula>
    </cfRule>
  </conditionalFormatting>
  <conditionalFormatting sqref="CR45:CT45">
    <cfRule type="expression" dxfId="1521" priority="2007">
      <formula>$AB$4=""</formula>
    </cfRule>
  </conditionalFormatting>
  <conditionalFormatting sqref="CR45:CT45">
    <cfRule type="expression" dxfId="1520" priority="1982">
      <formula>$BA$4=""</formula>
    </cfRule>
  </conditionalFormatting>
  <conditionalFormatting sqref="CR45:CT45">
    <cfRule type="expression" dxfId="1519" priority="1968">
      <formula>$BO$4=""</formula>
    </cfRule>
  </conditionalFormatting>
  <conditionalFormatting sqref="CR45:CT45">
    <cfRule type="expression" dxfId="1518" priority="1969">
      <formula>$BN$4=""</formula>
    </cfRule>
  </conditionalFormatting>
  <conditionalFormatting sqref="CR45:CT45">
    <cfRule type="expression" dxfId="1517" priority="1970">
      <formula>$BM$4=""</formula>
    </cfRule>
  </conditionalFormatting>
  <conditionalFormatting sqref="CR45:CT45">
    <cfRule type="expression" dxfId="1516" priority="1971">
      <formula>$BL$4=""</formula>
    </cfRule>
  </conditionalFormatting>
  <conditionalFormatting sqref="CR45:CT45">
    <cfRule type="expression" dxfId="1515" priority="1972">
      <formula>$BK$4=""</formula>
    </cfRule>
  </conditionalFormatting>
  <conditionalFormatting sqref="CR45:CT45">
    <cfRule type="expression" dxfId="1514" priority="1973">
      <formula>$BJ$4=""</formula>
    </cfRule>
  </conditionalFormatting>
  <conditionalFormatting sqref="CR45:CT45">
    <cfRule type="expression" dxfId="1513" priority="1974">
      <formula>$BI$4=""</formula>
    </cfRule>
  </conditionalFormatting>
  <conditionalFormatting sqref="CR45:CT45">
    <cfRule type="expression" dxfId="1512" priority="1975">
      <formula>$BH$4=""</formula>
    </cfRule>
  </conditionalFormatting>
  <conditionalFormatting sqref="CR45:CT45">
    <cfRule type="expression" dxfId="1511" priority="1976">
      <formula>$BG$4=""</formula>
    </cfRule>
  </conditionalFormatting>
  <conditionalFormatting sqref="CR45:CT45">
    <cfRule type="expression" dxfId="1510" priority="1977">
      <formula>$BF$4=""</formula>
    </cfRule>
  </conditionalFormatting>
  <conditionalFormatting sqref="CR45:CT45">
    <cfRule type="expression" dxfId="1509" priority="1978">
      <formula>$BE$4=""</formula>
    </cfRule>
  </conditionalFormatting>
  <conditionalFormatting sqref="CR45:CT45">
    <cfRule type="expression" dxfId="1508" priority="1979">
      <formula>$BD$4=""</formula>
    </cfRule>
  </conditionalFormatting>
  <conditionalFormatting sqref="CR45:CT45">
    <cfRule type="expression" dxfId="1507" priority="1981">
      <formula>$BB$4=""</formula>
    </cfRule>
  </conditionalFormatting>
  <conditionalFormatting sqref="CR45:CT45">
    <cfRule type="expression" dxfId="1506" priority="1983">
      <formula>$AZ$4=""</formula>
    </cfRule>
  </conditionalFormatting>
  <conditionalFormatting sqref="CR45:CT45">
    <cfRule type="expression" dxfId="1505" priority="1967">
      <formula>$BP$4=""</formula>
    </cfRule>
  </conditionalFormatting>
  <conditionalFormatting sqref="CR45:CT45">
    <cfRule type="expression" dxfId="1504" priority="1966">
      <formula>$BQ$4=""</formula>
    </cfRule>
  </conditionalFormatting>
  <conditionalFormatting sqref="CR45:CT45">
    <cfRule type="expression" dxfId="1503" priority="1965">
      <formula>$BR$4=""</formula>
    </cfRule>
  </conditionalFormatting>
  <conditionalFormatting sqref="CR45:CT45">
    <cfRule type="expression" dxfId="1502" priority="1980">
      <formula>$BC$4=""</formula>
    </cfRule>
  </conditionalFormatting>
  <conditionalFormatting sqref="CR46:CT46">
    <cfRule type="expression" dxfId="1501" priority="1952">
      <formula>$D$4=""</formula>
    </cfRule>
  </conditionalFormatting>
  <conditionalFormatting sqref="CR46:CT46">
    <cfRule type="expression" dxfId="1500" priority="1951">
      <formula>$E$4=""</formula>
    </cfRule>
  </conditionalFormatting>
  <conditionalFormatting sqref="CR46:CT46">
    <cfRule type="expression" dxfId="1499" priority="1950">
      <formula>$F$4=""</formula>
    </cfRule>
  </conditionalFormatting>
  <conditionalFormatting sqref="CR46:CT46">
    <cfRule type="expression" dxfId="1498" priority="1949">
      <formula>$G$4=""</formula>
    </cfRule>
  </conditionalFormatting>
  <conditionalFormatting sqref="CR46:CT46">
    <cfRule type="expression" dxfId="1497" priority="1948">
      <formula>$H$4=""</formula>
    </cfRule>
  </conditionalFormatting>
  <conditionalFormatting sqref="CR46:CT46">
    <cfRule type="expression" dxfId="1496" priority="1947">
      <formula>$I$4=""</formula>
    </cfRule>
  </conditionalFormatting>
  <conditionalFormatting sqref="CR46:CT46">
    <cfRule type="expression" dxfId="1495" priority="1946">
      <formula>$J$4=""</formula>
    </cfRule>
  </conditionalFormatting>
  <conditionalFormatting sqref="CR46:CT46">
    <cfRule type="expression" dxfId="1494" priority="1945">
      <formula>$K$4=""</formula>
    </cfRule>
  </conditionalFormatting>
  <conditionalFormatting sqref="CR46:CT46">
    <cfRule type="expression" dxfId="1493" priority="1944">
      <formula>$L$4=""</formula>
    </cfRule>
  </conditionalFormatting>
  <conditionalFormatting sqref="CR46:CT46">
    <cfRule type="expression" dxfId="1492" priority="1943">
      <formula>$M$4=""</formula>
    </cfRule>
  </conditionalFormatting>
  <conditionalFormatting sqref="CR46:CT46">
    <cfRule type="expression" dxfId="1491" priority="1942">
      <formula>$N$4=""</formula>
    </cfRule>
  </conditionalFormatting>
  <conditionalFormatting sqref="CR46:CT46">
    <cfRule type="expression" dxfId="1490" priority="1941">
      <formula>$O$4=""</formula>
    </cfRule>
  </conditionalFormatting>
  <conditionalFormatting sqref="CR46:CT46">
    <cfRule type="expression" dxfId="1489" priority="1940">
      <formula>$P$4=""</formula>
    </cfRule>
  </conditionalFormatting>
  <conditionalFormatting sqref="CR46:CT46">
    <cfRule type="expression" dxfId="1488" priority="1939">
      <formula>$Q$4=""</formula>
    </cfRule>
  </conditionalFormatting>
  <conditionalFormatting sqref="CR46:CT46">
    <cfRule type="expression" dxfId="1487" priority="1938">
      <formula>$R$4=""</formula>
    </cfRule>
  </conditionalFormatting>
  <conditionalFormatting sqref="CR46:CT46">
    <cfRule type="expression" dxfId="1486" priority="1937">
      <formula>$S$4=""</formula>
    </cfRule>
  </conditionalFormatting>
  <conditionalFormatting sqref="CR46:CT46">
    <cfRule type="expression" dxfId="1485" priority="1936">
      <formula>$T$4=""</formula>
    </cfRule>
  </conditionalFormatting>
  <conditionalFormatting sqref="CR46:CT46">
    <cfRule type="expression" dxfId="1484" priority="1935">
      <formula>$U$4=""</formula>
    </cfRule>
  </conditionalFormatting>
  <conditionalFormatting sqref="CR46:CT46">
    <cfRule type="expression" dxfId="1483" priority="1934">
      <formula>$V$4=""</formula>
    </cfRule>
  </conditionalFormatting>
  <conditionalFormatting sqref="CR46:CT46">
    <cfRule type="expression" dxfId="1482" priority="1933">
      <formula>$W$4=""</formula>
    </cfRule>
  </conditionalFormatting>
  <conditionalFormatting sqref="CR46:CT46">
    <cfRule type="expression" dxfId="1481" priority="1932">
      <formula>$X$4=""</formula>
    </cfRule>
  </conditionalFormatting>
  <conditionalFormatting sqref="CR46:CT46">
    <cfRule type="expression" dxfId="1480" priority="1931">
      <formula>$Y$4=""</formula>
    </cfRule>
  </conditionalFormatting>
  <conditionalFormatting sqref="CR46:CT46">
    <cfRule type="expression" dxfId="1479" priority="1930">
      <formula>$Z$4=""</formula>
    </cfRule>
  </conditionalFormatting>
  <conditionalFormatting sqref="CR46:CT46">
    <cfRule type="expression" dxfId="1478" priority="1929">
      <formula>$AA$4=""</formula>
    </cfRule>
  </conditionalFormatting>
  <conditionalFormatting sqref="CR46:CT46">
    <cfRule type="expression" dxfId="1477" priority="1905">
      <formula>$AY$4=""</formula>
    </cfRule>
  </conditionalFormatting>
  <conditionalFormatting sqref="CR46:CT46">
    <cfRule type="expression" dxfId="1476" priority="1906">
      <formula>$AX$4=""</formula>
    </cfRule>
  </conditionalFormatting>
  <conditionalFormatting sqref="CR46:CT46">
    <cfRule type="expression" dxfId="1475" priority="1907">
      <formula>$AW$4=""</formula>
    </cfRule>
  </conditionalFormatting>
  <conditionalFormatting sqref="CR46:CT46">
    <cfRule type="expression" dxfId="1474" priority="1908">
      <formula>$AV$4=""</formula>
    </cfRule>
  </conditionalFormatting>
  <conditionalFormatting sqref="CR46:CT46">
    <cfRule type="expression" dxfId="1473" priority="1909">
      <formula>$AU$4=""</formula>
    </cfRule>
  </conditionalFormatting>
  <conditionalFormatting sqref="CR46:CT46">
    <cfRule type="expression" dxfId="1472" priority="1910">
      <formula>$AT$4=""</formula>
    </cfRule>
  </conditionalFormatting>
  <conditionalFormatting sqref="CR46:CT46">
    <cfRule type="expression" dxfId="1471" priority="1911">
      <formula>$AS$4=""</formula>
    </cfRule>
  </conditionalFormatting>
  <conditionalFormatting sqref="CR46:CT46">
    <cfRule type="expression" dxfId="1470" priority="1912">
      <formula>$AR$4=""</formula>
    </cfRule>
  </conditionalFormatting>
  <conditionalFormatting sqref="CR46:CT46">
    <cfRule type="expression" dxfId="1469" priority="1913">
      <formula>$AQ$4=""</formula>
    </cfRule>
  </conditionalFormatting>
  <conditionalFormatting sqref="CR46:CT46">
    <cfRule type="expression" dxfId="1468" priority="1914">
      <formula>$AP$4=""</formula>
    </cfRule>
  </conditionalFormatting>
  <conditionalFormatting sqref="CR46:CT46">
    <cfRule type="expression" dxfId="1467" priority="1915">
      <formula>$AO$4=""</formula>
    </cfRule>
  </conditionalFormatting>
  <conditionalFormatting sqref="CR46:CT46">
    <cfRule type="expression" dxfId="1466" priority="1916">
      <formula>$AN$4=""</formula>
    </cfRule>
  </conditionalFormatting>
  <conditionalFormatting sqref="CR46:CT46">
    <cfRule type="expression" dxfId="1465" priority="1917">
      <formula>$AM$4=""</formula>
    </cfRule>
  </conditionalFormatting>
  <conditionalFormatting sqref="CR46:CT46">
    <cfRule type="expression" dxfId="1464" priority="1918">
      <formula>$AL$4=""</formula>
    </cfRule>
  </conditionalFormatting>
  <conditionalFormatting sqref="CR46:CT46">
    <cfRule type="expression" dxfId="1463" priority="1919">
      <formula>$AK$4=""</formula>
    </cfRule>
  </conditionalFormatting>
  <conditionalFormatting sqref="CR46:CT46">
    <cfRule type="expression" dxfId="1462" priority="1920">
      <formula>$AJ$4=""</formula>
    </cfRule>
  </conditionalFormatting>
  <conditionalFormatting sqref="CR46:CT46">
    <cfRule type="expression" dxfId="1461" priority="1921">
      <formula>$AI$4=""</formula>
    </cfRule>
  </conditionalFormatting>
  <conditionalFormatting sqref="CR46:CT46">
    <cfRule type="expression" dxfId="1460" priority="1922">
      <formula>$AH$4=""</formula>
    </cfRule>
  </conditionalFormatting>
  <conditionalFormatting sqref="CR46:CT46">
    <cfRule type="expression" dxfId="1459" priority="1923">
      <formula>$AG$4=""</formula>
    </cfRule>
  </conditionalFormatting>
  <conditionalFormatting sqref="CR46:CT46">
    <cfRule type="expression" dxfId="1458" priority="1924">
      <formula>$AF$4=""</formula>
    </cfRule>
  </conditionalFormatting>
  <conditionalFormatting sqref="CR46:CT46">
    <cfRule type="expression" dxfId="1457" priority="1925">
      <formula>$AE$4=""</formula>
    </cfRule>
  </conditionalFormatting>
  <conditionalFormatting sqref="CR46:CT46">
    <cfRule type="expression" dxfId="1456" priority="1926">
      <formula>$AD$4=""</formula>
    </cfRule>
  </conditionalFormatting>
  <conditionalFormatting sqref="CR46:CT46">
    <cfRule type="expression" dxfId="1455" priority="1927">
      <formula>$AC$4=""</formula>
    </cfRule>
  </conditionalFormatting>
  <conditionalFormatting sqref="CR46:CT46">
    <cfRule type="expression" dxfId="1454" priority="1928">
      <formula>$AB$4=""</formula>
    </cfRule>
  </conditionalFormatting>
  <conditionalFormatting sqref="CR46:CT46">
    <cfRule type="expression" dxfId="1453" priority="1903">
      <formula>$BA$4=""</formula>
    </cfRule>
  </conditionalFormatting>
  <conditionalFormatting sqref="CR46:CT46">
    <cfRule type="expression" dxfId="1452" priority="1889">
      <formula>$BO$4=""</formula>
    </cfRule>
  </conditionalFormatting>
  <conditionalFormatting sqref="CR46:CT46">
    <cfRule type="expression" dxfId="1451" priority="1890">
      <formula>$BN$4=""</formula>
    </cfRule>
  </conditionalFormatting>
  <conditionalFormatting sqref="CR46:CT46">
    <cfRule type="expression" dxfId="1450" priority="1891">
      <formula>$BM$4=""</formula>
    </cfRule>
  </conditionalFormatting>
  <conditionalFormatting sqref="CR46:CT46">
    <cfRule type="expression" dxfId="1449" priority="1892">
      <formula>$BL$4=""</formula>
    </cfRule>
  </conditionalFormatting>
  <conditionalFormatting sqref="CR46:CT46">
    <cfRule type="expression" dxfId="1448" priority="1893">
      <formula>$BK$4=""</formula>
    </cfRule>
  </conditionalFormatting>
  <conditionalFormatting sqref="CR46:CT46">
    <cfRule type="expression" dxfId="1447" priority="1894">
      <formula>$BJ$4=""</formula>
    </cfRule>
  </conditionalFormatting>
  <conditionalFormatting sqref="CR46:CT46">
    <cfRule type="expression" dxfId="1446" priority="1895">
      <formula>$BI$4=""</formula>
    </cfRule>
  </conditionalFormatting>
  <conditionalFormatting sqref="CR46:CT46">
    <cfRule type="expression" dxfId="1445" priority="1896">
      <formula>$BH$4=""</formula>
    </cfRule>
  </conditionalFormatting>
  <conditionalFormatting sqref="CR46:CT46">
    <cfRule type="expression" dxfId="1444" priority="1897">
      <formula>$BG$4=""</formula>
    </cfRule>
  </conditionalFormatting>
  <conditionalFormatting sqref="CR46:CT46">
    <cfRule type="expression" dxfId="1443" priority="1898">
      <formula>$BF$4=""</formula>
    </cfRule>
  </conditionalFormatting>
  <conditionalFormatting sqref="CR46:CT46">
    <cfRule type="expression" dxfId="1442" priority="1899">
      <formula>$BE$4=""</formula>
    </cfRule>
  </conditionalFormatting>
  <conditionalFormatting sqref="CR46:CT46">
    <cfRule type="expression" dxfId="1441" priority="1900">
      <formula>$BD$4=""</formula>
    </cfRule>
  </conditionalFormatting>
  <conditionalFormatting sqref="CR46:CT46">
    <cfRule type="expression" dxfId="1440" priority="1902">
      <formula>$BB$4=""</formula>
    </cfRule>
  </conditionalFormatting>
  <conditionalFormatting sqref="CR46:CT46">
    <cfRule type="expression" dxfId="1439" priority="1904">
      <formula>$AZ$4=""</formula>
    </cfRule>
  </conditionalFormatting>
  <conditionalFormatting sqref="CT46">
    <cfRule type="expression" dxfId="1438" priority="1874">
      <formula>$CD$4=""</formula>
    </cfRule>
  </conditionalFormatting>
  <conditionalFormatting sqref="CR46:CT46">
    <cfRule type="expression" dxfId="1437" priority="1888">
      <formula>$BP$4=""</formula>
    </cfRule>
  </conditionalFormatting>
  <conditionalFormatting sqref="CR46:CT46">
    <cfRule type="expression" dxfId="1436" priority="1887">
      <formula>$BQ$4=""</formula>
    </cfRule>
  </conditionalFormatting>
  <conditionalFormatting sqref="CR46:CT46">
    <cfRule type="expression" dxfId="1435" priority="1886">
      <formula>$BR$4=""</formula>
    </cfRule>
  </conditionalFormatting>
  <conditionalFormatting sqref="CR46:CT46">
    <cfRule type="expression" dxfId="1434" priority="1885">
      <formula>$BS$4=""</formula>
    </cfRule>
  </conditionalFormatting>
  <conditionalFormatting sqref="CR46:CT46">
    <cfRule type="expression" dxfId="1433" priority="1884">
      <formula>$BT$4=""</formula>
    </cfRule>
  </conditionalFormatting>
  <conditionalFormatting sqref="CR46:CT46">
    <cfRule type="expression" dxfId="1432" priority="1883">
      <formula>$BU$4=""</formula>
    </cfRule>
  </conditionalFormatting>
  <conditionalFormatting sqref="CR46:CT46">
    <cfRule type="expression" dxfId="1431" priority="1882">
      <formula>$BV$4=""</formula>
    </cfRule>
  </conditionalFormatting>
  <conditionalFormatting sqref="CR46:CT46">
    <cfRule type="expression" dxfId="1430" priority="1881">
      <formula>$BW$4=""</formula>
    </cfRule>
  </conditionalFormatting>
  <conditionalFormatting sqref="CR46:CT46">
    <cfRule type="expression" dxfId="1429" priority="1880">
      <formula>$BX$4=""</formula>
    </cfRule>
  </conditionalFormatting>
  <conditionalFormatting sqref="CR46:CT46">
    <cfRule type="expression" dxfId="1428" priority="1879">
      <formula>$BY$4=""</formula>
    </cfRule>
  </conditionalFormatting>
  <conditionalFormatting sqref="CR46:CT46">
    <cfRule type="expression" dxfId="1427" priority="1878">
      <formula>$BZ$4=""</formula>
    </cfRule>
  </conditionalFormatting>
  <conditionalFormatting sqref="CR46:CT46">
    <cfRule type="expression" dxfId="1426" priority="1877">
      <formula>$CA$4=""</formula>
    </cfRule>
  </conditionalFormatting>
  <conditionalFormatting sqref="CR46:CT46">
    <cfRule type="expression" dxfId="1425" priority="1876">
      <formula>$CB$4=""</formula>
    </cfRule>
  </conditionalFormatting>
  <conditionalFormatting sqref="CS46:CT46">
    <cfRule type="expression" dxfId="1424" priority="1875">
      <formula>$CC$4=""</formula>
    </cfRule>
  </conditionalFormatting>
  <conditionalFormatting sqref="CR46:CT46">
    <cfRule type="expression" dxfId="1423" priority="1901">
      <formula>$BC$4=""</formula>
    </cfRule>
  </conditionalFormatting>
  <conditionalFormatting sqref="CT19:CT21">
    <cfRule type="expression" dxfId="1422" priority="1661">
      <formula>$CD$4=""</formula>
    </cfRule>
  </conditionalFormatting>
  <conditionalFormatting sqref="CR19:CT21">
    <cfRule type="expression" dxfId="1421" priority="1672">
      <formula>$BS$4=""</formula>
    </cfRule>
  </conditionalFormatting>
  <conditionalFormatting sqref="CR19:CT21">
    <cfRule type="expression" dxfId="1420" priority="1671">
      <formula>$BT$4=""</formula>
    </cfRule>
  </conditionalFormatting>
  <conditionalFormatting sqref="CR19:CT21">
    <cfRule type="expression" dxfId="1419" priority="1670">
      <formula>$BU$4=""</formula>
    </cfRule>
  </conditionalFormatting>
  <conditionalFormatting sqref="CR19:CT21">
    <cfRule type="expression" dxfId="1418" priority="1669">
      <formula>$BV$4=""</formula>
    </cfRule>
  </conditionalFormatting>
  <conditionalFormatting sqref="CR19:CT21">
    <cfRule type="expression" dxfId="1417" priority="1668">
      <formula>$BW$4=""</formula>
    </cfRule>
  </conditionalFormatting>
  <conditionalFormatting sqref="CR19:CT21">
    <cfRule type="expression" dxfId="1416" priority="1667">
      <formula>$BX$4=""</formula>
    </cfRule>
  </conditionalFormatting>
  <conditionalFormatting sqref="CR19:CT21">
    <cfRule type="expression" dxfId="1415" priority="1666">
      <formula>$BY$4=""</formula>
    </cfRule>
  </conditionalFormatting>
  <conditionalFormatting sqref="CR19:CT21">
    <cfRule type="expression" dxfId="1414" priority="1665">
      <formula>$BZ$4=""</formula>
    </cfRule>
  </conditionalFormatting>
  <conditionalFormatting sqref="CR19:CT21">
    <cfRule type="expression" dxfId="1413" priority="1664">
      <formula>$CA$4=""</formula>
    </cfRule>
  </conditionalFormatting>
  <conditionalFormatting sqref="CR19:CT21">
    <cfRule type="expression" dxfId="1412" priority="1663">
      <formula>$CB$4=""</formula>
    </cfRule>
  </conditionalFormatting>
  <conditionalFormatting sqref="CS19:CT21">
    <cfRule type="expression" dxfId="1411" priority="1662">
      <formula>$CC$4=""</formula>
    </cfRule>
  </conditionalFormatting>
  <conditionalFormatting sqref="CT41:CT44">
    <cfRule type="expression" dxfId="1410" priority="1582">
      <formula>$CD$4=""</formula>
    </cfRule>
  </conditionalFormatting>
  <conditionalFormatting sqref="CR41:CT44">
    <cfRule type="expression" dxfId="1409" priority="1593">
      <formula>$BS$4=""</formula>
    </cfRule>
  </conditionalFormatting>
  <conditionalFormatting sqref="CR41:CT44">
    <cfRule type="expression" dxfId="1408" priority="1592">
      <formula>$BT$4=""</formula>
    </cfRule>
  </conditionalFormatting>
  <conditionalFormatting sqref="CR41:CT44">
    <cfRule type="expression" dxfId="1407" priority="1591">
      <formula>$BU$4=""</formula>
    </cfRule>
  </conditionalFormatting>
  <conditionalFormatting sqref="CR41:CT44">
    <cfRule type="expression" dxfId="1406" priority="1590">
      <formula>$BV$4=""</formula>
    </cfRule>
  </conditionalFormatting>
  <conditionalFormatting sqref="CR41:CT44">
    <cfRule type="expression" dxfId="1405" priority="1589">
      <formula>$BW$4=""</formula>
    </cfRule>
  </conditionalFormatting>
  <conditionalFormatting sqref="CR41:CT44">
    <cfRule type="expression" dxfId="1404" priority="1588">
      <formula>$BX$4=""</formula>
    </cfRule>
  </conditionalFormatting>
  <conditionalFormatting sqref="CR41:CT44">
    <cfRule type="expression" dxfId="1403" priority="1587">
      <formula>$BY$4=""</formula>
    </cfRule>
  </conditionalFormatting>
  <conditionalFormatting sqref="CR41:CT44">
    <cfRule type="expression" dxfId="1402" priority="1586">
      <formula>$BZ$4=""</formula>
    </cfRule>
  </conditionalFormatting>
  <conditionalFormatting sqref="CR41:CT44">
    <cfRule type="expression" dxfId="1401" priority="1585">
      <formula>$CA$4=""</formula>
    </cfRule>
  </conditionalFormatting>
  <conditionalFormatting sqref="CR41:CT44">
    <cfRule type="expression" dxfId="1400" priority="1584">
      <formula>$CB$4=""</formula>
    </cfRule>
  </conditionalFormatting>
  <conditionalFormatting sqref="CS41:CT44">
    <cfRule type="expression" dxfId="1399" priority="1583">
      <formula>$CC$4=""</formula>
    </cfRule>
  </conditionalFormatting>
  <conditionalFormatting sqref="CR19:CT21">
    <cfRule type="expression" dxfId="1398" priority="1739">
      <formula>$D$4=""</formula>
    </cfRule>
  </conditionalFormatting>
  <conditionalFormatting sqref="CR19:CT21">
    <cfRule type="expression" dxfId="1397" priority="1738">
      <formula>$E$4=""</formula>
    </cfRule>
  </conditionalFormatting>
  <conditionalFormatting sqref="CR19:CT21">
    <cfRule type="expression" dxfId="1396" priority="1737">
      <formula>$F$4=""</formula>
    </cfRule>
  </conditionalFormatting>
  <conditionalFormatting sqref="CR19:CT21">
    <cfRule type="expression" dxfId="1395" priority="1736">
      <formula>$G$4=""</formula>
    </cfRule>
  </conditionalFormatting>
  <conditionalFormatting sqref="CR19:CT21">
    <cfRule type="expression" dxfId="1394" priority="1735">
      <formula>$H$4=""</formula>
    </cfRule>
  </conditionalFormatting>
  <conditionalFormatting sqref="CR19:CT21">
    <cfRule type="expression" dxfId="1393" priority="1734">
      <formula>$I$4=""</formula>
    </cfRule>
  </conditionalFormatting>
  <conditionalFormatting sqref="CR19:CT21">
    <cfRule type="expression" dxfId="1392" priority="1733">
      <formula>$J$4=""</formula>
    </cfRule>
  </conditionalFormatting>
  <conditionalFormatting sqref="CR19:CT21">
    <cfRule type="expression" dxfId="1391" priority="1732">
      <formula>$K$4=""</formula>
    </cfRule>
  </conditionalFormatting>
  <conditionalFormatting sqref="CR19:CT21">
    <cfRule type="expression" dxfId="1390" priority="1731">
      <formula>$L$4=""</formula>
    </cfRule>
  </conditionalFormatting>
  <conditionalFormatting sqref="CR19:CT21">
    <cfRule type="expression" dxfId="1389" priority="1730">
      <formula>$M$4=""</formula>
    </cfRule>
  </conditionalFormatting>
  <conditionalFormatting sqref="CR19:CT21">
    <cfRule type="expression" dxfId="1388" priority="1729">
      <formula>$N$4=""</formula>
    </cfRule>
  </conditionalFormatting>
  <conditionalFormatting sqref="CR19:CT21">
    <cfRule type="expression" dxfId="1387" priority="1728">
      <formula>$O$4=""</formula>
    </cfRule>
  </conditionalFormatting>
  <conditionalFormatting sqref="CR19:CT21">
    <cfRule type="expression" dxfId="1386" priority="1727">
      <formula>$P$4=""</formula>
    </cfRule>
  </conditionalFormatting>
  <conditionalFormatting sqref="CR19:CT21">
    <cfRule type="expression" dxfId="1385" priority="1726">
      <formula>$Q$4=""</formula>
    </cfRule>
  </conditionalFormatting>
  <conditionalFormatting sqref="CR19:CT21">
    <cfRule type="expression" dxfId="1384" priority="1725">
      <formula>$R$4=""</formula>
    </cfRule>
  </conditionalFormatting>
  <conditionalFormatting sqref="CR19:CT21">
    <cfRule type="expression" dxfId="1383" priority="1724">
      <formula>$S$4=""</formula>
    </cfRule>
  </conditionalFormatting>
  <conditionalFormatting sqref="CR19:CT21">
    <cfRule type="expression" dxfId="1382" priority="1723">
      <formula>$T$4=""</formula>
    </cfRule>
  </conditionalFormatting>
  <conditionalFormatting sqref="CR19:CT21">
    <cfRule type="expression" dxfId="1381" priority="1722">
      <formula>$U$4=""</formula>
    </cfRule>
  </conditionalFormatting>
  <conditionalFormatting sqref="CR19:CT21">
    <cfRule type="expression" dxfId="1380" priority="1721">
      <formula>$V$4=""</formula>
    </cfRule>
  </conditionalFormatting>
  <conditionalFormatting sqref="CR19:CT21">
    <cfRule type="expression" dxfId="1379" priority="1720">
      <formula>$W$4=""</formula>
    </cfRule>
  </conditionalFormatting>
  <conditionalFormatting sqref="CR19:CT21">
    <cfRule type="expression" dxfId="1378" priority="1719">
      <formula>$X$4=""</formula>
    </cfRule>
  </conditionalFormatting>
  <conditionalFormatting sqref="CR19:CT21">
    <cfRule type="expression" dxfId="1377" priority="1718">
      <formula>$Y$4=""</formula>
    </cfRule>
  </conditionalFormatting>
  <conditionalFormatting sqref="CR19:CT21">
    <cfRule type="expression" dxfId="1376" priority="1717">
      <formula>$Z$4=""</formula>
    </cfRule>
  </conditionalFormatting>
  <conditionalFormatting sqref="CR19:CT21">
    <cfRule type="expression" dxfId="1375" priority="1716">
      <formula>$AA$4=""</formula>
    </cfRule>
  </conditionalFormatting>
  <conditionalFormatting sqref="CR19:CT21">
    <cfRule type="expression" dxfId="1374" priority="1692">
      <formula>$AY$4=""</formula>
    </cfRule>
  </conditionalFormatting>
  <conditionalFormatting sqref="CR19:CT21">
    <cfRule type="expression" dxfId="1373" priority="1693">
      <formula>$AX$4=""</formula>
    </cfRule>
  </conditionalFormatting>
  <conditionalFormatting sqref="CR19:CT21">
    <cfRule type="expression" dxfId="1372" priority="1694">
      <formula>$AW$4=""</formula>
    </cfRule>
  </conditionalFormatting>
  <conditionalFormatting sqref="CR19:CT21">
    <cfRule type="expression" dxfId="1371" priority="1695">
      <formula>$AV$4=""</formula>
    </cfRule>
  </conditionalFormatting>
  <conditionalFormatting sqref="CR19:CT21">
    <cfRule type="expression" dxfId="1370" priority="1696">
      <formula>$AU$4=""</formula>
    </cfRule>
  </conditionalFormatting>
  <conditionalFormatting sqref="CR19:CT21">
    <cfRule type="expression" dxfId="1369" priority="1697">
      <formula>$AT$4=""</formula>
    </cfRule>
  </conditionalFormatting>
  <conditionalFormatting sqref="CR19:CT21">
    <cfRule type="expression" dxfId="1368" priority="1698">
      <formula>$AS$4=""</formula>
    </cfRule>
  </conditionalFormatting>
  <conditionalFormatting sqref="CR19:CT21">
    <cfRule type="expression" dxfId="1367" priority="1699">
      <formula>$AR$4=""</formula>
    </cfRule>
  </conditionalFormatting>
  <conditionalFormatting sqref="CR19:CT21">
    <cfRule type="expression" dxfId="1366" priority="1700">
      <formula>$AQ$4=""</formula>
    </cfRule>
  </conditionalFormatting>
  <conditionalFormatting sqref="CR19:CT21">
    <cfRule type="expression" dxfId="1365" priority="1701">
      <formula>$AP$4=""</formula>
    </cfRule>
  </conditionalFormatting>
  <conditionalFormatting sqref="CR19:CT21">
    <cfRule type="expression" dxfId="1364" priority="1702">
      <formula>$AO$4=""</formula>
    </cfRule>
  </conditionalFormatting>
  <conditionalFormatting sqref="CR19:CT21">
    <cfRule type="expression" dxfId="1363" priority="1703">
      <formula>$AN$4=""</formula>
    </cfRule>
  </conditionalFormatting>
  <conditionalFormatting sqref="CR19:CT21">
    <cfRule type="expression" dxfId="1362" priority="1704">
      <formula>$AM$4=""</formula>
    </cfRule>
  </conditionalFormatting>
  <conditionalFormatting sqref="CR19:CT21">
    <cfRule type="expression" dxfId="1361" priority="1705">
      <formula>$AL$4=""</formula>
    </cfRule>
  </conditionalFormatting>
  <conditionalFormatting sqref="CR19:CT21">
    <cfRule type="expression" dxfId="1360" priority="1706">
      <formula>$AK$4=""</formula>
    </cfRule>
  </conditionalFormatting>
  <conditionalFormatting sqref="CR19:CT21">
    <cfRule type="expression" dxfId="1359" priority="1707">
      <formula>$AJ$4=""</formula>
    </cfRule>
  </conditionalFormatting>
  <conditionalFormatting sqref="CR19:CT21">
    <cfRule type="expression" dxfId="1358" priority="1708">
      <formula>$AI$4=""</formula>
    </cfRule>
  </conditionalFormatting>
  <conditionalFormatting sqref="CR19:CT21">
    <cfRule type="expression" dxfId="1357" priority="1709">
      <formula>$AH$4=""</formula>
    </cfRule>
  </conditionalFormatting>
  <conditionalFormatting sqref="CR19:CT21">
    <cfRule type="expression" dxfId="1356" priority="1710">
      <formula>$AG$4=""</formula>
    </cfRule>
  </conditionalFormatting>
  <conditionalFormatting sqref="CR19:CT21">
    <cfRule type="expression" dxfId="1355" priority="1711">
      <formula>$AF$4=""</formula>
    </cfRule>
  </conditionalFormatting>
  <conditionalFormatting sqref="CR19:CT21">
    <cfRule type="expression" dxfId="1354" priority="1712">
      <formula>$AE$4=""</formula>
    </cfRule>
  </conditionalFormatting>
  <conditionalFormatting sqref="CR19:CT21">
    <cfRule type="expression" dxfId="1353" priority="1713">
      <formula>$AD$4=""</formula>
    </cfRule>
  </conditionalFormatting>
  <conditionalFormatting sqref="CR19:CT21">
    <cfRule type="expression" dxfId="1352" priority="1714">
      <formula>$AC$4=""</formula>
    </cfRule>
  </conditionalFormatting>
  <conditionalFormatting sqref="CR19:CT21">
    <cfRule type="expression" dxfId="1351" priority="1715">
      <formula>$AB$4=""</formula>
    </cfRule>
  </conditionalFormatting>
  <conditionalFormatting sqref="CR19:CT21">
    <cfRule type="expression" dxfId="1350" priority="1690">
      <formula>$BA$4=""</formula>
    </cfRule>
  </conditionalFormatting>
  <conditionalFormatting sqref="CR19:CT21">
    <cfRule type="expression" dxfId="1349" priority="1676">
      <formula>$BO$4=""</formula>
    </cfRule>
  </conditionalFormatting>
  <conditionalFormatting sqref="CR19:CT21">
    <cfRule type="expression" dxfId="1348" priority="1677">
      <formula>$BN$4=""</formula>
    </cfRule>
  </conditionalFormatting>
  <conditionalFormatting sqref="CR19:CT21">
    <cfRule type="expression" dxfId="1347" priority="1678">
      <formula>$BM$4=""</formula>
    </cfRule>
  </conditionalFormatting>
  <conditionalFormatting sqref="CR19:CT21">
    <cfRule type="expression" dxfId="1346" priority="1679">
      <formula>$BL$4=""</formula>
    </cfRule>
  </conditionalFormatting>
  <conditionalFormatting sqref="CR19:CT21">
    <cfRule type="expression" dxfId="1345" priority="1680">
      <formula>$BK$4=""</formula>
    </cfRule>
  </conditionalFormatting>
  <conditionalFormatting sqref="CR19:CT21">
    <cfRule type="expression" dxfId="1344" priority="1681">
      <formula>$BJ$4=""</formula>
    </cfRule>
  </conditionalFormatting>
  <conditionalFormatting sqref="CR19:CT21">
    <cfRule type="expression" dxfId="1343" priority="1682">
      <formula>$BI$4=""</formula>
    </cfRule>
  </conditionalFormatting>
  <conditionalFormatting sqref="CR19:CT21">
    <cfRule type="expression" dxfId="1342" priority="1683">
      <formula>$BH$4=""</formula>
    </cfRule>
  </conditionalFormatting>
  <conditionalFormatting sqref="CR19:CT21">
    <cfRule type="expression" dxfId="1341" priority="1684">
      <formula>$BG$4=""</formula>
    </cfRule>
  </conditionalFormatting>
  <conditionalFormatting sqref="CR19:CT21">
    <cfRule type="expression" dxfId="1340" priority="1685">
      <formula>$BF$4=""</formula>
    </cfRule>
  </conditionalFormatting>
  <conditionalFormatting sqref="CR19:CT21">
    <cfRule type="expression" dxfId="1339" priority="1686">
      <formula>$BE$4=""</formula>
    </cfRule>
  </conditionalFormatting>
  <conditionalFormatting sqref="CR19:CT21">
    <cfRule type="expression" dxfId="1338" priority="1687">
      <formula>$BD$4=""</formula>
    </cfRule>
  </conditionalFormatting>
  <conditionalFormatting sqref="CR19:CT21">
    <cfRule type="expression" dxfId="1337" priority="1689">
      <formula>$BB$4=""</formula>
    </cfRule>
  </conditionalFormatting>
  <conditionalFormatting sqref="CR19:CT21">
    <cfRule type="expression" dxfId="1336" priority="1691">
      <formula>$AZ$4=""</formula>
    </cfRule>
  </conditionalFormatting>
  <conditionalFormatting sqref="CR19:CT21">
    <cfRule type="expression" dxfId="1335" priority="1675">
      <formula>$BP$4=""</formula>
    </cfRule>
  </conditionalFormatting>
  <conditionalFormatting sqref="CR19:CT21">
    <cfRule type="expression" dxfId="1334" priority="1674">
      <formula>$BQ$4=""</formula>
    </cfRule>
  </conditionalFormatting>
  <conditionalFormatting sqref="CR19:CT21">
    <cfRule type="expression" dxfId="1333" priority="1673">
      <formula>$BR$4=""</formula>
    </cfRule>
  </conditionalFormatting>
  <conditionalFormatting sqref="CR19:CT21">
    <cfRule type="expression" dxfId="1332" priority="1688">
      <formula>$BC$4=""</formula>
    </cfRule>
  </conditionalFormatting>
  <conditionalFormatting sqref="CR41:CT44">
    <cfRule type="expression" dxfId="1331" priority="1660">
      <formula>$D$4=""</formula>
    </cfRule>
  </conditionalFormatting>
  <conditionalFormatting sqref="CR41:CT44">
    <cfRule type="expression" dxfId="1330" priority="1659">
      <formula>$E$4=""</formula>
    </cfRule>
  </conditionalFormatting>
  <conditionalFormatting sqref="CR41:CT44">
    <cfRule type="expression" dxfId="1329" priority="1658">
      <formula>$F$4=""</formula>
    </cfRule>
  </conditionalFormatting>
  <conditionalFormatting sqref="CR41:CT44">
    <cfRule type="expression" dxfId="1328" priority="1657">
      <formula>$G$4=""</formula>
    </cfRule>
  </conditionalFormatting>
  <conditionalFormatting sqref="CR41:CT44">
    <cfRule type="expression" dxfId="1327" priority="1656">
      <formula>$H$4=""</formula>
    </cfRule>
  </conditionalFormatting>
  <conditionalFormatting sqref="CR41:CT44">
    <cfRule type="expression" dxfId="1326" priority="1655">
      <formula>$I$4=""</formula>
    </cfRule>
  </conditionalFormatting>
  <conditionalFormatting sqref="CR41:CT44">
    <cfRule type="expression" dxfId="1325" priority="1654">
      <formula>$J$4=""</formula>
    </cfRule>
  </conditionalFormatting>
  <conditionalFormatting sqref="CR41:CT44">
    <cfRule type="expression" dxfId="1324" priority="1653">
      <formula>$K$4=""</formula>
    </cfRule>
  </conditionalFormatting>
  <conditionalFormatting sqref="CR41:CT44">
    <cfRule type="expression" dxfId="1323" priority="1652">
      <formula>$L$4=""</formula>
    </cfRule>
  </conditionalFormatting>
  <conditionalFormatting sqref="CR41:CT44">
    <cfRule type="expression" dxfId="1322" priority="1651">
      <formula>$M$4=""</formula>
    </cfRule>
  </conditionalFormatting>
  <conditionalFormatting sqref="CR41:CT44">
    <cfRule type="expression" dxfId="1321" priority="1650">
      <formula>$N$4=""</formula>
    </cfRule>
  </conditionalFormatting>
  <conditionalFormatting sqref="CR41:CT44">
    <cfRule type="expression" dxfId="1320" priority="1649">
      <formula>$O$4=""</formula>
    </cfRule>
  </conditionalFormatting>
  <conditionalFormatting sqref="CR41:CT44">
    <cfRule type="expression" dxfId="1319" priority="1648">
      <formula>$P$4=""</formula>
    </cfRule>
  </conditionalFormatting>
  <conditionalFormatting sqref="CR41:CT44">
    <cfRule type="expression" dxfId="1318" priority="1647">
      <formula>$Q$4=""</formula>
    </cfRule>
  </conditionalFormatting>
  <conditionalFormatting sqref="CR41:CT44">
    <cfRule type="expression" dxfId="1317" priority="1646">
      <formula>$R$4=""</formula>
    </cfRule>
  </conditionalFormatting>
  <conditionalFormatting sqref="CR41:CT44">
    <cfRule type="expression" dxfId="1316" priority="1645">
      <formula>$S$4=""</formula>
    </cfRule>
  </conditionalFormatting>
  <conditionalFormatting sqref="CR41:CT44">
    <cfRule type="expression" dxfId="1315" priority="1644">
      <formula>$T$4=""</formula>
    </cfRule>
  </conditionalFormatting>
  <conditionalFormatting sqref="CR41:CT44">
    <cfRule type="expression" dxfId="1314" priority="1643">
      <formula>$U$4=""</formula>
    </cfRule>
  </conditionalFormatting>
  <conditionalFormatting sqref="CR41:CT44">
    <cfRule type="expression" dxfId="1313" priority="1642">
      <formula>$V$4=""</formula>
    </cfRule>
  </conditionalFormatting>
  <conditionalFormatting sqref="CR41:CT44">
    <cfRule type="expression" dxfId="1312" priority="1641">
      <formula>$W$4=""</formula>
    </cfRule>
  </conditionalFormatting>
  <conditionalFormatting sqref="CR41:CT44">
    <cfRule type="expression" dxfId="1311" priority="1640">
      <formula>$X$4=""</formula>
    </cfRule>
  </conditionalFormatting>
  <conditionalFormatting sqref="CR41:CT44">
    <cfRule type="expression" dxfId="1310" priority="1639">
      <formula>$Y$4=""</formula>
    </cfRule>
  </conditionalFormatting>
  <conditionalFormatting sqref="CR41:CT44">
    <cfRule type="expression" dxfId="1309" priority="1638">
      <formula>$Z$4=""</formula>
    </cfRule>
  </conditionalFormatting>
  <conditionalFormatting sqref="CR41:CT44">
    <cfRule type="expression" dxfId="1308" priority="1637">
      <formula>$AA$4=""</formula>
    </cfRule>
  </conditionalFormatting>
  <conditionalFormatting sqref="CR41:CT44">
    <cfRule type="expression" dxfId="1307" priority="1613">
      <formula>$AY$4=""</formula>
    </cfRule>
  </conditionalFormatting>
  <conditionalFormatting sqref="CR41:CT44">
    <cfRule type="expression" dxfId="1306" priority="1614">
      <formula>$AX$4=""</formula>
    </cfRule>
  </conditionalFormatting>
  <conditionalFormatting sqref="CR41:CT44">
    <cfRule type="expression" dxfId="1305" priority="1615">
      <formula>$AW$4=""</formula>
    </cfRule>
  </conditionalFormatting>
  <conditionalFormatting sqref="CR41:CT44">
    <cfRule type="expression" dxfId="1304" priority="1616">
      <formula>$AV$4=""</formula>
    </cfRule>
  </conditionalFormatting>
  <conditionalFormatting sqref="CR41:CT44">
    <cfRule type="expression" dxfId="1303" priority="1617">
      <formula>$AU$4=""</formula>
    </cfRule>
  </conditionalFormatting>
  <conditionalFormatting sqref="CR41:CT44">
    <cfRule type="expression" dxfId="1302" priority="1618">
      <formula>$AT$4=""</formula>
    </cfRule>
  </conditionalFormatting>
  <conditionalFormatting sqref="CR41:CT44">
    <cfRule type="expression" dxfId="1301" priority="1619">
      <formula>$AS$4=""</formula>
    </cfRule>
  </conditionalFormatting>
  <conditionalFormatting sqref="CR41:CT44">
    <cfRule type="expression" dxfId="1300" priority="1620">
      <formula>$AR$4=""</formula>
    </cfRule>
  </conditionalFormatting>
  <conditionalFormatting sqref="CR41:CT44">
    <cfRule type="expression" dxfId="1299" priority="1621">
      <formula>$AQ$4=""</formula>
    </cfRule>
  </conditionalFormatting>
  <conditionalFormatting sqref="CR41:CT44">
    <cfRule type="expression" dxfId="1298" priority="1622">
      <formula>$AP$4=""</formula>
    </cfRule>
  </conditionalFormatting>
  <conditionalFormatting sqref="CR41:CT44">
    <cfRule type="expression" dxfId="1297" priority="1623">
      <formula>$AO$4=""</formula>
    </cfRule>
  </conditionalFormatting>
  <conditionalFormatting sqref="CR41:CT44">
    <cfRule type="expression" dxfId="1296" priority="1624">
      <formula>$AN$4=""</formula>
    </cfRule>
  </conditionalFormatting>
  <conditionalFormatting sqref="CR41:CT44">
    <cfRule type="expression" dxfId="1295" priority="1625">
      <formula>$AM$4=""</formula>
    </cfRule>
  </conditionalFormatting>
  <conditionalFormatting sqref="CR41:CT44">
    <cfRule type="expression" dxfId="1294" priority="1626">
      <formula>$AL$4=""</formula>
    </cfRule>
  </conditionalFormatting>
  <conditionalFormatting sqref="CR41:CT44">
    <cfRule type="expression" dxfId="1293" priority="1627">
      <formula>$AK$4=""</formula>
    </cfRule>
  </conditionalFormatting>
  <conditionalFormatting sqref="CR41:CT44">
    <cfRule type="expression" dxfId="1292" priority="1628">
      <formula>$AJ$4=""</formula>
    </cfRule>
  </conditionalFormatting>
  <conditionalFormatting sqref="CR41:CT44">
    <cfRule type="expression" dxfId="1291" priority="1629">
      <formula>$AI$4=""</formula>
    </cfRule>
  </conditionalFormatting>
  <conditionalFormatting sqref="CR41:CT44">
    <cfRule type="expression" dxfId="1290" priority="1630">
      <formula>$AH$4=""</formula>
    </cfRule>
  </conditionalFormatting>
  <conditionalFormatting sqref="CR41:CT44">
    <cfRule type="expression" dxfId="1289" priority="1631">
      <formula>$AG$4=""</formula>
    </cfRule>
  </conditionalFormatting>
  <conditionalFormatting sqref="CR41:CT44">
    <cfRule type="expression" dxfId="1288" priority="1632">
      <formula>$AF$4=""</formula>
    </cfRule>
  </conditionalFormatting>
  <conditionalFormatting sqref="CR41:CT44">
    <cfRule type="expression" dxfId="1287" priority="1633">
      <formula>$AE$4=""</formula>
    </cfRule>
  </conditionalFormatting>
  <conditionalFormatting sqref="CR41:CT44">
    <cfRule type="expression" dxfId="1286" priority="1634">
      <formula>$AD$4=""</formula>
    </cfRule>
  </conditionalFormatting>
  <conditionalFormatting sqref="CR41:CT44">
    <cfRule type="expression" dxfId="1285" priority="1635">
      <formula>$AC$4=""</formula>
    </cfRule>
  </conditionalFormatting>
  <conditionalFormatting sqref="CR41:CT44">
    <cfRule type="expression" dxfId="1284" priority="1636">
      <formula>$AB$4=""</formula>
    </cfRule>
  </conditionalFormatting>
  <conditionalFormatting sqref="CR41:CT44">
    <cfRule type="expression" dxfId="1283" priority="1611">
      <formula>$BA$4=""</formula>
    </cfRule>
  </conditionalFormatting>
  <conditionalFormatting sqref="CR41:CT44">
    <cfRule type="expression" dxfId="1282" priority="1597">
      <formula>$BO$4=""</formula>
    </cfRule>
  </conditionalFormatting>
  <conditionalFormatting sqref="CR41:CT44">
    <cfRule type="expression" dxfId="1281" priority="1598">
      <formula>$BN$4=""</formula>
    </cfRule>
  </conditionalFormatting>
  <conditionalFormatting sqref="CR41:CT44">
    <cfRule type="expression" dxfId="1280" priority="1599">
      <formula>$BM$4=""</formula>
    </cfRule>
  </conditionalFormatting>
  <conditionalFormatting sqref="CR41:CT44">
    <cfRule type="expression" dxfId="1279" priority="1600">
      <formula>$BL$4=""</formula>
    </cfRule>
  </conditionalFormatting>
  <conditionalFormatting sqref="CR41:CT44">
    <cfRule type="expression" dxfId="1278" priority="1601">
      <formula>$BK$4=""</formula>
    </cfRule>
  </conditionalFormatting>
  <conditionalFormatting sqref="CR41:CT44">
    <cfRule type="expression" dxfId="1277" priority="1602">
      <formula>$BJ$4=""</formula>
    </cfRule>
  </conditionalFormatting>
  <conditionalFormatting sqref="CR41:CT44">
    <cfRule type="expression" dxfId="1276" priority="1603">
      <formula>$BI$4=""</formula>
    </cfRule>
  </conditionalFormatting>
  <conditionalFormatting sqref="CR41:CT44">
    <cfRule type="expression" dxfId="1275" priority="1604">
      <formula>$BH$4=""</formula>
    </cfRule>
  </conditionalFormatting>
  <conditionalFormatting sqref="CR41:CT44">
    <cfRule type="expression" dxfId="1274" priority="1605">
      <formula>$BG$4=""</formula>
    </cfRule>
  </conditionalFormatting>
  <conditionalFormatting sqref="CR41:CT44">
    <cfRule type="expression" dxfId="1273" priority="1606">
      <formula>$BF$4=""</formula>
    </cfRule>
  </conditionalFormatting>
  <conditionalFormatting sqref="CR41:CT44">
    <cfRule type="expression" dxfId="1272" priority="1607">
      <formula>$BE$4=""</formula>
    </cfRule>
  </conditionalFormatting>
  <conditionalFormatting sqref="CR41:CT44">
    <cfRule type="expression" dxfId="1271" priority="1608">
      <formula>$BD$4=""</formula>
    </cfRule>
  </conditionalFormatting>
  <conditionalFormatting sqref="CR41:CT44">
    <cfRule type="expression" dxfId="1270" priority="1610">
      <formula>$BB$4=""</formula>
    </cfRule>
  </conditionalFormatting>
  <conditionalFormatting sqref="CR41:CT44">
    <cfRule type="expression" dxfId="1269" priority="1612">
      <formula>$AZ$4=""</formula>
    </cfRule>
  </conditionalFormatting>
  <conditionalFormatting sqref="CR41:CT44">
    <cfRule type="expression" dxfId="1268" priority="1596">
      <formula>$BP$4=""</formula>
    </cfRule>
  </conditionalFormatting>
  <conditionalFormatting sqref="CR41:CT44">
    <cfRule type="expression" dxfId="1267" priority="1595">
      <formula>$BQ$4=""</formula>
    </cfRule>
  </conditionalFormatting>
  <conditionalFormatting sqref="CR41:CT44">
    <cfRule type="expression" dxfId="1266" priority="1594">
      <formula>$BR$4=""</formula>
    </cfRule>
  </conditionalFormatting>
  <conditionalFormatting sqref="CR41:CT44">
    <cfRule type="expression" dxfId="1265" priority="1609">
      <formula>$BC$4=""</formula>
    </cfRule>
  </conditionalFormatting>
  <conditionalFormatting sqref="E14:CQ14 D47:CQ47 D37:CQ40 D15:CQ17 D20:CQ25 D10:CQ10 D12:CQ13 D27:CQ31 D33:CQ35 D49:CQ49">
    <cfRule type="expression" dxfId="1264" priority="1581">
      <formula>$D$4=""</formula>
    </cfRule>
  </conditionalFormatting>
  <conditionalFormatting sqref="E47:CQ47 E37:CQ40 E10:CQ10 E20:CQ25 E12:CQ17 E27:CQ31 E33:CQ35 E49:CQ49">
    <cfRule type="expression" dxfId="1263" priority="1580">
      <formula>$E$4=""</formula>
    </cfRule>
  </conditionalFormatting>
  <conditionalFormatting sqref="F47:CQ47 F37:CQ40 F10:CQ10 F20:CQ25 F12:CQ17 F27:CQ31 F33:CQ35 F49:CQ49">
    <cfRule type="expression" dxfId="1262" priority="1579">
      <formula>$F$4=""</formula>
    </cfRule>
  </conditionalFormatting>
  <conditionalFormatting sqref="G47:CQ47 G37:CQ40 G10:CQ10 G20:CQ25 G12:CQ17 G27:CQ31 G33:CQ35 G49:CQ49">
    <cfRule type="expression" dxfId="1261" priority="1578">
      <formula>$G$4=""</formula>
    </cfRule>
  </conditionalFormatting>
  <conditionalFormatting sqref="H47:CQ47 H37:CQ40 H10:CQ10 H20:CQ25 H12:CQ17 H27:CQ31 H33:CQ35 H49:CQ49">
    <cfRule type="expression" dxfId="1260" priority="1577">
      <formula>$H$4=""</formula>
    </cfRule>
  </conditionalFormatting>
  <conditionalFormatting sqref="I47:CQ47 I37:CQ40 I10:CQ10 I20:CQ25 I12:CQ17 I27:CQ31 I33:CQ35 I49:CQ49">
    <cfRule type="expression" dxfId="1259" priority="1576">
      <formula>$I$4=""</formula>
    </cfRule>
  </conditionalFormatting>
  <conditionalFormatting sqref="J47:CQ47 J37:CQ40 J10:CQ10 J20:CQ25 J12:CQ17 J27:CQ31 J33:CQ35 J49:CQ49">
    <cfRule type="expression" dxfId="1258" priority="1575">
      <formula>$J$4=""</formula>
    </cfRule>
  </conditionalFormatting>
  <conditionalFormatting sqref="K47:CQ47 K37:CQ40 K10:CQ10 K20:CQ25 K12:CQ17 K27:CQ31 K33:CQ35 K49:CQ49">
    <cfRule type="expression" dxfId="1257" priority="1574">
      <formula>$K$4=""</formula>
    </cfRule>
  </conditionalFormatting>
  <conditionalFormatting sqref="L47:CQ47 L37:CQ40 L10:CQ10 L20:CQ25 L12:CQ17 L27:CQ31 L33:CQ35 L49:CQ49">
    <cfRule type="expression" dxfId="1256" priority="1573">
      <formula>$L$4=""</formula>
    </cfRule>
  </conditionalFormatting>
  <conditionalFormatting sqref="M47:CQ47 M37:CQ40 M10:CQ10 M20:CQ25 M12:CQ17 M27:CQ31 M33:CQ35 M49:CQ49">
    <cfRule type="expression" dxfId="1255" priority="1572">
      <formula>$M$4=""</formula>
    </cfRule>
  </conditionalFormatting>
  <conditionalFormatting sqref="N47:CQ47 N37:CQ40 N10:CQ10 N20:CQ25 N12:CQ17 N27:CQ31 N33:CQ35 N49:CQ49">
    <cfRule type="expression" dxfId="1254" priority="1571">
      <formula>$N$4=""</formula>
    </cfRule>
  </conditionalFormatting>
  <conditionalFormatting sqref="O47:CQ47 O37:CQ40 O10:CQ10 O20:CQ25 O12:CQ17 O27:CQ31 O33:CQ35 O49:CQ49">
    <cfRule type="expression" dxfId="1253" priority="1570">
      <formula>$O$4=""</formula>
    </cfRule>
  </conditionalFormatting>
  <conditionalFormatting sqref="P47:CQ47 P37:CQ40 P10:CQ10 P20:CQ25 P12:CQ17 P27:CQ31 P33:CQ35 P49:CQ49">
    <cfRule type="expression" dxfId="1252" priority="1569">
      <formula>$P$4=""</formula>
    </cfRule>
  </conditionalFormatting>
  <conditionalFormatting sqref="Q47:CQ47 Q37:CQ40 Q10:CQ10 Q20:CQ25 Q12:CQ17 Q27:CQ31 Q33:CQ35 Q49:CQ49">
    <cfRule type="expression" dxfId="1251" priority="1568">
      <formula>$Q$4=""</formula>
    </cfRule>
  </conditionalFormatting>
  <conditionalFormatting sqref="R47:CQ47 R37:CQ40 R10:CQ10 R20:CQ25 R12:CQ17 R27:CQ31 R33:CQ35 R49:CQ49">
    <cfRule type="expression" dxfId="1250" priority="1567">
      <formula>$R$4=""</formula>
    </cfRule>
  </conditionalFormatting>
  <conditionalFormatting sqref="S47:CQ47 S37:CQ40 S10:CQ10 S20:CQ25 S12:CQ17 S27:CQ31 S33:CQ35 S49:CQ49">
    <cfRule type="expression" dxfId="1249" priority="1566">
      <formula>$S$4=""</formula>
    </cfRule>
  </conditionalFormatting>
  <conditionalFormatting sqref="T47:CQ47 T37:CQ40 T10:CQ10 T20:CQ25 T12:CQ17 T27:CQ31 T33:CQ35 T49:CQ49">
    <cfRule type="expression" dxfId="1248" priority="1565">
      <formula>$T$4=""</formula>
    </cfRule>
  </conditionalFormatting>
  <conditionalFormatting sqref="U47:CQ47 U37:CQ40 U10:CQ10 U20:CQ25 U12:CQ17 U27:CQ31 U33:CQ35 U49:CQ49">
    <cfRule type="expression" dxfId="1247" priority="1564">
      <formula>$U$4=""</formula>
    </cfRule>
  </conditionalFormatting>
  <conditionalFormatting sqref="V47:CQ47 V37:CQ40 V10:CQ10 V20:CQ25 V12:CQ17 V27:CQ31 V33:CQ35 V49:CQ49">
    <cfRule type="expression" dxfId="1246" priority="1563">
      <formula>$V$4=""</formula>
    </cfRule>
  </conditionalFormatting>
  <conditionalFormatting sqref="W47:CQ47 W37:CQ40 W10:CQ10 W20:CQ25 W12:CQ17 W27:CQ31 W33:CQ35 W49:CQ49">
    <cfRule type="expression" dxfId="1245" priority="1562">
      <formula>$W$4=""</formula>
    </cfRule>
  </conditionalFormatting>
  <conditionalFormatting sqref="X47:CQ47 X37:CQ40 X10:CQ10 X20:CQ25 X12:CQ17 X27:CQ31 X33:CQ35 X49:CQ49">
    <cfRule type="expression" dxfId="1244" priority="1561">
      <formula>$X$4=""</formula>
    </cfRule>
  </conditionalFormatting>
  <conditionalFormatting sqref="Y47:CQ47 Y37:CQ40 Y10:CQ10 Y20:CQ25 Y12:CQ17 Y27:CQ31 Y33:CQ35 Y49:CQ49">
    <cfRule type="expression" dxfId="1243" priority="1560">
      <formula>$Y$4=""</formula>
    </cfRule>
  </conditionalFormatting>
  <conditionalFormatting sqref="Z47:CQ47 Z37:CQ40 Z10:CQ10 Z20:CQ25 Z12:CQ17 Z27:CQ31 Z33:CQ35 Z49:CQ49">
    <cfRule type="expression" dxfId="1242" priority="1559">
      <formula>$Z$4=""</formula>
    </cfRule>
  </conditionalFormatting>
  <conditionalFormatting sqref="AA47:CQ47 AA37:CQ40 AA10:CQ10 AA20:CQ25 AA12:CQ17 AA27:CQ31 AA33:CQ35 AA49:CQ49">
    <cfRule type="expression" dxfId="1241" priority="1558">
      <formula>$AA$4=""</formula>
    </cfRule>
  </conditionalFormatting>
  <conditionalFormatting sqref="AY47:CQ47 AY37:CQ40 AY10:CQ10 AY20:CQ25 AY12:CQ17 AY27:CQ31 AY33:CQ35 AY49:CQ49">
    <cfRule type="expression" dxfId="1240" priority="1534">
      <formula>$AY$4=""</formula>
    </cfRule>
  </conditionalFormatting>
  <conditionalFormatting sqref="AX47:CQ47 AX37:CQ40 AX10:CQ10 AX20:CQ25 AX12:CQ17 AX27:CQ31 AX33:CQ35 AX49:CQ49">
    <cfRule type="expression" dxfId="1239" priority="1535">
      <formula>$AX$4=""</formula>
    </cfRule>
  </conditionalFormatting>
  <conditionalFormatting sqref="AW47:CQ47 AW37:CQ40 AW10:CQ10 AW20:CQ25 AW12:CQ17 AW27:CQ31 AW33:CQ35 AW49:CQ49">
    <cfRule type="expression" dxfId="1238" priority="1536">
      <formula>$AW$4=""</formula>
    </cfRule>
  </conditionalFormatting>
  <conditionalFormatting sqref="AV47:CQ47 AV37:CQ40 AV10:CQ10 AV20:CQ25 AV12:CQ17 AV27:CQ31 AV33:CQ35 AV49:CQ49">
    <cfRule type="expression" dxfId="1237" priority="1537">
      <formula>$AV$4=""</formula>
    </cfRule>
  </conditionalFormatting>
  <conditionalFormatting sqref="AU47:CQ47 AU37:CQ40 AU10:CQ10 AU20:CQ25 AU12:CQ17 AU27:CQ31 AU33:CQ35 AU49:CQ49">
    <cfRule type="expression" dxfId="1236" priority="1538">
      <formula>$AU$4=""</formula>
    </cfRule>
  </conditionalFormatting>
  <conditionalFormatting sqref="AT47:CQ47 AT37:CQ40 AT10:CQ10 AT20:CQ25 AT12:CQ17 AT27:CQ31 AT33:CQ35 AT49:CQ49">
    <cfRule type="expression" dxfId="1235" priority="1539">
      <formula>$AT$4=""</formula>
    </cfRule>
  </conditionalFormatting>
  <conditionalFormatting sqref="AS47:CQ47 AS37:CQ40 AS10:CQ10 AS20:CQ25 AS12:CQ17 AS27:CQ31 AS33:CQ35 AS49:CQ49">
    <cfRule type="expression" dxfId="1234" priority="1540">
      <formula>$AS$4=""</formula>
    </cfRule>
  </conditionalFormatting>
  <conditionalFormatting sqref="AR47:CQ47 AR37:CQ40 AR10:CQ10 AR20:CQ25 AR12:CQ17 AR27:CQ31 AR33:CQ35 AR49:CQ49">
    <cfRule type="expression" dxfId="1233" priority="1541">
      <formula>$AR$4=""</formula>
    </cfRule>
  </conditionalFormatting>
  <conditionalFormatting sqref="AQ47:CQ47 AQ37:CQ40 AQ10:CQ10 AQ20:CQ25 AQ12:CQ17 AQ27:CQ31 AQ33:CQ35 AQ49:CQ49">
    <cfRule type="expression" dxfId="1232" priority="1542">
      <formula>$AQ$4=""</formula>
    </cfRule>
  </conditionalFormatting>
  <conditionalFormatting sqref="AP47:CQ47 AP37:CQ40 AP10:CQ10 AP20:CQ25 AP12:CQ17 AP27:CQ31 AP33:CQ35 AP49:CQ49">
    <cfRule type="expression" dxfId="1231" priority="1543">
      <formula>$AP$4=""</formula>
    </cfRule>
  </conditionalFormatting>
  <conditionalFormatting sqref="AO47:CQ47 AO37:CQ40 AO10:CQ10 AO20:CQ25 AO12:CQ17 AO27:CQ31 AO33:CQ35 AO49:CQ49">
    <cfRule type="expression" dxfId="1230" priority="1544">
      <formula>$AO$4=""</formula>
    </cfRule>
  </conditionalFormatting>
  <conditionalFormatting sqref="AN47:CQ47 AN37:CQ40 AN10:CQ10 AN20:CQ25 AN12:CQ17 AN27:CQ31 AN33:CQ35 AN49:CQ49">
    <cfRule type="expression" dxfId="1229" priority="1545">
      <formula>$AN$4=""</formula>
    </cfRule>
  </conditionalFormatting>
  <conditionalFormatting sqref="AM47:CQ47 AM37:CQ40 AM10:CQ10 AM20:CQ25 AM12:CQ17 AM27:CQ31 AM33:CQ35 AM49:CQ49">
    <cfRule type="expression" dxfId="1228" priority="1546">
      <formula>$AM$4=""</formula>
    </cfRule>
  </conditionalFormatting>
  <conditionalFormatting sqref="AL47:CQ47 AL37:CQ40 AL10:CQ10 AL20:CQ25 AL12:CQ17 AL27:CQ31 AL33:CQ35 AL49:CQ49">
    <cfRule type="expression" dxfId="1227" priority="1547">
      <formula>$AL$4=""</formula>
    </cfRule>
  </conditionalFormatting>
  <conditionalFormatting sqref="AK47:CQ47 AK37:CQ40 AK10:CQ10 AK20:CQ25 AK12:CQ17 AK27:CQ31 AK33:CQ35 AK49:CQ49">
    <cfRule type="expression" dxfId="1226" priority="1548">
      <formula>$AK$4=""</formula>
    </cfRule>
  </conditionalFormatting>
  <conditionalFormatting sqref="AJ47:CQ47 AJ37:CQ40 AJ10:CQ10 AJ20:CQ25 AJ12:CQ17 AJ27:CQ31 AJ33:CQ35 AJ49:CQ49">
    <cfRule type="expression" dxfId="1225" priority="1549">
      <formula>$AJ$4=""</formula>
    </cfRule>
  </conditionalFormatting>
  <conditionalFormatting sqref="AI47:CQ47 AI37:CQ40 AI10:CQ10 AI20:CQ25 AI12:CQ17 AI27:CQ31 AI33:CQ35 AI49:CQ49">
    <cfRule type="expression" dxfId="1224" priority="1550">
      <formula>$AI$4=""</formula>
    </cfRule>
  </conditionalFormatting>
  <conditionalFormatting sqref="AH47:CQ47 AH37:CQ40 AH10:CQ10 AH20:CQ25 AH12:CQ17 AH27:CQ31 AH33:CQ35 AH49:CQ49">
    <cfRule type="expression" dxfId="1223" priority="1551">
      <formula>$AH$4=""</formula>
    </cfRule>
  </conditionalFormatting>
  <conditionalFormatting sqref="AG47:CQ47 AG37:CQ40 AG10:CQ10 AG20:CQ25 AG12:CQ17 AG27:CQ31 AG33:CQ35 AG49:CQ49">
    <cfRule type="expression" dxfId="1222" priority="1552">
      <formula>$AG$4=""</formula>
    </cfRule>
  </conditionalFormatting>
  <conditionalFormatting sqref="AF47:CQ47 AF37:CQ40 AF10:CQ10 AF20:CQ25 AF12:CQ17 AF27:CQ31 AF33:CQ35 AF49:CQ49">
    <cfRule type="expression" dxfId="1221" priority="1553">
      <formula>$AF$4=""</formula>
    </cfRule>
  </conditionalFormatting>
  <conditionalFormatting sqref="AE47:CQ47 AE37:CQ40 AE10:CQ10 AE20:CQ25 AE12:CQ17 AE27:CQ31 AE33:CQ35 AE49:CQ49">
    <cfRule type="expression" dxfId="1220" priority="1554">
      <formula>$AE$4=""</formula>
    </cfRule>
  </conditionalFormatting>
  <conditionalFormatting sqref="AD47:CQ47 AD37:CQ40 AD10:CQ10 AD20:CQ25 AD12:CQ17 AD27:CQ31 AD33:CQ35 AD49:CQ49">
    <cfRule type="expression" dxfId="1219" priority="1555">
      <formula>$AD$4=""</formula>
    </cfRule>
  </conditionalFormatting>
  <conditionalFormatting sqref="AC47:CQ47 AC37:CQ40 AC10:CQ10 AC20:CQ25 AC12:CQ17 AC27:CQ31 AC33:CQ35 AC49:CQ49">
    <cfRule type="expression" dxfId="1218" priority="1556">
      <formula>$AC$4=""</formula>
    </cfRule>
  </conditionalFormatting>
  <conditionalFormatting sqref="AB47:CQ47 AB37:CQ40 AB10:CQ10 AB20:CQ25 AB12:CQ17 AB27:CQ31 AB33:CQ35 AB49:CQ49">
    <cfRule type="expression" dxfId="1217" priority="1557">
      <formula>$AB$4=""</formula>
    </cfRule>
  </conditionalFormatting>
  <conditionalFormatting sqref="BA47:CQ47 BA37:CQ40 BA10:CQ10 BA20:CQ25 BA12:CQ17 BA27:CQ31 BA33:CQ35 BA49:CQ49">
    <cfRule type="expression" dxfId="1216" priority="1532">
      <formula>$BA$4=""</formula>
    </cfRule>
  </conditionalFormatting>
  <conditionalFormatting sqref="BO47:CQ47 BO37:CQ40 BO10:CQ10 BO20:CQ25 BO12:CQ17 BO27:CQ31 BO33:CQ35 BO49:CQ49">
    <cfRule type="expression" dxfId="1215" priority="1518">
      <formula>$BO$4=""</formula>
    </cfRule>
  </conditionalFormatting>
  <conditionalFormatting sqref="BN47:CQ47 BN37:CQ40 BN10:CQ10 BN20:CQ25 BN12:CQ17 BN27:CQ31 BN33:CQ35 BN49:CQ49">
    <cfRule type="expression" dxfId="1214" priority="1519">
      <formula>$BN$4=""</formula>
    </cfRule>
  </conditionalFormatting>
  <conditionalFormatting sqref="BM47:CQ47 BM37:CQ40 BM10:CQ10 BM20:CQ25 BM12:CQ17 BM27:CQ31 BM33:CQ35 BM49:CQ49">
    <cfRule type="expression" dxfId="1213" priority="1520">
      <formula>$BM$4=""</formula>
    </cfRule>
  </conditionalFormatting>
  <conditionalFormatting sqref="BL47:CQ47 BL37:CQ40 BL10:CQ10 BL20:CQ25 BL12:CQ17 BL27:CQ31 BL33:CQ35 BL49:CQ49">
    <cfRule type="expression" dxfId="1212" priority="1521">
      <formula>$BL$4=""</formula>
    </cfRule>
  </conditionalFormatting>
  <conditionalFormatting sqref="BK47:CQ47 BK37:CQ40 BK10:CQ10 BK20:CQ25 BK12:CQ17 BK27:CQ31 BK33:CQ35 BK49:CQ49">
    <cfRule type="expression" dxfId="1211" priority="1522">
      <formula>$BK$4=""</formula>
    </cfRule>
  </conditionalFormatting>
  <conditionalFormatting sqref="BJ47:CQ47 BJ37:CQ40 BJ10:CQ10 BJ20:CQ25 BJ12:CQ17 BJ27:CQ31 BJ33:CQ35 BJ49:CQ49">
    <cfRule type="expression" dxfId="1210" priority="1523">
      <formula>$BJ$4=""</formula>
    </cfRule>
  </conditionalFormatting>
  <conditionalFormatting sqref="BI47:CQ47 BI37:CQ40 BI10:CQ10 BI20:CQ25 BI12:CQ17 BI27:CQ31 BI33:CQ35 BI49:CQ49">
    <cfRule type="expression" dxfId="1209" priority="1524">
      <formula>$BI$4=""</formula>
    </cfRule>
  </conditionalFormatting>
  <conditionalFormatting sqref="BH47:CQ47 BH37:CQ40 BH10:CQ10 BH20:CQ25 BH12:CQ17 BH27:CQ31 BH33:CQ35 BH49:CQ49">
    <cfRule type="expression" dxfId="1208" priority="1525">
      <formula>$BH$4=""</formula>
    </cfRule>
  </conditionalFormatting>
  <conditionalFormatting sqref="BG47:CQ47 BG37:CQ40 BG10:CQ10 BG20:CQ25 BG12:CQ17 BG27:CQ31 BG33:CQ35 BG49:CQ49">
    <cfRule type="expression" dxfId="1207" priority="1526">
      <formula>$BG$4=""</formula>
    </cfRule>
  </conditionalFormatting>
  <conditionalFormatting sqref="BF47:CQ47 BF37:CQ40 BF10:CQ10 BF20:CQ25 BF12:CQ17 BF27:CQ31 BF33:CQ35 BF49:CQ49">
    <cfRule type="expression" dxfId="1206" priority="1527">
      <formula>$BF$4=""</formula>
    </cfRule>
  </conditionalFormatting>
  <conditionalFormatting sqref="BE47:CQ47 BE37:CQ40 BE10:CQ10 BE20:CQ25 BE12:CQ17 BE27:CQ31 BE33:CQ35 BE49:CQ49">
    <cfRule type="expression" dxfId="1205" priority="1528">
      <formula>$BE$4=""</formula>
    </cfRule>
  </conditionalFormatting>
  <conditionalFormatting sqref="BD47:CQ47 BD37:CQ40 BD10:CQ10 BD20:CQ25 BD12:CQ17 BD27:CQ31 BD33:CQ35 BD49:CQ49">
    <cfRule type="expression" dxfId="1204" priority="1529">
      <formula>$BD$4=""</formula>
    </cfRule>
  </conditionalFormatting>
  <conditionalFormatting sqref="BB47:CQ47 BB37:CQ40 BB10:CQ10 BB20:CQ25 BB12:CQ17 BB27:CQ31 BB33:CQ35 BB49:CQ49">
    <cfRule type="expression" dxfId="1203" priority="1531">
      <formula>$BB$4=""</formula>
    </cfRule>
  </conditionalFormatting>
  <conditionalFormatting sqref="AZ47:CQ47 AZ37:CQ40 AZ10:CQ10 AZ20:CQ25 AZ12:CQ17 AZ27:CQ31 AZ33:CQ35 AZ49:CQ49">
    <cfRule type="expression" dxfId="1202" priority="1533">
      <formula>$AZ$4=""</formula>
    </cfRule>
  </conditionalFormatting>
  <conditionalFormatting sqref="CD47:CQ47 CD37:CQ40 CD10:CQ10 CD20:CQ25 CD49:CQ49 CD33:CQ35 CD27:CQ31 CD12:CQ17">
    <cfRule type="expression" dxfId="1201" priority="1503">
      <formula>$CD$4=""</formula>
    </cfRule>
  </conditionalFormatting>
  <conditionalFormatting sqref="BP47:CQ47 BP37:CQ40 BP10:CQ10 BP20:CQ25 BP49:CQ49 BP33:CQ35 BP27:CQ31 BP12:CQ17">
    <cfRule type="expression" dxfId="1200" priority="1517">
      <formula>$BP$4=""</formula>
    </cfRule>
  </conditionalFormatting>
  <conditionalFormatting sqref="BQ47:CQ47 BQ37:CQ40 BQ10:CQ10 BQ20:CQ25 BQ49:CQ49 BQ33:CQ35 BQ27:CQ31 BQ12:CQ17">
    <cfRule type="expression" dxfId="1199" priority="1516">
      <formula>$BQ$4=""</formula>
    </cfRule>
  </conditionalFormatting>
  <conditionalFormatting sqref="BR47:CQ47 BR37:CQ40 BR10:CQ10 BR20:CQ25 BR49:CQ49 BR33:CQ35 BR27:CQ31 BR12:CQ17">
    <cfRule type="expression" dxfId="1198" priority="1515">
      <formula>$BR$4=""</formula>
    </cfRule>
  </conditionalFormatting>
  <conditionalFormatting sqref="BS47:CQ47 BS37:CQ40 BS10:CQ10 BS20:CQ25 BS49:CQ49 BS33:CQ35 BS27:CQ31 BS12:CQ17">
    <cfRule type="expression" dxfId="1197" priority="1514">
      <formula>$BS$4=""</formula>
    </cfRule>
  </conditionalFormatting>
  <conditionalFormatting sqref="BT47:CQ47 BT37:CQ40 BT10:CQ10 BT20:CQ25 BT49:CQ49 BT33:CQ35 BT27:CQ31 BT12:CQ17">
    <cfRule type="expression" dxfId="1196" priority="1513">
      <formula>$BT$4=""</formula>
    </cfRule>
  </conditionalFormatting>
  <conditionalFormatting sqref="BU47:CQ47 BU37:CQ40 BU10:CQ10 BU20:CQ25 BU49:CQ49 BU33:CQ35 BU27:CQ31 BU12:CQ17">
    <cfRule type="expression" dxfId="1195" priority="1512">
      <formula>$BU$4=""</formula>
    </cfRule>
  </conditionalFormatting>
  <conditionalFormatting sqref="BV47:CQ47 BV37:CQ40 BV10:CQ10 BV20:CQ25 BV49:CQ49 BV33:CQ35 BV27:CQ31 BV12:CQ17">
    <cfRule type="expression" dxfId="1194" priority="1511">
      <formula>$BV$4=""</formula>
    </cfRule>
  </conditionalFormatting>
  <conditionalFormatting sqref="BW47:CQ47 BW37:CQ40 BW10:CQ10 BW20:CQ25 BW49:CQ49 BW33:CQ35 BW27:CQ31 BW12:CQ17">
    <cfRule type="expression" dxfId="1193" priority="1510">
      <formula>$BW$4=""</formula>
    </cfRule>
  </conditionalFormatting>
  <conditionalFormatting sqref="BX47:CQ47 BX37:CQ40 BX10:CQ10 BX20:CQ25 BX49:CQ49 BX33:CQ35 BX27:CQ31 BX12:CQ17">
    <cfRule type="expression" dxfId="1192" priority="1509">
      <formula>$BX$4=""</formula>
    </cfRule>
  </conditionalFormatting>
  <conditionalFormatting sqref="BY47:CQ47 BY37:CQ40 BY10:CQ10 BY20:CQ25 BY49:CQ49 BY33:CQ35 BY27:CQ31 BY12:CQ17">
    <cfRule type="expression" dxfId="1191" priority="1508">
      <formula>$BY$4=""</formula>
    </cfRule>
  </conditionalFormatting>
  <conditionalFormatting sqref="BZ47:CQ47 BZ37:CQ40 BZ10:CQ10 BZ20:CQ25 BZ49:CQ49 BZ33:CQ35 BZ27:CQ31 BZ12:CQ17">
    <cfRule type="expression" dxfId="1190" priority="1507">
      <formula>$BZ$4=""</formula>
    </cfRule>
  </conditionalFormatting>
  <conditionalFormatting sqref="CA47:CQ47 CA37:CQ40 CA10:CQ10 CA20:CQ25 CA49:CQ49 CA33:CQ35 CA27:CQ31 CA12:CQ17">
    <cfRule type="expression" dxfId="1189" priority="1506">
      <formula>$CA$4=""</formula>
    </cfRule>
  </conditionalFormatting>
  <conditionalFormatting sqref="CB47:CQ47 CB37:CQ40 CB10:CQ10 CB20:CQ25 CB49:CQ49 CB33:CQ35 CB27:CQ31 CB12:CQ17">
    <cfRule type="expression" dxfId="1188" priority="1505">
      <formula>$CB$4=""</formula>
    </cfRule>
  </conditionalFormatting>
  <conditionalFormatting sqref="CC47:CQ47 CC37:CQ40 CC10:CQ10 CC20:CQ25 CC49:CQ49 CC33:CQ35 CC27:CQ31 CC12:CQ17">
    <cfRule type="expression" dxfId="1187" priority="1504">
      <formula>$CC$4=""</formula>
    </cfRule>
  </conditionalFormatting>
  <conditionalFormatting sqref="BC47:CQ47 BC37:CQ40 BC10:CQ10 BC20:CQ25 BC12:CQ17 BC27:CQ31 BC33:CQ35 BC49:CQ49">
    <cfRule type="expression" dxfId="1186" priority="1530">
      <formula>$BC$4=""</formula>
    </cfRule>
  </conditionalFormatting>
  <conditionalFormatting sqref="D41:CQ41">
    <cfRule type="expression" dxfId="1185" priority="1502">
      <formula>$D$4=""</formula>
    </cfRule>
  </conditionalFormatting>
  <conditionalFormatting sqref="E41:CQ41">
    <cfRule type="expression" dxfId="1184" priority="1501">
      <formula>$E$4=""</formula>
    </cfRule>
  </conditionalFormatting>
  <conditionalFormatting sqref="F41:CQ41">
    <cfRule type="expression" dxfId="1183" priority="1500">
      <formula>$F$4=""</formula>
    </cfRule>
  </conditionalFormatting>
  <conditionalFormatting sqref="G41:CQ41">
    <cfRule type="expression" dxfId="1182" priority="1499">
      <formula>$G$4=""</formula>
    </cfRule>
  </conditionalFormatting>
  <conditionalFormatting sqref="H41:CQ41">
    <cfRule type="expression" dxfId="1181" priority="1498">
      <formula>$H$4=""</formula>
    </cfRule>
  </conditionalFormatting>
  <conditionalFormatting sqref="I41:CQ41">
    <cfRule type="expression" dxfId="1180" priority="1497">
      <formula>$I$4=""</formula>
    </cfRule>
  </conditionalFormatting>
  <conditionalFormatting sqref="J41:CQ41">
    <cfRule type="expression" dxfId="1179" priority="1496">
      <formula>$J$4=""</formula>
    </cfRule>
  </conditionalFormatting>
  <conditionalFormatting sqref="K41:CQ41">
    <cfRule type="expression" dxfId="1178" priority="1495">
      <formula>$K$4=""</formula>
    </cfRule>
  </conditionalFormatting>
  <conditionalFormatting sqref="L41:CQ41">
    <cfRule type="expression" dxfId="1177" priority="1494">
      <formula>$L$4=""</formula>
    </cfRule>
  </conditionalFormatting>
  <conditionalFormatting sqref="M41:CQ41">
    <cfRule type="expression" dxfId="1176" priority="1493">
      <formula>$M$4=""</formula>
    </cfRule>
  </conditionalFormatting>
  <conditionalFormatting sqref="N41:CQ41">
    <cfRule type="expression" dxfId="1175" priority="1492">
      <formula>$N$4=""</formula>
    </cfRule>
  </conditionalFormatting>
  <conditionalFormatting sqref="O41:CQ41">
    <cfRule type="expression" dxfId="1174" priority="1491">
      <formula>$O$4=""</formula>
    </cfRule>
  </conditionalFormatting>
  <conditionalFormatting sqref="P41:CQ41">
    <cfRule type="expression" dxfId="1173" priority="1490">
      <formula>$P$4=""</formula>
    </cfRule>
  </conditionalFormatting>
  <conditionalFormatting sqref="Q41:CQ41">
    <cfRule type="expression" dxfId="1172" priority="1489">
      <formula>$Q$4=""</formula>
    </cfRule>
  </conditionalFormatting>
  <conditionalFormatting sqref="R41:CQ41">
    <cfRule type="expression" dxfId="1171" priority="1488">
      <formula>$R$4=""</formula>
    </cfRule>
  </conditionalFormatting>
  <conditionalFormatting sqref="S41:CQ41">
    <cfRule type="expression" dxfId="1170" priority="1487">
      <formula>$S$4=""</formula>
    </cfRule>
  </conditionalFormatting>
  <conditionalFormatting sqref="T41:CQ41">
    <cfRule type="expression" dxfId="1169" priority="1486">
      <formula>$T$4=""</formula>
    </cfRule>
  </conditionalFormatting>
  <conditionalFormatting sqref="U41:CQ41">
    <cfRule type="expression" dxfId="1168" priority="1485">
      <formula>$U$4=""</formula>
    </cfRule>
  </conditionalFormatting>
  <conditionalFormatting sqref="V41:CQ41">
    <cfRule type="expression" dxfId="1167" priority="1484">
      <formula>$V$4=""</formula>
    </cfRule>
  </conditionalFormatting>
  <conditionalFormatting sqref="W41:CQ41">
    <cfRule type="expression" dxfId="1166" priority="1483">
      <formula>$W$4=""</formula>
    </cfRule>
  </conditionalFormatting>
  <conditionalFormatting sqref="X41:CQ41">
    <cfRule type="expression" dxfId="1165" priority="1482">
      <formula>$X$4=""</formula>
    </cfRule>
  </conditionalFormatting>
  <conditionalFormatting sqref="Y41:CQ41">
    <cfRule type="expression" dxfId="1164" priority="1481">
      <formula>$Y$4=""</formula>
    </cfRule>
  </conditionalFormatting>
  <conditionalFormatting sqref="Z41:CQ41">
    <cfRule type="expression" dxfId="1163" priority="1480">
      <formula>$Z$4=""</formula>
    </cfRule>
  </conditionalFormatting>
  <conditionalFormatting sqref="AA41:CQ41">
    <cfRule type="expression" dxfId="1162" priority="1479">
      <formula>$AA$4=""</formula>
    </cfRule>
  </conditionalFormatting>
  <conditionalFormatting sqref="AY41:CQ41">
    <cfRule type="expression" dxfId="1161" priority="1455">
      <formula>$AY$4=""</formula>
    </cfRule>
  </conditionalFormatting>
  <conditionalFormatting sqref="AX41:CQ41">
    <cfRule type="expression" dxfId="1160" priority="1456">
      <formula>$AX$4=""</formula>
    </cfRule>
  </conditionalFormatting>
  <conditionalFormatting sqref="AW41:CQ41">
    <cfRule type="expression" dxfId="1159" priority="1457">
      <formula>$AW$4=""</formula>
    </cfRule>
  </conditionalFormatting>
  <conditionalFormatting sqref="AV41:CQ41">
    <cfRule type="expression" dxfId="1158" priority="1458">
      <formula>$AV$4=""</formula>
    </cfRule>
  </conditionalFormatting>
  <conditionalFormatting sqref="AU41:CQ41">
    <cfRule type="expression" dxfId="1157" priority="1459">
      <formula>$AU$4=""</formula>
    </cfRule>
  </conditionalFormatting>
  <conditionalFormatting sqref="AT41:CQ41">
    <cfRule type="expression" dxfId="1156" priority="1460">
      <formula>$AT$4=""</formula>
    </cfRule>
  </conditionalFormatting>
  <conditionalFormatting sqref="AS41:CQ41">
    <cfRule type="expression" dxfId="1155" priority="1461">
      <formula>$AS$4=""</formula>
    </cfRule>
  </conditionalFormatting>
  <conditionalFormatting sqref="AR41:CQ41">
    <cfRule type="expression" dxfId="1154" priority="1462">
      <formula>$AR$4=""</formula>
    </cfRule>
  </conditionalFormatting>
  <conditionalFormatting sqref="AQ41:CQ41">
    <cfRule type="expression" dxfId="1153" priority="1463">
      <formula>$AQ$4=""</formula>
    </cfRule>
  </conditionalFormatting>
  <conditionalFormatting sqref="AP41:CQ41">
    <cfRule type="expression" dxfId="1152" priority="1464">
      <formula>$AP$4=""</formula>
    </cfRule>
  </conditionalFormatting>
  <conditionalFormatting sqref="AO41:CQ41">
    <cfRule type="expression" dxfId="1151" priority="1465">
      <formula>$AO$4=""</formula>
    </cfRule>
  </conditionalFormatting>
  <conditionalFormatting sqref="AN41:CQ41">
    <cfRule type="expression" dxfId="1150" priority="1466">
      <formula>$AN$4=""</formula>
    </cfRule>
  </conditionalFormatting>
  <conditionalFormatting sqref="AM41:CQ41">
    <cfRule type="expression" dxfId="1149" priority="1467">
      <formula>$AM$4=""</formula>
    </cfRule>
  </conditionalFormatting>
  <conditionalFormatting sqref="AL41:CQ41">
    <cfRule type="expression" dxfId="1148" priority="1468">
      <formula>$AL$4=""</formula>
    </cfRule>
  </conditionalFormatting>
  <conditionalFormatting sqref="AK41:CQ41">
    <cfRule type="expression" dxfId="1147" priority="1469">
      <formula>$AK$4=""</formula>
    </cfRule>
  </conditionalFormatting>
  <conditionalFormatting sqref="AJ41:CQ41">
    <cfRule type="expression" dxfId="1146" priority="1470">
      <formula>$AJ$4=""</formula>
    </cfRule>
  </conditionalFormatting>
  <conditionalFormatting sqref="AI41:CQ41">
    <cfRule type="expression" dxfId="1145" priority="1471">
      <formula>$AI$4=""</formula>
    </cfRule>
  </conditionalFormatting>
  <conditionalFormatting sqref="AH41:CQ41">
    <cfRule type="expression" dxfId="1144" priority="1472">
      <formula>$AH$4=""</formula>
    </cfRule>
  </conditionalFormatting>
  <conditionalFormatting sqref="AG41:CQ41">
    <cfRule type="expression" dxfId="1143" priority="1473">
      <formula>$AG$4=""</formula>
    </cfRule>
  </conditionalFormatting>
  <conditionalFormatting sqref="AF41:CQ41">
    <cfRule type="expression" dxfId="1142" priority="1474">
      <formula>$AF$4=""</formula>
    </cfRule>
  </conditionalFormatting>
  <conditionalFormatting sqref="AE41:CQ41">
    <cfRule type="expression" dxfId="1141" priority="1475">
      <formula>$AE$4=""</formula>
    </cfRule>
  </conditionalFormatting>
  <conditionalFormatting sqref="AD41:CQ41">
    <cfRule type="expression" dxfId="1140" priority="1476">
      <formula>$AD$4=""</formula>
    </cfRule>
  </conditionalFormatting>
  <conditionalFormatting sqref="AC41:CQ41">
    <cfRule type="expression" dxfId="1139" priority="1477">
      <formula>$AC$4=""</formula>
    </cfRule>
  </conditionalFormatting>
  <conditionalFormatting sqref="AB41:CQ41">
    <cfRule type="expression" dxfId="1138" priority="1478">
      <formula>$AB$4=""</formula>
    </cfRule>
  </conditionalFormatting>
  <conditionalFormatting sqref="BA41:CQ41">
    <cfRule type="expression" dxfId="1137" priority="1453">
      <formula>$BA$4=""</formula>
    </cfRule>
  </conditionalFormatting>
  <conditionalFormatting sqref="BO41:CQ41">
    <cfRule type="expression" dxfId="1136" priority="1439">
      <formula>$BO$4=""</formula>
    </cfRule>
  </conditionalFormatting>
  <conditionalFormatting sqref="BN41:CQ41">
    <cfRule type="expression" dxfId="1135" priority="1440">
      <formula>$BN$4=""</formula>
    </cfRule>
  </conditionalFormatting>
  <conditionalFormatting sqref="BM41:CQ41">
    <cfRule type="expression" dxfId="1134" priority="1441">
      <formula>$BM$4=""</formula>
    </cfRule>
  </conditionalFormatting>
  <conditionalFormatting sqref="BL41:CQ41">
    <cfRule type="expression" dxfId="1133" priority="1442">
      <formula>$BL$4=""</formula>
    </cfRule>
  </conditionalFormatting>
  <conditionalFormatting sqref="BK41:CQ41">
    <cfRule type="expression" dxfId="1132" priority="1443">
      <formula>$BK$4=""</formula>
    </cfRule>
  </conditionalFormatting>
  <conditionalFormatting sqref="BJ41:CQ41">
    <cfRule type="expression" dxfId="1131" priority="1444">
      <formula>$BJ$4=""</formula>
    </cfRule>
  </conditionalFormatting>
  <conditionalFormatting sqref="BI41:CQ41">
    <cfRule type="expression" dxfId="1130" priority="1445">
      <formula>$BI$4=""</formula>
    </cfRule>
  </conditionalFormatting>
  <conditionalFormatting sqref="BH41:CQ41">
    <cfRule type="expression" dxfId="1129" priority="1446">
      <formula>$BH$4=""</formula>
    </cfRule>
  </conditionalFormatting>
  <conditionalFormatting sqref="BG41:CQ41">
    <cfRule type="expression" dxfId="1128" priority="1447">
      <formula>$BG$4=""</formula>
    </cfRule>
  </conditionalFormatting>
  <conditionalFormatting sqref="BF41:CQ41">
    <cfRule type="expression" dxfId="1127" priority="1448">
      <formula>$BF$4=""</formula>
    </cfRule>
  </conditionalFormatting>
  <conditionalFormatting sqref="BE41:CQ41">
    <cfRule type="expression" dxfId="1126" priority="1449">
      <formula>$BE$4=""</formula>
    </cfRule>
  </conditionalFormatting>
  <conditionalFormatting sqref="BD41:CQ41">
    <cfRule type="expression" dxfId="1125" priority="1450">
      <formula>$BD$4=""</formula>
    </cfRule>
  </conditionalFormatting>
  <conditionalFormatting sqref="BB41:CQ41">
    <cfRule type="expression" dxfId="1124" priority="1452">
      <formula>$BB$4=""</formula>
    </cfRule>
  </conditionalFormatting>
  <conditionalFormatting sqref="AZ41:CQ41">
    <cfRule type="expression" dxfId="1123" priority="1454">
      <formula>$AZ$4=""</formula>
    </cfRule>
  </conditionalFormatting>
  <conditionalFormatting sqref="CD41:CQ41">
    <cfRule type="expression" dxfId="1122" priority="1424">
      <formula>$CD$4=""</formula>
    </cfRule>
  </conditionalFormatting>
  <conditionalFormatting sqref="BP41:CQ41">
    <cfRule type="expression" dxfId="1121" priority="1438">
      <formula>$BP$4=""</formula>
    </cfRule>
  </conditionalFormatting>
  <conditionalFormatting sqref="BQ41:CQ41">
    <cfRule type="expression" dxfId="1120" priority="1437">
      <formula>$BQ$4=""</formula>
    </cfRule>
  </conditionalFormatting>
  <conditionalFormatting sqref="BR41:CQ41">
    <cfRule type="expression" dxfId="1119" priority="1436">
      <formula>$BR$4=""</formula>
    </cfRule>
  </conditionalFormatting>
  <conditionalFormatting sqref="BS41:CQ41">
    <cfRule type="expression" dxfId="1118" priority="1435">
      <formula>$BS$4=""</formula>
    </cfRule>
  </conditionalFormatting>
  <conditionalFormatting sqref="BT41:CQ41">
    <cfRule type="expression" dxfId="1117" priority="1434">
      <formula>$BT$4=""</formula>
    </cfRule>
  </conditionalFormatting>
  <conditionalFormatting sqref="BU41:CQ41">
    <cfRule type="expression" dxfId="1116" priority="1433">
      <formula>$BU$4=""</formula>
    </cfRule>
  </conditionalFormatting>
  <conditionalFormatting sqref="BV41:CQ41">
    <cfRule type="expression" dxfId="1115" priority="1432">
      <formula>$BV$4=""</formula>
    </cfRule>
  </conditionalFormatting>
  <conditionalFormatting sqref="BW41:CQ41">
    <cfRule type="expression" dxfId="1114" priority="1431">
      <formula>$BW$4=""</formula>
    </cfRule>
  </conditionalFormatting>
  <conditionalFormatting sqref="BX41:CQ41">
    <cfRule type="expression" dxfId="1113" priority="1430">
      <formula>$BX$4=""</formula>
    </cfRule>
  </conditionalFormatting>
  <conditionalFormatting sqref="BY41:CQ41">
    <cfRule type="expression" dxfId="1112" priority="1429">
      <formula>$BY$4=""</formula>
    </cfRule>
  </conditionalFormatting>
  <conditionalFormatting sqref="BZ41:CQ41">
    <cfRule type="expression" dxfId="1111" priority="1428">
      <formula>$BZ$4=""</formula>
    </cfRule>
  </conditionalFormatting>
  <conditionalFormatting sqref="CA41:CQ41">
    <cfRule type="expression" dxfId="1110" priority="1427">
      <formula>$CA$4=""</formula>
    </cfRule>
  </conditionalFormatting>
  <conditionalFormatting sqref="CB41:CQ41">
    <cfRule type="expression" dxfId="1109" priority="1426">
      <formula>$CB$4=""</formula>
    </cfRule>
  </conditionalFormatting>
  <conditionalFormatting sqref="CC41:CQ41">
    <cfRule type="expression" dxfId="1108" priority="1425">
      <formula>$CC$4=""</formula>
    </cfRule>
  </conditionalFormatting>
  <conditionalFormatting sqref="BC41:CQ41">
    <cfRule type="expression" dxfId="1107" priority="1451">
      <formula>$BC$4=""</formula>
    </cfRule>
  </conditionalFormatting>
  <conditionalFormatting sqref="D42:CQ42">
    <cfRule type="expression" dxfId="1106" priority="1423">
      <formula>$D$4=""</formula>
    </cfRule>
  </conditionalFormatting>
  <conditionalFormatting sqref="E42:CQ42">
    <cfRule type="expression" dxfId="1105" priority="1422">
      <formula>$E$4=""</formula>
    </cfRule>
  </conditionalFormatting>
  <conditionalFormatting sqref="F42:CQ42">
    <cfRule type="expression" dxfId="1104" priority="1421">
      <formula>$F$4=""</formula>
    </cfRule>
  </conditionalFormatting>
  <conditionalFormatting sqref="G42:CQ42">
    <cfRule type="expression" dxfId="1103" priority="1420">
      <formula>$G$4=""</formula>
    </cfRule>
  </conditionalFormatting>
  <conditionalFormatting sqref="H42:CQ42">
    <cfRule type="expression" dxfId="1102" priority="1419">
      <formula>$H$4=""</formula>
    </cfRule>
  </conditionalFormatting>
  <conditionalFormatting sqref="I42:CQ42">
    <cfRule type="expression" dxfId="1101" priority="1418">
      <formula>$I$4=""</formula>
    </cfRule>
  </conditionalFormatting>
  <conditionalFormatting sqref="J42:CQ42">
    <cfRule type="expression" dxfId="1100" priority="1417">
      <formula>$J$4=""</formula>
    </cfRule>
  </conditionalFormatting>
  <conditionalFormatting sqref="K42:CQ42">
    <cfRule type="expression" dxfId="1099" priority="1416">
      <formula>$K$4=""</formula>
    </cfRule>
  </conditionalFormatting>
  <conditionalFormatting sqref="L42:CQ42">
    <cfRule type="expression" dxfId="1098" priority="1415">
      <formula>$L$4=""</formula>
    </cfRule>
  </conditionalFormatting>
  <conditionalFormatting sqref="M42:CQ42">
    <cfRule type="expression" dxfId="1097" priority="1414">
      <formula>$M$4=""</formula>
    </cfRule>
  </conditionalFormatting>
  <conditionalFormatting sqref="N42:CQ42">
    <cfRule type="expression" dxfId="1096" priority="1413">
      <formula>$N$4=""</formula>
    </cfRule>
  </conditionalFormatting>
  <conditionalFormatting sqref="O42:CQ42">
    <cfRule type="expression" dxfId="1095" priority="1412">
      <formula>$O$4=""</formula>
    </cfRule>
  </conditionalFormatting>
  <conditionalFormatting sqref="P42:CQ42">
    <cfRule type="expression" dxfId="1094" priority="1411">
      <formula>$P$4=""</formula>
    </cfRule>
  </conditionalFormatting>
  <conditionalFormatting sqref="Q42:CQ42">
    <cfRule type="expression" dxfId="1093" priority="1410">
      <formula>$Q$4=""</formula>
    </cfRule>
  </conditionalFormatting>
  <conditionalFormatting sqref="R42:CQ42">
    <cfRule type="expression" dxfId="1092" priority="1409">
      <formula>$R$4=""</formula>
    </cfRule>
  </conditionalFormatting>
  <conditionalFormatting sqref="S42:CQ42">
    <cfRule type="expression" dxfId="1091" priority="1408">
      <formula>$S$4=""</formula>
    </cfRule>
  </conditionalFormatting>
  <conditionalFormatting sqref="T42:CQ42">
    <cfRule type="expression" dxfId="1090" priority="1407">
      <formula>$T$4=""</formula>
    </cfRule>
  </conditionalFormatting>
  <conditionalFormatting sqref="U42:CQ42">
    <cfRule type="expression" dxfId="1089" priority="1406">
      <formula>$U$4=""</formula>
    </cfRule>
  </conditionalFormatting>
  <conditionalFormatting sqref="V42:CQ42">
    <cfRule type="expression" dxfId="1088" priority="1405">
      <formula>$V$4=""</formula>
    </cfRule>
  </conditionalFormatting>
  <conditionalFormatting sqref="W42:CQ42">
    <cfRule type="expression" dxfId="1087" priority="1404">
      <formula>$W$4=""</formula>
    </cfRule>
  </conditionalFormatting>
  <conditionalFormatting sqref="X42:CQ42">
    <cfRule type="expression" dxfId="1086" priority="1403">
      <formula>$X$4=""</formula>
    </cfRule>
  </conditionalFormatting>
  <conditionalFormatting sqref="Y42:CQ42">
    <cfRule type="expression" dxfId="1085" priority="1402">
      <formula>$Y$4=""</formula>
    </cfRule>
  </conditionalFormatting>
  <conditionalFormatting sqref="Z42:CQ42">
    <cfRule type="expression" dxfId="1084" priority="1401">
      <formula>$Z$4=""</formula>
    </cfRule>
  </conditionalFormatting>
  <conditionalFormatting sqref="AA42:CQ42">
    <cfRule type="expression" dxfId="1083" priority="1400">
      <formula>$AA$4=""</formula>
    </cfRule>
  </conditionalFormatting>
  <conditionalFormatting sqref="AY42:CQ42">
    <cfRule type="expression" dxfId="1082" priority="1376">
      <formula>$AY$4=""</formula>
    </cfRule>
  </conditionalFormatting>
  <conditionalFormatting sqref="AX42:CQ42">
    <cfRule type="expression" dxfId="1081" priority="1377">
      <formula>$AX$4=""</formula>
    </cfRule>
  </conditionalFormatting>
  <conditionalFormatting sqref="AW42:CQ42">
    <cfRule type="expression" dxfId="1080" priority="1378">
      <formula>$AW$4=""</formula>
    </cfRule>
  </conditionalFormatting>
  <conditionalFormatting sqref="AV42:CQ42">
    <cfRule type="expression" dxfId="1079" priority="1379">
      <formula>$AV$4=""</formula>
    </cfRule>
  </conditionalFormatting>
  <conditionalFormatting sqref="AU42:CQ42">
    <cfRule type="expression" dxfId="1078" priority="1380">
      <formula>$AU$4=""</formula>
    </cfRule>
  </conditionalFormatting>
  <conditionalFormatting sqref="AT42:CQ42">
    <cfRule type="expression" dxfId="1077" priority="1381">
      <formula>$AT$4=""</formula>
    </cfRule>
  </conditionalFormatting>
  <conditionalFormatting sqref="AS42:CQ42">
    <cfRule type="expression" dxfId="1076" priority="1382">
      <formula>$AS$4=""</formula>
    </cfRule>
  </conditionalFormatting>
  <conditionalFormatting sqref="AR42:CQ42">
    <cfRule type="expression" dxfId="1075" priority="1383">
      <formula>$AR$4=""</formula>
    </cfRule>
  </conditionalFormatting>
  <conditionalFormatting sqref="AQ42:CQ42">
    <cfRule type="expression" dxfId="1074" priority="1384">
      <formula>$AQ$4=""</formula>
    </cfRule>
  </conditionalFormatting>
  <conditionalFormatting sqref="AP42:CQ42">
    <cfRule type="expression" dxfId="1073" priority="1385">
      <formula>$AP$4=""</formula>
    </cfRule>
  </conditionalFormatting>
  <conditionalFormatting sqref="AO42:CQ42">
    <cfRule type="expression" dxfId="1072" priority="1386">
      <formula>$AO$4=""</formula>
    </cfRule>
  </conditionalFormatting>
  <conditionalFormatting sqref="AN42:CQ42">
    <cfRule type="expression" dxfId="1071" priority="1387">
      <formula>$AN$4=""</formula>
    </cfRule>
  </conditionalFormatting>
  <conditionalFormatting sqref="AM42:CQ42">
    <cfRule type="expression" dxfId="1070" priority="1388">
      <formula>$AM$4=""</formula>
    </cfRule>
  </conditionalFormatting>
  <conditionalFormatting sqref="AL42:CQ42">
    <cfRule type="expression" dxfId="1069" priority="1389">
      <formula>$AL$4=""</formula>
    </cfRule>
  </conditionalFormatting>
  <conditionalFormatting sqref="AK42:CQ42">
    <cfRule type="expression" dxfId="1068" priority="1390">
      <formula>$AK$4=""</formula>
    </cfRule>
  </conditionalFormatting>
  <conditionalFormatting sqref="AJ42:CQ42">
    <cfRule type="expression" dxfId="1067" priority="1391">
      <formula>$AJ$4=""</formula>
    </cfRule>
  </conditionalFormatting>
  <conditionalFormatting sqref="AI42:CQ42">
    <cfRule type="expression" dxfId="1066" priority="1392">
      <formula>$AI$4=""</formula>
    </cfRule>
  </conditionalFormatting>
  <conditionalFormatting sqref="AH42:CQ42">
    <cfRule type="expression" dxfId="1065" priority="1393">
      <formula>$AH$4=""</formula>
    </cfRule>
  </conditionalFormatting>
  <conditionalFormatting sqref="AG42:CQ42">
    <cfRule type="expression" dxfId="1064" priority="1394">
      <formula>$AG$4=""</formula>
    </cfRule>
  </conditionalFormatting>
  <conditionalFormatting sqref="AF42:CQ42">
    <cfRule type="expression" dxfId="1063" priority="1395">
      <formula>$AF$4=""</formula>
    </cfRule>
  </conditionalFormatting>
  <conditionalFormatting sqref="AE42:CQ42">
    <cfRule type="expression" dxfId="1062" priority="1396">
      <formula>$AE$4=""</formula>
    </cfRule>
  </conditionalFormatting>
  <conditionalFormatting sqref="AD42:CQ42">
    <cfRule type="expression" dxfId="1061" priority="1397">
      <formula>$AD$4=""</formula>
    </cfRule>
  </conditionalFormatting>
  <conditionalFormatting sqref="AC42:CQ42">
    <cfRule type="expression" dxfId="1060" priority="1398">
      <formula>$AC$4=""</formula>
    </cfRule>
  </conditionalFormatting>
  <conditionalFormatting sqref="AB42:CQ42">
    <cfRule type="expression" dxfId="1059" priority="1399">
      <formula>$AB$4=""</formula>
    </cfRule>
  </conditionalFormatting>
  <conditionalFormatting sqref="BA42:CQ42">
    <cfRule type="expression" dxfId="1058" priority="1374">
      <formula>$BA$4=""</formula>
    </cfRule>
  </conditionalFormatting>
  <conditionalFormatting sqref="BO42:CQ42">
    <cfRule type="expression" dxfId="1057" priority="1360">
      <formula>$BO$4=""</formula>
    </cfRule>
  </conditionalFormatting>
  <conditionalFormatting sqref="BN42:CQ42">
    <cfRule type="expression" dxfId="1056" priority="1361">
      <formula>$BN$4=""</formula>
    </cfRule>
  </conditionalFormatting>
  <conditionalFormatting sqref="BM42:CQ42">
    <cfRule type="expression" dxfId="1055" priority="1362">
      <formula>$BM$4=""</formula>
    </cfRule>
  </conditionalFormatting>
  <conditionalFormatting sqref="BL42:CQ42">
    <cfRule type="expression" dxfId="1054" priority="1363">
      <formula>$BL$4=""</formula>
    </cfRule>
  </conditionalFormatting>
  <conditionalFormatting sqref="BK42:CQ42">
    <cfRule type="expression" dxfId="1053" priority="1364">
      <formula>$BK$4=""</formula>
    </cfRule>
  </conditionalFormatting>
  <conditionalFormatting sqref="BJ42:CQ42">
    <cfRule type="expression" dxfId="1052" priority="1365">
      <formula>$BJ$4=""</formula>
    </cfRule>
  </conditionalFormatting>
  <conditionalFormatting sqref="BI42:CQ42">
    <cfRule type="expression" dxfId="1051" priority="1366">
      <formula>$BI$4=""</formula>
    </cfRule>
  </conditionalFormatting>
  <conditionalFormatting sqref="BH42:CQ42">
    <cfRule type="expression" dxfId="1050" priority="1367">
      <formula>$BH$4=""</formula>
    </cfRule>
  </conditionalFormatting>
  <conditionalFormatting sqref="BG42:CQ42">
    <cfRule type="expression" dxfId="1049" priority="1368">
      <formula>$BG$4=""</formula>
    </cfRule>
  </conditionalFormatting>
  <conditionalFormatting sqref="BF42:CQ42">
    <cfRule type="expression" dxfId="1048" priority="1369">
      <formula>$BF$4=""</formula>
    </cfRule>
  </conditionalFormatting>
  <conditionalFormatting sqref="BE42:CQ42">
    <cfRule type="expression" dxfId="1047" priority="1370">
      <formula>$BE$4=""</formula>
    </cfRule>
  </conditionalFormatting>
  <conditionalFormatting sqref="BD42:CQ42">
    <cfRule type="expression" dxfId="1046" priority="1371">
      <formula>$BD$4=""</formula>
    </cfRule>
  </conditionalFormatting>
  <conditionalFormatting sqref="BB42:CQ42">
    <cfRule type="expression" dxfId="1045" priority="1373">
      <formula>$BB$4=""</formula>
    </cfRule>
  </conditionalFormatting>
  <conditionalFormatting sqref="AZ42:CQ42">
    <cfRule type="expression" dxfId="1044" priority="1375">
      <formula>$AZ$4=""</formula>
    </cfRule>
  </conditionalFormatting>
  <conditionalFormatting sqref="CD42:CQ42">
    <cfRule type="expression" dxfId="1043" priority="1345">
      <formula>$CD$4=""</formula>
    </cfRule>
  </conditionalFormatting>
  <conditionalFormatting sqref="BP42:CQ42">
    <cfRule type="expression" dxfId="1042" priority="1359">
      <formula>$BP$4=""</formula>
    </cfRule>
  </conditionalFormatting>
  <conditionalFormatting sqref="BQ42:CQ42">
    <cfRule type="expression" dxfId="1041" priority="1358">
      <formula>$BQ$4=""</formula>
    </cfRule>
  </conditionalFormatting>
  <conditionalFormatting sqref="BR42:CQ42">
    <cfRule type="expression" dxfId="1040" priority="1357">
      <formula>$BR$4=""</formula>
    </cfRule>
  </conditionalFormatting>
  <conditionalFormatting sqref="BS42:CQ42">
    <cfRule type="expression" dxfId="1039" priority="1356">
      <formula>$BS$4=""</formula>
    </cfRule>
  </conditionalFormatting>
  <conditionalFormatting sqref="BT42:CQ42">
    <cfRule type="expression" dxfId="1038" priority="1355">
      <formula>$BT$4=""</formula>
    </cfRule>
  </conditionalFormatting>
  <conditionalFormatting sqref="BU42:CQ42">
    <cfRule type="expression" dxfId="1037" priority="1354">
      <formula>$BU$4=""</formula>
    </cfRule>
  </conditionalFormatting>
  <conditionalFormatting sqref="BV42:CQ42">
    <cfRule type="expression" dxfId="1036" priority="1353">
      <formula>$BV$4=""</formula>
    </cfRule>
  </conditionalFormatting>
  <conditionalFormatting sqref="BW42:CQ42">
    <cfRule type="expression" dxfId="1035" priority="1352">
      <formula>$BW$4=""</formula>
    </cfRule>
  </conditionalFormatting>
  <conditionalFormatting sqref="BX42:CQ42">
    <cfRule type="expression" dxfId="1034" priority="1351">
      <formula>$BX$4=""</formula>
    </cfRule>
  </conditionalFormatting>
  <conditionalFormatting sqref="BY42:CQ42">
    <cfRule type="expression" dxfId="1033" priority="1350">
      <formula>$BY$4=""</formula>
    </cfRule>
  </conditionalFormatting>
  <conditionalFormatting sqref="BZ42:CQ42">
    <cfRule type="expression" dxfId="1032" priority="1349">
      <formula>$BZ$4=""</formula>
    </cfRule>
  </conditionalFormatting>
  <conditionalFormatting sqref="CA42:CQ42">
    <cfRule type="expression" dxfId="1031" priority="1348">
      <formula>$CA$4=""</formula>
    </cfRule>
  </conditionalFormatting>
  <conditionalFormatting sqref="CB42:CQ42">
    <cfRule type="expression" dxfId="1030" priority="1347">
      <formula>$CB$4=""</formula>
    </cfRule>
  </conditionalFormatting>
  <conditionalFormatting sqref="CC42:CQ42">
    <cfRule type="expression" dxfId="1029" priority="1346">
      <formula>$CC$4=""</formula>
    </cfRule>
  </conditionalFormatting>
  <conditionalFormatting sqref="BC42:CQ42">
    <cfRule type="expression" dxfId="1028" priority="1372">
      <formula>$BC$4=""</formula>
    </cfRule>
  </conditionalFormatting>
  <conditionalFormatting sqref="D44:CQ45">
    <cfRule type="expression" dxfId="1027" priority="1344">
      <formula>$D$4=""</formula>
    </cfRule>
  </conditionalFormatting>
  <conditionalFormatting sqref="E44:CQ45">
    <cfRule type="expression" dxfId="1026" priority="1343">
      <formula>$E$4=""</formula>
    </cfRule>
  </conditionalFormatting>
  <conditionalFormatting sqref="F44:CQ45">
    <cfRule type="expression" dxfId="1025" priority="1342">
      <formula>$F$4=""</formula>
    </cfRule>
  </conditionalFormatting>
  <conditionalFormatting sqref="G44:CQ45">
    <cfRule type="expression" dxfId="1024" priority="1341">
      <formula>$G$4=""</formula>
    </cfRule>
  </conditionalFormatting>
  <conditionalFormatting sqref="H44:CQ45">
    <cfRule type="expression" dxfId="1023" priority="1340">
      <formula>$H$4=""</formula>
    </cfRule>
  </conditionalFormatting>
  <conditionalFormatting sqref="I44:CQ45">
    <cfRule type="expression" dxfId="1022" priority="1339">
      <formula>$I$4=""</formula>
    </cfRule>
  </conditionalFormatting>
  <conditionalFormatting sqref="J44:CQ45">
    <cfRule type="expression" dxfId="1021" priority="1338">
      <formula>$J$4=""</formula>
    </cfRule>
  </conditionalFormatting>
  <conditionalFormatting sqref="K44:CQ45">
    <cfRule type="expression" dxfId="1020" priority="1337">
      <formula>$K$4=""</formula>
    </cfRule>
  </conditionalFormatting>
  <conditionalFormatting sqref="L44:CQ45">
    <cfRule type="expression" dxfId="1019" priority="1336">
      <formula>$L$4=""</formula>
    </cfRule>
  </conditionalFormatting>
  <conditionalFormatting sqref="M44:CQ45">
    <cfRule type="expression" dxfId="1018" priority="1335">
      <formula>$M$4=""</formula>
    </cfRule>
  </conditionalFormatting>
  <conditionalFormatting sqref="N44:CQ45">
    <cfRule type="expression" dxfId="1017" priority="1334">
      <formula>$N$4=""</formula>
    </cfRule>
  </conditionalFormatting>
  <conditionalFormatting sqref="O44:CQ45">
    <cfRule type="expression" dxfId="1016" priority="1333">
      <formula>$O$4=""</formula>
    </cfRule>
  </conditionalFormatting>
  <conditionalFormatting sqref="P44:CQ45">
    <cfRule type="expression" dxfId="1015" priority="1332">
      <formula>$P$4=""</formula>
    </cfRule>
  </conditionalFormatting>
  <conditionalFormatting sqref="Q44:CQ45">
    <cfRule type="expression" dxfId="1014" priority="1331">
      <formula>$Q$4=""</formula>
    </cfRule>
  </conditionalFormatting>
  <conditionalFormatting sqref="R44:CQ45">
    <cfRule type="expression" dxfId="1013" priority="1330">
      <formula>$R$4=""</formula>
    </cfRule>
  </conditionalFormatting>
  <conditionalFormatting sqref="S44:CQ45">
    <cfRule type="expression" dxfId="1012" priority="1329">
      <formula>$S$4=""</formula>
    </cfRule>
  </conditionalFormatting>
  <conditionalFormatting sqref="T44:CQ45">
    <cfRule type="expression" dxfId="1011" priority="1328">
      <formula>$T$4=""</formula>
    </cfRule>
  </conditionalFormatting>
  <conditionalFormatting sqref="U44:CQ45">
    <cfRule type="expression" dxfId="1010" priority="1327">
      <formula>$U$4=""</formula>
    </cfRule>
  </conditionalFormatting>
  <conditionalFormatting sqref="V44:CQ45">
    <cfRule type="expression" dxfId="1009" priority="1326">
      <formula>$V$4=""</formula>
    </cfRule>
  </conditionalFormatting>
  <conditionalFormatting sqref="W44:CQ45">
    <cfRule type="expression" dxfId="1008" priority="1325">
      <formula>$W$4=""</formula>
    </cfRule>
  </conditionalFormatting>
  <conditionalFormatting sqref="X44:CQ45">
    <cfRule type="expression" dxfId="1007" priority="1324">
      <formula>$X$4=""</formula>
    </cfRule>
  </conditionalFormatting>
  <conditionalFormatting sqref="Y44:CQ45">
    <cfRule type="expression" dxfId="1006" priority="1323">
      <formula>$Y$4=""</formula>
    </cfRule>
  </conditionalFormatting>
  <conditionalFormatting sqref="Z44:CQ45">
    <cfRule type="expression" dxfId="1005" priority="1322">
      <formula>$Z$4=""</formula>
    </cfRule>
  </conditionalFormatting>
  <conditionalFormatting sqref="AA44:CQ45">
    <cfRule type="expression" dxfId="1004" priority="1321">
      <formula>$AA$4=""</formula>
    </cfRule>
  </conditionalFormatting>
  <conditionalFormatting sqref="AY44:CQ45">
    <cfRule type="expression" dxfId="1003" priority="1297">
      <formula>$AY$4=""</formula>
    </cfRule>
  </conditionalFormatting>
  <conditionalFormatting sqref="AX44:CQ45">
    <cfRule type="expression" dxfId="1002" priority="1298">
      <formula>$AX$4=""</formula>
    </cfRule>
  </conditionalFormatting>
  <conditionalFormatting sqref="AW44:CQ45">
    <cfRule type="expression" dxfId="1001" priority="1299">
      <formula>$AW$4=""</formula>
    </cfRule>
  </conditionalFormatting>
  <conditionalFormatting sqref="AV44:CQ45">
    <cfRule type="expression" dxfId="1000" priority="1300">
      <formula>$AV$4=""</formula>
    </cfRule>
  </conditionalFormatting>
  <conditionalFormatting sqref="AU44:CQ45">
    <cfRule type="expression" dxfId="999" priority="1301">
      <formula>$AU$4=""</formula>
    </cfRule>
  </conditionalFormatting>
  <conditionalFormatting sqref="AT44:CQ45">
    <cfRule type="expression" dxfId="998" priority="1302">
      <formula>$AT$4=""</formula>
    </cfRule>
  </conditionalFormatting>
  <conditionalFormatting sqref="AS44:CQ45">
    <cfRule type="expression" dxfId="997" priority="1303">
      <formula>$AS$4=""</formula>
    </cfRule>
  </conditionalFormatting>
  <conditionalFormatting sqref="AR44:CQ45">
    <cfRule type="expression" dxfId="996" priority="1304">
      <formula>$AR$4=""</formula>
    </cfRule>
  </conditionalFormatting>
  <conditionalFormatting sqref="AQ44:CQ45">
    <cfRule type="expression" dxfId="995" priority="1305">
      <formula>$AQ$4=""</formula>
    </cfRule>
  </conditionalFormatting>
  <conditionalFormatting sqref="AP44:CQ45">
    <cfRule type="expression" dxfId="994" priority="1306">
      <formula>$AP$4=""</formula>
    </cfRule>
  </conditionalFormatting>
  <conditionalFormatting sqref="AO44:CQ45">
    <cfRule type="expression" dxfId="993" priority="1307">
      <formula>$AO$4=""</formula>
    </cfRule>
  </conditionalFormatting>
  <conditionalFormatting sqref="AN44:CQ45">
    <cfRule type="expression" dxfId="992" priority="1308">
      <formula>$AN$4=""</formula>
    </cfRule>
  </conditionalFormatting>
  <conditionalFormatting sqref="AM44:CQ45">
    <cfRule type="expression" dxfId="991" priority="1309">
      <formula>$AM$4=""</formula>
    </cfRule>
  </conditionalFormatting>
  <conditionalFormatting sqref="AL44:CQ45">
    <cfRule type="expression" dxfId="990" priority="1310">
      <formula>$AL$4=""</formula>
    </cfRule>
  </conditionalFormatting>
  <conditionalFormatting sqref="AK44:CQ45">
    <cfRule type="expression" dxfId="989" priority="1311">
      <formula>$AK$4=""</formula>
    </cfRule>
  </conditionalFormatting>
  <conditionalFormatting sqref="AJ44:CQ45">
    <cfRule type="expression" dxfId="988" priority="1312">
      <formula>$AJ$4=""</formula>
    </cfRule>
  </conditionalFormatting>
  <conditionalFormatting sqref="AI44:CQ45">
    <cfRule type="expression" dxfId="987" priority="1313">
      <formula>$AI$4=""</formula>
    </cfRule>
  </conditionalFormatting>
  <conditionalFormatting sqref="AH44:CQ45">
    <cfRule type="expression" dxfId="986" priority="1314">
      <formula>$AH$4=""</formula>
    </cfRule>
  </conditionalFormatting>
  <conditionalFormatting sqref="AG44:CQ45">
    <cfRule type="expression" dxfId="985" priority="1315">
      <formula>$AG$4=""</formula>
    </cfRule>
  </conditionalFormatting>
  <conditionalFormatting sqref="AF44:CQ45">
    <cfRule type="expression" dxfId="984" priority="1316">
      <formula>$AF$4=""</formula>
    </cfRule>
  </conditionalFormatting>
  <conditionalFormatting sqref="AE44:CQ45">
    <cfRule type="expression" dxfId="983" priority="1317">
      <formula>$AE$4=""</formula>
    </cfRule>
  </conditionalFormatting>
  <conditionalFormatting sqref="AD44:CQ45">
    <cfRule type="expression" dxfId="982" priority="1318">
      <formula>$AD$4=""</formula>
    </cfRule>
  </conditionalFormatting>
  <conditionalFormatting sqref="AC44:CQ45">
    <cfRule type="expression" dxfId="981" priority="1319">
      <formula>$AC$4=""</formula>
    </cfRule>
  </conditionalFormatting>
  <conditionalFormatting sqref="AB44:CQ45">
    <cfRule type="expression" dxfId="980" priority="1320">
      <formula>$AB$4=""</formula>
    </cfRule>
  </conditionalFormatting>
  <conditionalFormatting sqref="BA44:CQ45">
    <cfRule type="expression" dxfId="979" priority="1295">
      <formula>$BA$4=""</formula>
    </cfRule>
  </conditionalFormatting>
  <conditionalFormatting sqref="BO44:CQ45">
    <cfRule type="expression" dxfId="978" priority="1281">
      <formula>$BO$4=""</formula>
    </cfRule>
  </conditionalFormatting>
  <conditionalFormatting sqref="BN44:CQ45">
    <cfRule type="expression" dxfId="977" priority="1282">
      <formula>$BN$4=""</formula>
    </cfRule>
  </conditionalFormatting>
  <conditionalFormatting sqref="BM44:CQ45">
    <cfRule type="expression" dxfId="976" priority="1283">
      <formula>$BM$4=""</formula>
    </cfRule>
  </conditionalFormatting>
  <conditionalFormatting sqref="BL44:CQ45">
    <cfRule type="expression" dxfId="975" priority="1284">
      <formula>$BL$4=""</formula>
    </cfRule>
  </conditionalFormatting>
  <conditionalFormatting sqref="BK44:CQ45">
    <cfRule type="expression" dxfId="974" priority="1285">
      <formula>$BK$4=""</formula>
    </cfRule>
  </conditionalFormatting>
  <conditionalFormatting sqref="BJ44:CQ45">
    <cfRule type="expression" dxfId="973" priority="1286">
      <formula>$BJ$4=""</formula>
    </cfRule>
  </conditionalFormatting>
  <conditionalFormatting sqref="BI44:CQ45">
    <cfRule type="expression" dxfId="972" priority="1287">
      <formula>$BI$4=""</formula>
    </cfRule>
  </conditionalFormatting>
  <conditionalFormatting sqref="BH44:CQ45">
    <cfRule type="expression" dxfId="971" priority="1288">
      <formula>$BH$4=""</formula>
    </cfRule>
  </conditionalFormatting>
  <conditionalFormatting sqref="BG44:CQ45">
    <cfRule type="expression" dxfId="970" priority="1289">
      <formula>$BG$4=""</formula>
    </cfRule>
  </conditionalFormatting>
  <conditionalFormatting sqref="BF44:CQ45">
    <cfRule type="expression" dxfId="969" priority="1290">
      <formula>$BF$4=""</formula>
    </cfRule>
  </conditionalFormatting>
  <conditionalFormatting sqref="BE44:CQ45">
    <cfRule type="expression" dxfId="968" priority="1291">
      <formula>$BE$4=""</formula>
    </cfRule>
  </conditionalFormatting>
  <conditionalFormatting sqref="BD44:CQ45">
    <cfRule type="expression" dxfId="967" priority="1292">
      <formula>$BD$4=""</formula>
    </cfRule>
  </conditionalFormatting>
  <conditionalFormatting sqref="BB44:CQ45">
    <cfRule type="expression" dxfId="966" priority="1294">
      <formula>$BB$4=""</formula>
    </cfRule>
  </conditionalFormatting>
  <conditionalFormatting sqref="AZ44:CQ45">
    <cfRule type="expression" dxfId="965" priority="1296">
      <formula>$AZ$4=""</formula>
    </cfRule>
  </conditionalFormatting>
  <conditionalFormatting sqref="CD44:CQ45">
    <cfRule type="expression" dxfId="964" priority="1266">
      <formula>$CD$4=""</formula>
    </cfRule>
  </conditionalFormatting>
  <conditionalFormatting sqref="BP44:CQ45">
    <cfRule type="expression" dxfId="963" priority="1280">
      <formula>$BP$4=""</formula>
    </cfRule>
  </conditionalFormatting>
  <conditionalFormatting sqref="BQ44:CQ45">
    <cfRule type="expression" dxfId="962" priority="1279">
      <formula>$BQ$4=""</formula>
    </cfRule>
  </conditionalFormatting>
  <conditionalFormatting sqref="BR44:CQ45">
    <cfRule type="expression" dxfId="961" priority="1278">
      <formula>$BR$4=""</formula>
    </cfRule>
  </conditionalFormatting>
  <conditionalFormatting sqref="BS44:CQ45">
    <cfRule type="expression" dxfId="960" priority="1277">
      <formula>$BS$4=""</formula>
    </cfRule>
  </conditionalFormatting>
  <conditionalFormatting sqref="BT44:CQ45">
    <cfRule type="expression" dxfId="959" priority="1276">
      <formula>$BT$4=""</formula>
    </cfRule>
  </conditionalFormatting>
  <conditionalFormatting sqref="BU44:CQ45">
    <cfRule type="expression" dxfId="958" priority="1275">
      <formula>$BU$4=""</formula>
    </cfRule>
  </conditionalFormatting>
  <conditionalFormatting sqref="BV44:CQ45">
    <cfRule type="expression" dxfId="957" priority="1274">
      <formula>$BV$4=""</formula>
    </cfRule>
  </conditionalFormatting>
  <conditionalFormatting sqref="BW44:CQ45">
    <cfRule type="expression" dxfId="956" priority="1273">
      <formula>$BW$4=""</formula>
    </cfRule>
  </conditionalFormatting>
  <conditionalFormatting sqref="BX44:CQ45">
    <cfRule type="expression" dxfId="955" priority="1272">
      <formula>$BX$4=""</formula>
    </cfRule>
  </conditionalFormatting>
  <conditionalFormatting sqref="BY44:CQ45">
    <cfRule type="expression" dxfId="954" priority="1271">
      <formula>$BY$4=""</formula>
    </cfRule>
  </conditionalFormatting>
  <conditionalFormatting sqref="BZ44:CQ45">
    <cfRule type="expression" dxfId="953" priority="1270">
      <formula>$BZ$4=""</formula>
    </cfRule>
  </conditionalFormatting>
  <conditionalFormatting sqref="CA44:CQ45">
    <cfRule type="expression" dxfId="952" priority="1269">
      <formula>$CA$4=""</formula>
    </cfRule>
  </conditionalFormatting>
  <conditionalFormatting sqref="CB44:CQ45">
    <cfRule type="expression" dxfId="951" priority="1268">
      <formula>$CB$4=""</formula>
    </cfRule>
  </conditionalFormatting>
  <conditionalFormatting sqref="CC44:CQ45">
    <cfRule type="expression" dxfId="950" priority="1267">
      <formula>$CC$4=""</formula>
    </cfRule>
  </conditionalFormatting>
  <conditionalFormatting sqref="BC44:CQ45">
    <cfRule type="expression" dxfId="949" priority="1293">
      <formula>$BC$4=""</formula>
    </cfRule>
  </conditionalFormatting>
  <conditionalFormatting sqref="D46:CQ46">
    <cfRule type="expression" dxfId="948" priority="1265">
      <formula>$D$4=""</formula>
    </cfRule>
  </conditionalFormatting>
  <conditionalFormatting sqref="E46:CQ46">
    <cfRule type="expression" dxfId="947" priority="1264">
      <formula>$E$4=""</formula>
    </cfRule>
  </conditionalFormatting>
  <conditionalFormatting sqref="F46:CQ46">
    <cfRule type="expression" dxfId="946" priority="1263">
      <formula>$F$4=""</formula>
    </cfRule>
  </conditionalFormatting>
  <conditionalFormatting sqref="G46:CQ46">
    <cfRule type="expression" dxfId="945" priority="1262">
      <formula>$G$4=""</formula>
    </cfRule>
  </conditionalFormatting>
  <conditionalFormatting sqref="H46:CQ46">
    <cfRule type="expression" dxfId="944" priority="1261">
      <formula>$H$4=""</formula>
    </cfRule>
  </conditionalFormatting>
  <conditionalFormatting sqref="I46:CQ46">
    <cfRule type="expression" dxfId="943" priority="1260">
      <formula>$I$4=""</formula>
    </cfRule>
  </conditionalFormatting>
  <conditionalFormatting sqref="J46:CQ46">
    <cfRule type="expression" dxfId="942" priority="1259">
      <formula>$J$4=""</formula>
    </cfRule>
  </conditionalFormatting>
  <conditionalFormatting sqref="K46:CQ46">
    <cfRule type="expression" dxfId="941" priority="1258">
      <formula>$K$4=""</formula>
    </cfRule>
  </conditionalFormatting>
  <conditionalFormatting sqref="L46:CQ46">
    <cfRule type="expression" dxfId="940" priority="1257">
      <formula>$L$4=""</formula>
    </cfRule>
  </conditionalFormatting>
  <conditionalFormatting sqref="M46:CQ46">
    <cfRule type="expression" dxfId="939" priority="1256">
      <formula>$M$4=""</formula>
    </cfRule>
  </conditionalFormatting>
  <conditionalFormatting sqref="N46:CQ46">
    <cfRule type="expression" dxfId="938" priority="1255">
      <formula>$N$4=""</formula>
    </cfRule>
  </conditionalFormatting>
  <conditionalFormatting sqref="O46:CQ46">
    <cfRule type="expression" dxfId="937" priority="1254">
      <formula>$O$4=""</formula>
    </cfRule>
  </conditionalFormatting>
  <conditionalFormatting sqref="P46:CQ46">
    <cfRule type="expression" dxfId="936" priority="1253">
      <formula>$P$4=""</formula>
    </cfRule>
  </conditionalFormatting>
  <conditionalFormatting sqref="Q46:CQ46">
    <cfRule type="expression" dxfId="935" priority="1252">
      <formula>$Q$4=""</formula>
    </cfRule>
  </conditionalFormatting>
  <conditionalFormatting sqref="R46:CQ46">
    <cfRule type="expression" dxfId="934" priority="1251">
      <formula>$R$4=""</formula>
    </cfRule>
  </conditionalFormatting>
  <conditionalFormatting sqref="S46:CQ46">
    <cfRule type="expression" dxfId="933" priority="1250">
      <formula>$S$4=""</formula>
    </cfRule>
  </conditionalFormatting>
  <conditionalFormatting sqref="T46:CQ46">
    <cfRule type="expression" dxfId="932" priority="1249">
      <formula>$T$4=""</formula>
    </cfRule>
  </conditionalFormatting>
  <conditionalFormatting sqref="U46:CQ46">
    <cfRule type="expression" dxfId="931" priority="1248">
      <formula>$U$4=""</formula>
    </cfRule>
  </conditionalFormatting>
  <conditionalFormatting sqref="V46:CQ46">
    <cfRule type="expression" dxfId="930" priority="1247">
      <formula>$V$4=""</formula>
    </cfRule>
  </conditionalFormatting>
  <conditionalFormatting sqref="W46:CQ46">
    <cfRule type="expression" dxfId="929" priority="1246">
      <formula>$W$4=""</formula>
    </cfRule>
  </conditionalFormatting>
  <conditionalFormatting sqref="X46:CQ46">
    <cfRule type="expression" dxfId="928" priority="1245">
      <formula>$X$4=""</formula>
    </cfRule>
  </conditionalFormatting>
  <conditionalFormatting sqref="Y46:CQ46">
    <cfRule type="expression" dxfId="927" priority="1244">
      <formula>$Y$4=""</formula>
    </cfRule>
  </conditionalFormatting>
  <conditionalFormatting sqref="Z46:CQ46">
    <cfRule type="expression" dxfId="926" priority="1243">
      <formula>$Z$4=""</formula>
    </cfRule>
  </conditionalFormatting>
  <conditionalFormatting sqref="AA46:CQ46">
    <cfRule type="expression" dxfId="925" priority="1242">
      <formula>$AA$4=""</formula>
    </cfRule>
  </conditionalFormatting>
  <conditionalFormatting sqref="AY46:CQ46">
    <cfRule type="expression" dxfId="924" priority="1218">
      <formula>$AY$4=""</formula>
    </cfRule>
  </conditionalFormatting>
  <conditionalFormatting sqref="AX46:CQ46">
    <cfRule type="expression" dxfId="923" priority="1219">
      <formula>$AX$4=""</formula>
    </cfRule>
  </conditionalFormatting>
  <conditionalFormatting sqref="AW46:CQ46">
    <cfRule type="expression" dxfId="922" priority="1220">
      <formula>$AW$4=""</formula>
    </cfRule>
  </conditionalFormatting>
  <conditionalFormatting sqref="AV46:CQ46">
    <cfRule type="expression" dxfId="921" priority="1221">
      <formula>$AV$4=""</formula>
    </cfRule>
  </conditionalFormatting>
  <conditionalFormatting sqref="AU46:CQ46">
    <cfRule type="expression" dxfId="920" priority="1222">
      <formula>$AU$4=""</formula>
    </cfRule>
  </conditionalFormatting>
  <conditionalFormatting sqref="AT46:CQ46">
    <cfRule type="expression" dxfId="919" priority="1223">
      <formula>$AT$4=""</formula>
    </cfRule>
  </conditionalFormatting>
  <conditionalFormatting sqref="AS46:CQ46">
    <cfRule type="expression" dxfId="918" priority="1224">
      <formula>$AS$4=""</formula>
    </cfRule>
  </conditionalFormatting>
  <conditionalFormatting sqref="AR46:CQ46">
    <cfRule type="expression" dxfId="917" priority="1225">
      <formula>$AR$4=""</formula>
    </cfRule>
  </conditionalFormatting>
  <conditionalFormatting sqref="AQ46:CQ46">
    <cfRule type="expression" dxfId="916" priority="1226">
      <formula>$AQ$4=""</formula>
    </cfRule>
  </conditionalFormatting>
  <conditionalFormatting sqref="AP46:CQ46">
    <cfRule type="expression" dxfId="915" priority="1227">
      <formula>$AP$4=""</formula>
    </cfRule>
  </conditionalFormatting>
  <conditionalFormatting sqref="AO46:CQ46">
    <cfRule type="expression" dxfId="914" priority="1228">
      <formula>$AO$4=""</formula>
    </cfRule>
  </conditionalFormatting>
  <conditionalFormatting sqref="AN46:CQ46">
    <cfRule type="expression" dxfId="913" priority="1229">
      <formula>$AN$4=""</formula>
    </cfRule>
  </conditionalFormatting>
  <conditionalFormatting sqref="AM46:CQ46">
    <cfRule type="expression" dxfId="912" priority="1230">
      <formula>$AM$4=""</formula>
    </cfRule>
  </conditionalFormatting>
  <conditionalFormatting sqref="AL46:CQ46">
    <cfRule type="expression" dxfId="911" priority="1231">
      <formula>$AL$4=""</formula>
    </cfRule>
  </conditionalFormatting>
  <conditionalFormatting sqref="AK46:CQ46">
    <cfRule type="expression" dxfId="910" priority="1232">
      <formula>$AK$4=""</formula>
    </cfRule>
  </conditionalFormatting>
  <conditionalFormatting sqref="AJ46:CQ46">
    <cfRule type="expression" dxfId="909" priority="1233">
      <formula>$AJ$4=""</formula>
    </cfRule>
  </conditionalFormatting>
  <conditionalFormatting sqref="AI46:CQ46">
    <cfRule type="expression" dxfId="908" priority="1234">
      <formula>$AI$4=""</formula>
    </cfRule>
  </conditionalFormatting>
  <conditionalFormatting sqref="AH46:CQ46">
    <cfRule type="expression" dxfId="907" priority="1235">
      <formula>$AH$4=""</formula>
    </cfRule>
  </conditionalFormatting>
  <conditionalFormatting sqref="AG46:CQ46">
    <cfRule type="expression" dxfId="906" priority="1236">
      <formula>$AG$4=""</formula>
    </cfRule>
  </conditionalFormatting>
  <conditionalFormatting sqref="AF46:CQ46">
    <cfRule type="expression" dxfId="905" priority="1237">
      <formula>$AF$4=""</formula>
    </cfRule>
  </conditionalFormatting>
  <conditionalFormatting sqref="AE46:CQ46">
    <cfRule type="expression" dxfId="904" priority="1238">
      <formula>$AE$4=""</formula>
    </cfRule>
  </conditionalFormatting>
  <conditionalFormatting sqref="AD46:CQ46">
    <cfRule type="expression" dxfId="903" priority="1239">
      <formula>$AD$4=""</formula>
    </cfRule>
  </conditionalFormatting>
  <conditionalFormatting sqref="AC46:CQ46">
    <cfRule type="expression" dxfId="902" priority="1240">
      <formula>$AC$4=""</formula>
    </cfRule>
  </conditionalFormatting>
  <conditionalFormatting sqref="AB46:CQ46">
    <cfRule type="expression" dxfId="901" priority="1241">
      <formula>$AB$4=""</formula>
    </cfRule>
  </conditionalFormatting>
  <conditionalFormatting sqref="BA46:CQ46">
    <cfRule type="expression" dxfId="900" priority="1216">
      <formula>$BA$4=""</formula>
    </cfRule>
  </conditionalFormatting>
  <conditionalFormatting sqref="BO46:CQ46">
    <cfRule type="expression" dxfId="899" priority="1202">
      <formula>$BO$4=""</formula>
    </cfRule>
  </conditionalFormatting>
  <conditionalFormatting sqref="BN46:CQ46">
    <cfRule type="expression" dxfId="898" priority="1203">
      <formula>$BN$4=""</formula>
    </cfRule>
  </conditionalFormatting>
  <conditionalFormatting sqref="BM46:CQ46">
    <cfRule type="expression" dxfId="897" priority="1204">
      <formula>$BM$4=""</formula>
    </cfRule>
  </conditionalFormatting>
  <conditionalFormatting sqref="BL46:CQ46">
    <cfRule type="expression" dxfId="896" priority="1205">
      <formula>$BL$4=""</formula>
    </cfRule>
  </conditionalFormatting>
  <conditionalFormatting sqref="BK46:CQ46">
    <cfRule type="expression" dxfId="895" priority="1206">
      <formula>$BK$4=""</formula>
    </cfRule>
  </conditionalFormatting>
  <conditionalFormatting sqref="BJ46:CQ46">
    <cfRule type="expression" dxfId="894" priority="1207">
      <formula>$BJ$4=""</formula>
    </cfRule>
  </conditionalFormatting>
  <conditionalFormatting sqref="BI46:CQ46">
    <cfRule type="expression" dxfId="893" priority="1208">
      <formula>$BI$4=""</formula>
    </cfRule>
  </conditionalFormatting>
  <conditionalFormatting sqref="BH46:CQ46">
    <cfRule type="expression" dxfId="892" priority="1209">
      <formula>$BH$4=""</formula>
    </cfRule>
  </conditionalFormatting>
  <conditionalFormatting sqref="BG46:CQ46">
    <cfRule type="expression" dxfId="891" priority="1210">
      <formula>$BG$4=""</formula>
    </cfRule>
  </conditionalFormatting>
  <conditionalFormatting sqref="BF46:CQ46">
    <cfRule type="expression" dxfId="890" priority="1211">
      <formula>$BF$4=""</formula>
    </cfRule>
  </conditionalFormatting>
  <conditionalFormatting sqref="BE46:CQ46">
    <cfRule type="expression" dxfId="889" priority="1212">
      <formula>$BE$4=""</formula>
    </cfRule>
  </conditionalFormatting>
  <conditionalFormatting sqref="BD46:CQ46">
    <cfRule type="expression" dxfId="888" priority="1213">
      <formula>$BD$4=""</formula>
    </cfRule>
  </conditionalFormatting>
  <conditionalFormatting sqref="BB46:CQ46">
    <cfRule type="expression" dxfId="887" priority="1215">
      <formula>$BB$4=""</formula>
    </cfRule>
  </conditionalFormatting>
  <conditionalFormatting sqref="AZ46:CQ46">
    <cfRule type="expression" dxfId="886" priority="1217">
      <formula>$AZ$4=""</formula>
    </cfRule>
  </conditionalFormatting>
  <conditionalFormatting sqref="CD46:CQ46">
    <cfRule type="expression" dxfId="885" priority="1187">
      <formula>$CD$4=""</formula>
    </cfRule>
  </conditionalFormatting>
  <conditionalFormatting sqref="BP46:CQ46">
    <cfRule type="expression" dxfId="884" priority="1201">
      <formula>$BP$4=""</formula>
    </cfRule>
  </conditionalFormatting>
  <conditionalFormatting sqref="BQ46:CQ46">
    <cfRule type="expression" dxfId="883" priority="1200">
      <formula>$BQ$4=""</formula>
    </cfRule>
  </conditionalFormatting>
  <conditionalFormatting sqref="BR46:CQ46">
    <cfRule type="expression" dxfId="882" priority="1199">
      <formula>$BR$4=""</formula>
    </cfRule>
  </conditionalFormatting>
  <conditionalFormatting sqref="BS46:CQ46">
    <cfRule type="expression" dxfId="881" priority="1198">
      <formula>$BS$4=""</formula>
    </cfRule>
  </conditionalFormatting>
  <conditionalFormatting sqref="BT46:CQ46">
    <cfRule type="expression" dxfId="880" priority="1197">
      <formula>$BT$4=""</formula>
    </cfRule>
  </conditionalFormatting>
  <conditionalFormatting sqref="BU46:CQ46">
    <cfRule type="expression" dxfId="879" priority="1196">
      <formula>$BU$4=""</formula>
    </cfRule>
  </conditionalFormatting>
  <conditionalFormatting sqref="BV46:CQ46">
    <cfRule type="expression" dxfId="878" priority="1195">
      <formula>$BV$4=""</formula>
    </cfRule>
  </conditionalFormatting>
  <conditionalFormatting sqref="BW46:CQ46">
    <cfRule type="expression" dxfId="877" priority="1194">
      <formula>$BW$4=""</formula>
    </cfRule>
  </conditionalFormatting>
  <conditionalFormatting sqref="BX46:CQ46">
    <cfRule type="expression" dxfId="876" priority="1193">
      <formula>$BX$4=""</formula>
    </cfRule>
  </conditionalFormatting>
  <conditionalFormatting sqref="BY46:CQ46">
    <cfRule type="expression" dxfId="875" priority="1192">
      <formula>$BY$4=""</formula>
    </cfRule>
  </conditionalFormatting>
  <conditionalFormatting sqref="BZ46:CQ46">
    <cfRule type="expression" dxfId="874" priority="1191">
      <formula>$BZ$4=""</formula>
    </cfRule>
  </conditionalFormatting>
  <conditionalFormatting sqref="CA46:CQ46">
    <cfRule type="expression" dxfId="873" priority="1190">
      <formula>$CA$4=""</formula>
    </cfRule>
  </conditionalFormatting>
  <conditionalFormatting sqref="CB46:CQ46">
    <cfRule type="expression" dxfId="872" priority="1189">
      <formula>$CB$4=""</formula>
    </cfRule>
  </conditionalFormatting>
  <conditionalFormatting sqref="CC46:CQ46">
    <cfRule type="expression" dxfId="871" priority="1188">
      <formula>$CC$4=""</formula>
    </cfRule>
  </conditionalFormatting>
  <conditionalFormatting sqref="BC46:CQ46">
    <cfRule type="expression" dxfId="870" priority="1214">
      <formula>$BC$4=""</formula>
    </cfRule>
  </conditionalFormatting>
  <conditionalFormatting sqref="D19:CQ19">
    <cfRule type="expression" dxfId="869" priority="1107">
      <formula>$D$4=""</formula>
    </cfRule>
  </conditionalFormatting>
  <conditionalFormatting sqref="E19:CQ19">
    <cfRule type="expression" dxfId="868" priority="1106">
      <formula>$E$4=""</formula>
    </cfRule>
  </conditionalFormatting>
  <conditionalFormatting sqref="F19:CQ19">
    <cfRule type="expression" dxfId="867" priority="1105">
      <formula>$F$4=""</formula>
    </cfRule>
  </conditionalFormatting>
  <conditionalFormatting sqref="G19:CQ19">
    <cfRule type="expression" dxfId="866" priority="1104">
      <formula>$G$4=""</formula>
    </cfRule>
  </conditionalFormatting>
  <conditionalFormatting sqref="H19:CQ19">
    <cfRule type="expression" dxfId="865" priority="1103">
      <formula>$H$4=""</formula>
    </cfRule>
  </conditionalFormatting>
  <conditionalFormatting sqref="I19:CQ19">
    <cfRule type="expression" dxfId="864" priority="1102">
      <formula>$I$4=""</formula>
    </cfRule>
  </conditionalFormatting>
  <conditionalFormatting sqref="J19:CQ19">
    <cfRule type="expression" dxfId="863" priority="1101">
      <formula>$J$4=""</formula>
    </cfRule>
  </conditionalFormatting>
  <conditionalFormatting sqref="K19:CQ19">
    <cfRule type="expression" dxfId="862" priority="1100">
      <formula>$K$4=""</formula>
    </cfRule>
  </conditionalFormatting>
  <conditionalFormatting sqref="L19:CQ19">
    <cfRule type="expression" dxfId="861" priority="1099">
      <formula>$L$4=""</formula>
    </cfRule>
  </conditionalFormatting>
  <conditionalFormatting sqref="M19:CQ19">
    <cfRule type="expression" dxfId="860" priority="1098">
      <formula>$M$4=""</formula>
    </cfRule>
  </conditionalFormatting>
  <conditionalFormatting sqref="N19:CQ19">
    <cfRule type="expression" dxfId="859" priority="1097">
      <formula>$N$4=""</formula>
    </cfRule>
  </conditionalFormatting>
  <conditionalFormatting sqref="O19:CQ19">
    <cfRule type="expression" dxfId="858" priority="1096">
      <formula>$O$4=""</formula>
    </cfRule>
  </conditionalFormatting>
  <conditionalFormatting sqref="P19:CQ19">
    <cfRule type="expression" dxfId="857" priority="1095">
      <formula>$P$4=""</formula>
    </cfRule>
  </conditionalFormatting>
  <conditionalFormatting sqref="Q19:CQ19">
    <cfRule type="expression" dxfId="856" priority="1094">
      <formula>$Q$4=""</formula>
    </cfRule>
  </conditionalFormatting>
  <conditionalFormatting sqref="R19:CQ19">
    <cfRule type="expression" dxfId="855" priority="1093">
      <formula>$R$4=""</formula>
    </cfRule>
  </conditionalFormatting>
  <conditionalFormatting sqref="S19:CQ19">
    <cfRule type="expression" dxfId="854" priority="1092">
      <formula>$S$4=""</formula>
    </cfRule>
  </conditionalFormatting>
  <conditionalFormatting sqref="T19:CQ19">
    <cfRule type="expression" dxfId="853" priority="1091">
      <formula>$T$4=""</formula>
    </cfRule>
  </conditionalFormatting>
  <conditionalFormatting sqref="U19:CQ19">
    <cfRule type="expression" dxfId="852" priority="1090">
      <formula>$U$4=""</formula>
    </cfRule>
  </conditionalFormatting>
  <conditionalFormatting sqref="V19:CQ19">
    <cfRule type="expression" dxfId="851" priority="1089">
      <formula>$V$4=""</formula>
    </cfRule>
  </conditionalFormatting>
  <conditionalFormatting sqref="W19:CQ19">
    <cfRule type="expression" dxfId="850" priority="1088">
      <formula>$W$4=""</formula>
    </cfRule>
  </conditionalFormatting>
  <conditionalFormatting sqref="X19:CQ19">
    <cfRule type="expression" dxfId="849" priority="1087">
      <formula>$X$4=""</formula>
    </cfRule>
  </conditionalFormatting>
  <conditionalFormatting sqref="Y19:CQ19">
    <cfRule type="expression" dxfId="848" priority="1086">
      <formula>$Y$4=""</formula>
    </cfRule>
  </conditionalFormatting>
  <conditionalFormatting sqref="Z19:CQ19">
    <cfRule type="expression" dxfId="847" priority="1085">
      <formula>$Z$4=""</formula>
    </cfRule>
  </conditionalFormatting>
  <conditionalFormatting sqref="AA19:CQ19">
    <cfRule type="expression" dxfId="846" priority="1084">
      <formula>$AA$4=""</formula>
    </cfRule>
  </conditionalFormatting>
  <conditionalFormatting sqref="AY19:CQ19">
    <cfRule type="expression" dxfId="845" priority="1060">
      <formula>$AY$4=""</formula>
    </cfRule>
  </conditionalFormatting>
  <conditionalFormatting sqref="AX19:CQ19">
    <cfRule type="expression" dxfId="844" priority="1061">
      <formula>$AX$4=""</formula>
    </cfRule>
  </conditionalFormatting>
  <conditionalFormatting sqref="AW19:CQ19">
    <cfRule type="expression" dxfId="843" priority="1062">
      <formula>$AW$4=""</formula>
    </cfRule>
  </conditionalFormatting>
  <conditionalFormatting sqref="AV19:CQ19">
    <cfRule type="expression" dxfId="842" priority="1063">
      <formula>$AV$4=""</formula>
    </cfRule>
  </conditionalFormatting>
  <conditionalFormatting sqref="AU19:CQ19">
    <cfRule type="expression" dxfId="841" priority="1064">
      <formula>$AU$4=""</formula>
    </cfRule>
  </conditionalFormatting>
  <conditionalFormatting sqref="AT19:CQ19">
    <cfRule type="expression" dxfId="840" priority="1065">
      <formula>$AT$4=""</formula>
    </cfRule>
  </conditionalFormatting>
  <conditionalFormatting sqref="AS19:CQ19">
    <cfRule type="expression" dxfId="839" priority="1066">
      <formula>$AS$4=""</formula>
    </cfRule>
  </conditionalFormatting>
  <conditionalFormatting sqref="AR19:CQ19">
    <cfRule type="expression" dxfId="838" priority="1067">
      <formula>$AR$4=""</formula>
    </cfRule>
  </conditionalFormatting>
  <conditionalFormatting sqref="AQ19:CQ19">
    <cfRule type="expression" dxfId="837" priority="1068">
      <formula>$AQ$4=""</formula>
    </cfRule>
  </conditionalFormatting>
  <conditionalFormatting sqref="AP19:CQ19">
    <cfRule type="expression" dxfId="836" priority="1069">
      <formula>$AP$4=""</formula>
    </cfRule>
  </conditionalFormatting>
  <conditionalFormatting sqref="AO19:CQ19">
    <cfRule type="expression" dxfId="835" priority="1070">
      <formula>$AO$4=""</formula>
    </cfRule>
  </conditionalFormatting>
  <conditionalFormatting sqref="AN19:CQ19">
    <cfRule type="expression" dxfId="834" priority="1071">
      <formula>$AN$4=""</formula>
    </cfRule>
  </conditionalFormatting>
  <conditionalFormatting sqref="AM19:CQ19">
    <cfRule type="expression" dxfId="833" priority="1072">
      <formula>$AM$4=""</formula>
    </cfRule>
  </conditionalFormatting>
  <conditionalFormatting sqref="AL19:CQ19">
    <cfRule type="expression" dxfId="832" priority="1073">
      <formula>$AL$4=""</formula>
    </cfRule>
  </conditionalFormatting>
  <conditionalFormatting sqref="AK19:CQ19">
    <cfRule type="expression" dxfId="831" priority="1074">
      <formula>$AK$4=""</formula>
    </cfRule>
  </conditionalFormatting>
  <conditionalFormatting sqref="AJ19:CQ19">
    <cfRule type="expression" dxfId="830" priority="1075">
      <formula>$AJ$4=""</formula>
    </cfRule>
  </conditionalFormatting>
  <conditionalFormatting sqref="AI19:CQ19">
    <cfRule type="expression" dxfId="829" priority="1076">
      <formula>$AI$4=""</formula>
    </cfRule>
  </conditionalFormatting>
  <conditionalFormatting sqref="AH19:CQ19">
    <cfRule type="expression" dxfId="828" priority="1077">
      <formula>$AH$4=""</formula>
    </cfRule>
  </conditionalFormatting>
  <conditionalFormatting sqref="AG19:CQ19">
    <cfRule type="expression" dxfId="827" priority="1078">
      <formula>$AG$4=""</formula>
    </cfRule>
  </conditionalFormatting>
  <conditionalFormatting sqref="AF19:CQ19">
    <cfRule type="expression" dxfId="826" priority="1079">
      <formula>$AF$4=""</formula>
    </cfRule>
  </conditionalFormatting>
  <conditionalFormatting sqref="AE19:CQ19">
    <cfRule type="expression" dxfId="825" priority="1080">
      <formula>$AE$4=""</formula>
    </cfRule>
  </conditionalFormatting>
  <conditionalFormatting sqref="AD19:CQ19">
    <cfRule type="expression" dxfId="824" priority="1081">
      <formula>$AD$4=""</formula>
    </cfRule>
  </conditionalFormatting>
  <conditionalFormatting sqref="AC19:CQ19">
    <cfRule type="expression" dxfId="823" priority="1082">
      <formula>$AC$4=""</formula>
    </cfRule>
  </conditionalFormatting>
  <conditionalFormatting sqref="AB19:CQ19">
    <cfRule type="expression" dxfId="822" priority="1083">
      <formula>$AB$4=""</formula>
    </cfRule>
  </conditionalFormatting>
  <conditionalFormatting sqref="BA19:CQ19">
    <cfRule type="expression" dxfId="821" priority="1058">
      <formula>$BA$4=""</formula>
    </cfRule>
  </conditionalFormatting>
  <conditionalFormatting sqref="BO19:CQ19">
    <cfRule type="expression" dxfId="820" priority="1044">
      <formula>$BO$4=""</formula>
    </cfRule>
  </conditionalFormatting>
  <conditionalFormatting sqref="BN19:CQ19">
    <cfRule type="expression" dxfId="819" priority="1045">
      <formula>$BN$4=""</formula>
    </cfRule>
  </conditionalFormatting>
  <conditionalFormatting sqref="BM19:CQ19">
    <cfRule type="expression" dxfId="818" priority="1046">
      <formula>$BM$4=""</formula>
    </cfRule>
  </conditionalFormatting>
  <conditionalFormatting sqref="BL19:CQ19">
    <cfRule type="expression" dxfId="817" priority="1047">
      <formula>$BL$4=""</formula>
    </cfRule>
  </conditionalFormatting>
  <conditionalFormatting sqref="BK19:CQ19">
    <cfRule type="expression" dxfId="816" priority="1048">
      <formula>$BK$4=""</formula>
    </cfRule>
  </conditionalFormatting>
  <conditionalFormatting sqref="BJ19:CQ19">
    <cfRule type="expression" dxfId="815" priority="1049">
      <formula>$BJ$4=""</formula>
    </cfRule>
  </conditionalFormatting>
  <conditionalFormatting sqref="BI19:CQ19">
    <cfRule type="expression" dxfId="814" priority="1050">
      <formula>$BI$4=""</formula>
    </cfRule>
  </conditionalFormatting>
  <conditionalFormatting sqref="BH19:CQ19">
    <cfRule type="expression" dxfId="813" priority="1051">
      <formula>$BH$4=""</formula>
    </cfRule>
  </conditionalFormatting>
  <conditionalFormatting sqref="BG19:CQ19">
    <cfRule type="expression" dxfId="812" priority="1052">
      <formula>$BG$4=""</formula>
    </cfRule>
  </conditionalFormatting>
  <conditionalFormatting sqref="BF19:CQ19">
    <cfRule type="expression" dxfId="811" priority="1053">
      <formula>$BF$4=""</formula>
    </cfRule>
  </conditionalFormatting>
  <conditionalFormatting sqref="BE19:CQ19">
    <cfRule type="expression" dxfId="810" priority="1054">
      <formula>$BE$4=""</formula>
    </cfRule>
  </conditionalFormatting>
  <conditionalFormatting sqref="BD19:CQ19">
    <cfRule type="expression" dxfId="809" priority="1055">
      <formula>$BD$4=""</formula>
    </cfRule>
  </conditionalFormatting>
  <conditionalFormatting sqref="BB19:CQ19">
    <cfRule type="expression" dxfId="808" priority="1057">
      <formula>$BB$4=""</formula>
    </cfRule>
  </conditionalFormatting>
  <conditionalFormatting sqref="AZ19:CQ19">
    <cfRule type="expression" dxfId="807" priority="1059">
      <formula>$AZ$4=""</formula>
    </cfRule>
  </conditionalFormatting>
  <conditionalFormatting sqref="CD19:CQ19">
    <cfRule type="expression" dxfId="806" priority="1029">
      <formula>$CD$4=""</formula>
    </cfRule>
  </conditionalFormatting>
  <conditionalFormatting sqref="BP19:CQ19">
    <cfRule type="expression" dxfId="805" priority="1043">
      <formula>$BP$4=""</formula>
    </cfRule>
  </conditionalFormatting>
  <conditionalFormatting sqref="BQ19:CQ19">
    <cfRule type="expression" dxfId="804" priority="1042">
      <formula>$BQ$4=""</formula>
    </cfRule>
  </conditionalFormatting>
  <conditionalFormatting sqref="BR19:CQ19">
    <cfRule type="expression" dxfId="803" priority="1041">
      <formula>$BR$4=""</formula>
    </cfRule>
  </conditionalFormatting>
  <conditionalFormatting sqref="BS19:CQ19">
    <cfRule type="expression" dxfId="802" priority="1040">
      <formula>$BS$4=""</formula>
    </cfRule>
  </conditionalFormatting>
  <conditionalFormatting sqref="BT19:CQ19">
    <cfRule type="expression" dxfId="801" priority="1039">
      <formula>$BT$4=""</formula>
    </cfRule>
  </conditionalFormatting>
  <conditionalFormatting sqref="BU19:CQ19">
    <cfRule type="expression" dxfId="800" priority="1038">
      <formula>$BU$4=""</formula>
    </cfRule>
  </conditionalFormatting>
  <conditionalFormatting sqref="BV19:CQ19">
    <cfRule type="expression" dxfId="799" priority="1037">
      <formula>$BV$4=""</formula>
    </cfRule>
  </conditionalFormatting>
  <conditionalFormatting sqref="BW19:CQ19">
    <cfRule type="expression" dxfId="798" priority="1036">
      <formula>$BW$4=""</formula>
    </cfRule>
  </conditionalFormatting>
  <conditionalFormatting sqref="BX19:CQ19">
    <cfRule type="expression" dxfId="797" priority="1035">
      <formula>$BX$4=""</formula>
    </cfRule>
  </conditionalFormatting>
  <conditionalFormatting sqref="BY19:CQ19">
    <cfRule type="expression" dxfId="796" priority="1034">
      <formula>$BY$4=""</formula>
    </cfRule>
  </conditionalFormatting>
  <conditionalFormatting sqref="BZ19:CQ19">
    <cfRule type="expression" dxfId="795" priority="1033">
      <formula>$BZ$4=""</formula>
    </cfRule>
  </conditionalFormatting>
  <conditionalFormatting sqref="CA19:CQ19">
    <cfRule type="expression" dxfId="794" priority="1032">
      <formula>$CA$4=""</formula>
    </cfRule>
  </conditionalFormatting>
  <conditionalFormatting sqref="CB19:CQ19">
    <cfRule type="expression" dxfId="793" priority="1031">
      <formula>$CB$4=""</formula>
    </cfRule>
  </conditionalFormatting>
  <conditionalFormatting sqref="CC19:CQ19">
    <cfRule type="expression" dxfId="792" priority="1030">
      <formula>$CC$4=""</formula>
    </cfRule>
  </conditionalFormatting>
  <conditionalFormatting sqref="BC19:CQ19">
    <cfRule type="expression" dxfId="791" priority="1056">
      <formula>$BC$4=""</formula>
    </cfRule>
  </conditionalFormatting>
  <conditionalFormatting sqref="D26:CQ26">
    <cfRule type="expression" dxfId="790" priority="1028">
      <formula>$D$4=""</formula>
    </cfRule>
  </conditionalFormatting>
  <conditionalFormatting sqref="E26:CQ26">
    <cfRule type="expression" dxfId="789" priority="1027">
      <formula>$E$4=""</formula>
    </cfRule>
  </conditionalFormatting>
  <conditionalFormatting sqref="F26:CQ26">
    <cfRule type="expression" dxfId="788" priority="1026">
      <formula>$F$4=""</formula>
    </cfRule>
  </conditionalFormatting>
  <conditionalFormatting sqref="G26:CQ26">
    <cfRule type="expression" dxfId="787" priority="1025">
      <formula>$G$4=""</formula>
    </cfRule>
  </conditionalFormatting>
  <conditionalFormatting sqref="H26:CQ26">
    <cfRule type="expression" dxfId="786" priority="1024">
      <formula>$H$4=""</formula>
    </cfRule>
  </conditionalFormatting>
  <conditionalFormatting sqref="I26:CQ26">
    <cfRule type="expression" dxfId="785" priority="1023">
      <formula>$I$4=""</formula>
    </cfRule>
  </conditionalFormatting>
  <conditionalFormatting sqref="J26:CQ26">
    <cfRule type="expression" dxfId="784" priority="1022">
      <formula>$J$4=""</formula>
    </cfRule>
  </conditionalFormatting>
  <conditionalFormatting sqref="K26:CQ26">
    <cfRule type="expression" dxfId="783" priority="1021">
      <formula>$K$4=""</formula>
    </cfRule>
  </conditionalFormatting>
  <conditionalFormatting sqref="L26:CQ26">
    <cfRule type="expression" dxfId="782" priority="1020">
      <formula>$L$4=""</formula>
    </cfRule>
  </conditionalFormatting>
  <conditionalFormatting sqref="M26:CQ26">
    <cfRule type="expression" dxfId="781" priority="1019">
      <formula>$M$4=""</formula>
    </cfRule>
  </conditionalFormatting>
  <conditionalFormatting sqref="N26:CQ26">
    <cfRule type="expression" dxfId="780" priority="1018">
      <formula>$N$4=""</formula>
    </cfRule>
  </conditionalFormatting>
  <conditionalFormatting sqref="O26:CQ26">
    <cfRule type="expression" dxfId="779" priority="1017">
      <formula>$O$4=""</formula>
    </cfRule>
  </conditionalFormatting>
  <conditionalFormatting sqref="P26:CQ26">
    <cfRule type="expression" dxfId="778" priority="1016">
      <formula>$P$4=""</formula>
    </cfRule>
  </conditionalFormatting>
  <conditionalFormatting sqref="Q26:CQ26">
    <cfRule type="expression" dxfId="777" priority="1015">
      <formula>$Q$4=""</formula>
    </cfRule>
  </conditionalFormatting>
  <conditionalFormatting sqref="R26:CQ26">
    <cfRule type="expression" dxfId="776" priority="1014">
      <formula>$R$4=""</formula>
    </cfRule>
  </conditionalFormatting>
  <conditionalFormatting sqref="S26:CQ26">
    <cfRule type="expression" dxfId="775" priority="1013">
      <formula>$S$4=""</formula>
    </cfRule>
  </conditionalFormatting>
  <conditionalFormatting sqref="T26:CQ26">
    <cfRule type="expression" dxfId="774" priority="1012">
      <formula>$T$4=""</formula>
    </cfRule>
  </conditionalFormatting>
  <conditionalFormatting sqref="U26:CQ26">
    <cfRule type="expression" dxfId="773" priority="1011">
      <formula>$U$4=""</formula>
    </cfRule>
  </conditionalFormatting>
  <conditionalFormatting sqref="V26:CQ26">
    <cfRule type="expression" dxfId="772" priority="1010">
      <formula>$V$4=""</formula>
    </cfRule>
  </conditionalFormatting>
  <conditionalFormatting sqref="W26:CQ26">
    <cfRule type="expression" dxfId="771" priority="1009">
      <formula>$W$4=""</formula>
    </cfRule>
  </conditionalFormatting>
  <conditionalFormatting sqref="X26:CQ26">
    <cfRule type="expression" dxfId="770" priority="1008">
      <formula>$X$4=""</formula>
    </cfRule>
  </conditionalFormatting>
  <conditionalFormatting sqref="Y26:CQ26">
    <cfRule type="expression" dxfId="769" priority="1007">
      <formula>$Y$4=""</formula>
    </cfRule>
  </conditionalFormatting>
  <conditionalFormatting sqref="Z26:CQ26">
    <cfRule type="expression" dxfId="768" priority="1006">
      <formula>$Z$4=""</formula>
    </cfRule>
  </conditionalFormatting>
  <conditionalFormatting sqref="AA26:CQ26">
    <cfRule type="expression" dxfId="767" priority="1005">
      <formula>$AA$4=""</formula>
    </cfRule>
  </conditionalFormatting>
  <conditionalFormatting sqref="AY26:CQ26">
    <cfRule type="expression" dxfId="766" priority="981">
      <formula>$AY$4=""</formula>
    </cfRule>
  </conditionalFormatting>
  <conditionalFormatting sqref="AX26:CQ26">
    <cfRule type="expression" dxfId="765" priority="982">
      <formula>$AX$4=""</formula>
    </cfRule>
  </conditionalFormatting>
  <conditionalFormatting sqref="AW26:CQ26">
    <cfRule type="expression" dxfId="764" priority="983">
      <formula>$AW$4=""</formula>
    </cfRule>
  </conditionalFormatting>
  <conditionalFormatting sqref="AV26:CQ26">
    <cfRule type="expression" dxfId="763" priority="984">
      <formula>$AV$4=""</formula>
    </cfRule>
  </conditionalFormatting>
  <conditionalFormatting sqref="AU26:CQ26">
    <cfRule type="expression" dxfId="762" priority="985">
      <formula>$AU$4=""</formula>
    </cfRule>
  </conditionalFormatting>
  <conditionalFormatting sqref="AT26:CQ26">
    <cfRule type="expression" dxfId="761" priority="986">
      <formula>$AT$4=""</formula>
    </cfRule>
  </conditionalFormatting>
  <conditionalFormatting sqref="AS26:CQ26">
    <cfRule type="expression" dxfId="760" priority="987">
      <formula>$AS$4=""</formula>
    </cfRule>
  </conditionalFormatting>
  <conditionalFormatting sqref="AR26:CQ26">
    <cfRule type="expression" dxfId="759" priority="988">
      <formula>$AR$4=""</formula>
    </cfRule>
  </conditionalFormatting>
  <conditionalFormatting sqref="AQ26:CQ26">
    <cfRule type="expression" dxfId="758" priority="989">
      <formula>$AQ$4=""</formula>
    </cfRule>
  </conditionalFormatting>
  <conditionalFormatting sqref="AP26:CQ26">
    <cfRule type="expression" dxfId="757" priority="990">
      <formula>$AP$4=""</formula>
    </cfRule>
  </conditionalFormatting>
  <conditionalFormatting sqref="AO26:CQ26">
    <cfRule type="expression" dxfId="756" priority="991">
      <formula>$AO$4=""</formula>
    </cfRule>
  </conditionalFormatting>
  <conditionalFormatting sqref="AN26:CQ26">
    <cfRule type="expression" dxfId="755" priority="992">
      <formula>$AN$4=""</formula>
    </cfRule>
  </conditionalFormatting>
  <conditionalFormatting sqref="AM26:CQ26">
    <cfRule type="expression" dxfId="754" priority="993">
      <formula>$AM$4=""</formula>
    </cfRule>
  </conditionalFormatting>
  <conditionalFormatting sqref="AL26:CQ26">
    <cfRule type="expression" dxfId="753" priority="994">
      <formula>$AL$4=""</formula>
    </cfRule>
  </conditionalFormatting>
  <conditionalFormatting sqref="AK26:CQ26">
    <cfRule type="expression" dxfId="752" priority="995">
      <formula>$AK$4=""</formula>
    </cfRule>
  </conditionalFormatting>
  <conditionalFormatting sqref="AJ26:CQ26">
    <cfRule type="expression" dxfId="751" priority="996">
      <formula>$AJ$4=""</formula>
    </cfRule>
  </conditionalFormatting>
  <conditionalFormatting sqref="AI26:CQ26">
    <cfRule type="expression" dxfId="750" priority="997">
      <formula>$AI$4=""</formula>
    </cfRule>
  </conditionalFormatting>
  <conditionalFormatting sqref="AH26:CQ26">
    <cfRule type="expression" dxfId="749" priority="998">
      <formula>$AH$4=""</formula>
    </cfRule>
  </conditionalFormatting>
  <conditionalFormatting sqref="AG26:CQ26">
    <cfRule type="expression" dxfId="748" priority="999">
      <formula>$AG$4=""</formula>
    </cfRule>
  </conditionalFormatting>
  <conditionalFormatting sqref="AF26:CQ26">
    <cfRule type="expression" dxfId="747" priority="1000">
      <formula>$AF$4=""</formula>
    </cfRule>
  </conditionalFormatting>
  <conditionalFormatting sqref="AE26:CQ26">
    <cfRule type="expression" dxfId="746" priority="1001">
      <formula>$AE$4=""</formula>
    </cfRule>
  </conditionalFormatting>
  <conditionalFormatting sqref="AD26:CQ26">
    <cfRule type="expression" dxfId="745" priority="1002">
      <formula>$AD$4=""</formula>
    </cfRule>
  </conditionalFormatting>
  <conditionalFormatting sqref="AC26:CQ26">
    <cfRule type="expression" dxfId="744" priority="1003">
      <formula>$AC$4=""</formula>
    </cfRule>
  </conditionalFormatting>
  <conditionalFormatting sqref="AB26:CQ26">
    <cfRule type="expression" dxfId="743" priority="1004">
      <formula>$AB$4=""</formula>
    </cfRule>
  </conditionalFormatting>
  <conditionalFormatting sqref="BA26:CQ26">
    <cfRule type="expression" dxfId="742" priority="979">
      <formula>$BA$4=""</formula>
    </cfRule>
  </conditionalFormatting>
  <conditionalFormatting sqref="BO26:CQ26">
    <cfRule type="expression" dxfId="741" priority="965">
      <formula>$BO$4=""</formula>
    </cfRule>
  </conditionalFormatting>
  <conditionalFormatting sqref="BN26:CQ26">
    <cfRule type="expression" dxfId="740" priority="966">
      <formula>$BN$4=""</formula>
    </cfRule>
  </conditionalFormatting>
  <conditionalFormatting sqref="BM26:CQ26">
    <cfRule type="expression" dxfId="739" priority="967">
      <formula>$BM$4=""</formula>
    </cfRule>
  </conditionalFormatting>
  <conditionalFormatting sqref="BL26:CQ26">
    <cfRule type="expression" dxfId="738" priority="968">
      <formula>$BL$4=""</formula>
    </cfRule>
  </conditionalFormatting>
  <conditionalFormatting sqref="BK26:CQ26">
    <cfRule type="expression" dxfId="737" priority="969">
      <formula>$BK$4=""</formula>
    </cfRule>
  </conditionalFormatting>
  <conditionalFormatting sqref="BJ26:CQ26">
    <cfRule type="expression" dxfId="736" priority="970">
      <formula>$BJ$4=""</formula>
    </cfRule>
  </conditionalFormatting>
  <conditionalFormatting sqref="BI26:CQ26">
    <cfRule type="expression" dxfId="735" priority="971">
      <formula>$BI$4=""</formula>
    </cfRule>
  </conditionalFormatting>
  <conditionalFormatting sqref="BH26:CQ26">
    <cfRule type="expression" dxfId="734" priority="972">
      <formula>$BH$4=""</formula>
    </cfRule>
  </conditionalFormatting>
  <conditionalFormatting sqref="BG26:CQ26">
    <cfRule type="expression" dxfId="733" priority="973">
      <formula>$BG$4=""</formula>
    </cfRule>
  </conditionalFormatting>
  <conditionalFormatting sqref="BF26:CQ26">
    <cfRule type="expression" dxfId="732" priority="974">
      <formula>$BF$4=""</formula>
    </cfRule>
  </conditionalFormatting>
  <conditionalFormatting sqref="BE26:CQ26">
    <cfRule type="expression" dxfId="731" priority="975">
      <formula>$BE$4=""</formula>
    </cfRule>
  </conditionalFormatting>
  <conditionalFormatting sqref="BD26:CQ26">
    <cfRule type="expression" dxfId="730" priority="976">
      <formula>$BD$4=""</formula>
    </cfRule>
  </conditionalFormatting>
  <conditionalFormatting sqref="BB26:CQ26">
    <cfRule type="expression" dxfId="729" priority="978">
      <formula>$BB$4=""</formula>
    </cfRule>
  </conditionalFormatting>
  <conditionalFormatting sqref="AZ26:CQ26">
    <cfRule type="expression" dxfId="728" priority="980">
      <formula>$AZ$4=""</formula>
    </cfRule>
  </conditionalFormatting>
  <conditionalFormatting sqref="CD26:CQ26">
    <cfRule type="expression" dxfId="727" priority="950">
      <formula>$CD$4=""</formula>
    </cfRule>
  </conditionalFormatting>
  <conditionalFormatting sqref="BP26:CQ26">
    <cfRule type="expression" dxfId="726" priority="964">
      <formula>$BP$4=""</formula>
    </cfRule>
  </conditionalFormatting>
  <conditionalFormatting sqref="BQ26:CQ26">
    <cfRule type="expression" dxfId="725" priority="963">
      <formula>$BQ$4=""</formula>
    </cfRule>
  </conditionalFormatting>
  <conditionalFormatting sqref="BR26:CQ26">
    <cfRule type="expression" dxfId="724" priority="962">
      <formula>$BR$4=""</formula>
    </cfRule>
  </conditionalFormatting>
  <conditionalFormatting sqref="BS26:CQ26">
    <cfRule type="expression" dxfId="723" priority="961">
      <formula>$BS$4=""</formula>
    </cfRule>
  </conditionalFormatting>
  <conditionalFormatting sqref="BT26:CQ26">
    <cfRule type="expression" dxfId="722" priority="960">
      <formula>$BT$4=""</formula>
    </cfRule>
  </conditionalFormatting>
  <conditionalFormatting sqref="BU26:CQ26">
    <cfRule type="expression" dxfId="721" priority="959">
      <formula>$BU$4=""</formula>
    </cfRule>
  </conditionalFormatting>
  <conditionalFormatting sqref="BV26:CQ26">
    <cfRule type="expression" dxfId="720" priority="958">
      <formula>$BV$4=""</formula>
    </cfRule>
  </conditionalFormatting>
  <conditionalFormatting sqref="BW26:CQ26">
    <cfRule type="expression" dxfId="719" priority="957">
      <formula>$BW$4=""</formula>
    </cfRule>
  </conditionalFormatting>
  <conditionalFormatting sqref="BX26:CQ26">
    <cfRule type="expression" dxfId="718" priority="956">
      <formula>$BX$4=""</formula>
    </cfRule>
  </conditionalFormatting>
  <conditionalFormatting sqref="BY26:CQ26">
    <cfRule type="expression" dxfId="717" priority="955">
      <formula>$BY$4=""</formula>
    </cfRule>
  </conditionalFormatting>
  <conditionalFormatting sqref="BZ26:CQ26">
    <cfRule type="expression" dxfId="716" priority="954">
      <formula>$BZ$4=""</formula>
    </cfRule>
  </conditionalFormatting>
  <conditionalFormatting sqref="CA26:CQ26">
    <cfRule type="expression" dxfId="715" priority="953">
      <formula>$CA$4=""</formula>
    </cfRule>
  </conditionalFormatting>
  <conditionalFormatting sqref="CB26:CQ26">
    <cfRule type="expression" dxfId="714" priority="952">
      <formula>$CB$4=""</formula>
    </cfRule>
  </conditionalFormatting>
  <conditionalFormatting sqref="CC26:CQ26">
    <cfRule type="expression" dxfId="713" priority="951">
      <formula>$CC$4=""</formula>
    </cfRule>
  </conditionalFormatting>
  <conditionalFormatting sqref="BC26:CQ26">
    <cfRule type="expression" dxfId="712" priority="977">
      <formula>$BC$4=""</formula>
    </cfRule>
  </conditionalFormatting>
  <conditionalFormatting sqref="D11:CQ11">
    <cfRule type="expression" dxfId="711" priority="949">
      <formula>$D$4=""</formula>
    </cfRule>
  </conditionalFormatting>
  <conditionalFormatting sqref="E11:CQ11">
    <cfRule type="expression" dxfId="710" priority="948">
      <formula>$E$4=""</formula>
    </cfRule>
  </conditionalFormatting>
  <conditionalFormatting sqref="F11:CQ11">
    <cfRule type="expression" dxfId="709" priority="947">
      <formula>$F$4=""</formula>
    </cfRule>
  </conditionalFormatting>
  <conditionalFormatting sqref="G11:CQ11">
    <cfRule type="expression" dxfId="708" priority="946">
      <formula>$G$4=""</formula>
    </cfRule>
  </conditionalFormatting>
  <conditionalFormatting sqref="H11:CQ11">
    <cfRule type="expression" dxfId="707" priority="945">
      <formula>$H$4=""</formula>
    </cfRule>
  </conditionalFormatting>
  <conditionalFormatting sqref="I11:CQ11">
    <cfRule type="expression" dxfId="706" priority="944">
      <formula>$I$4=""</formula>
    </cfRule>
  </conditionalFormatting>
  <conditionalFormatting sqref="J11:CQ11">
    <cfRule type="expression" dxfId="705" priority="943">
      <formula>$J$4=""</formula>
    </cfRule>
  </conditionalFormatting>
  <conditionalFormatting sqref="K11:CQ11">
    <cfRule type="expression" dxfId="704" priority="942">
      <formula>$K$4=""</formula>
    </cfRule>
  </conditionalFormatting>
  <conditionalFormatting sqref="L11:CQ11">
    <cfRule type="expression" dxfId="703" priority="941">
      <formula>$L$4=""</formula>
    </cfRule>
  </conditionalFormatting>
  <conditionalFormatting sqref="M11:CQ11">
    <cfRule type="expression" dxfId="702" priority="940">
      <formula>$M$4=""</formula>
    </cfRule>
  </conditionalFormatting>
  <conditionalFormatting sqref="N11:CQ11">
    <cfRule type="expression" dxfId="701" priority="939">
      <formula>$N$4=""</formula>
    </cfRule>
  </conditionalFormatting>
  <conditionalFormatting sqref="O11:CQ11">
    <cfRule type="expression" dxfId="700" priority="938">
      <formula>$O$4=""</formula>
    </cfRule>
  </conditionalFormatting>
  <conditionalFormatting sqref="P11:CQ11">
    <cfRule type="expression" dxfId="699" priority="937">
      <formula>$P$4=""</formula>
    </cfRule>
  </conditionalFormatting>
  <conditionalFormatting sqref="Q11:CQ11">
    <cfRule type="expression" dxfId="698" priority="936">
      <formula>$Q$4=""</formula>
    </cfRule>
  </conditionalFormatting>
  <conditionalFormatting sqref="R11:CQ11">
    <cfRule type="expression" dxfId="697" priority="935">
      <formula>$R$4=""</formula>
    </cfRule>
  </conditionalFormatting>
  <conditionalFormatting sqref="S11:CQ11">
    <cfRule type="expression" dxfId="696" priority="934">
      <formula>$S$4=""</formula>
    </cfRule>
  </conditionalFormatting>
  <conditionalFormatting sqref="T11:CQ11">
    <cfRule type="expression" dxfId="695" priority="933">
      <formula>$T$4=""</formula>
    </cfRule>
  </conditionalFormatting>
  <conditionalFormatting sqref="U11:CQ11">
    <cfRule type="expression" dxfId="694" priority="932">
      <formula>$U$4=""</formula>
    </cfRule>
  </conditionalFormatting>
  <conditionalFormatting sqref="V11:CQ11">
    <cfRule type="expression" dxfId="693" priority="931">
      <formula>$V$4=""</formula>
    </cfRule>
  </conditionalFormatting>
  <conditionalFormatting sqref="W11:CQ11">
    <cfRule type="expression" dxfId="692" priority="930">
      <formula>$W$4=""</formula>
    </cfRule>
  </conditionalFormatting>
  <conditionalFormatting sqref="X11:CQ11">
    <cfRule type="expression" dxfId="691" priority="929">
      <formula>$X$4=""</formula>
    </cfRule>
  </conditionalFormatting>
  <conditionalFormatting sqref="Y11:CQ11">
    <cfRule type="expression" dxfId="690" priority="928">
      <formula>$Y$4=""</formula>
    </cfRule>
  </conditionalFormatting>
  <conditionalFormatting sqref="Z11:CQ11">
    <cfRule type="expression" dxfId="689" priority="927">
      <formula>$Z$4=""</formula>
    </cfRule>
  </conditionalFormatting>
  <conditionalFormatting sqref="AA11:CQ11">
    <cfRule type="expression" dxfId="688" priority="926">
      <formula>$AA$4=""</formula>
    </cfRule>
  </conditionalFormatting>
  <conditionalFormatting sqref="AY11:CQ11">
    <cfRule type="expression" dxfId="687" priority="902">
      <formula>$AY$4=""</formula>
    </cfRule>
  </conditionalFormatting>
  <conditionalFormatting sqref="AX11:CQ11">
    <cfRule type="expression" dxfId="686" priority="903">
      <formula>$AX$4=""</formula>
    </cfRule>
  </conditionalFormatting>
  <conditionalFormatting sqref="AW11:CQ11">
    <cfRule type="expression" dxfId="685" priority="904">
      <formula>$AW$4=""</formula>
    </cfRule>
  </conditionalFormatting>
  <conditionalFormatting sqref="AV11:CQ11">
    <cfRule type="expression" dxfId="684" priority="905">
      <formula>$AV$4=""</formula>
    </cfRule>
  </conditionalFormatting>
  <conditionalFormatting sqref="AU11:CQ11">
    <cfRule type="expression" dxfId="683" priority="906">
      <formula>$AU$4=""</formula>
    </cfRule>
  </conditionalFormatting>
  <conditionalFormatting sqref="AT11:CQ11">
    <cfRule type="expression" dxfId="682" priority="907">
      <formula>$AT$4=""</formula>
    </cfRule>
  </conditionalFormatting>
  <conditionalFormatting sqref="AS11:CQ11">
    <cfRule type="expression" dxfId="681" priority="908">
      <formula>$AS$4=""</formula>
    </cfRule>
  </conditionalFormatting>
  <conditionalFormatting sqref="AR11:CQ11">
    <cfRule type="expression" dxfId="680" priority="909">
      <formula>$AR$4=""</formula>
    </cfRule>
  </conditionalFormatting>
  <conditionalFormatting sqref="AQ11:CQ11">
    <cfRule type="expression" dxfId="679" priority="910">
      <formula>$AQ$4=""</formula>
    </cfRule>
  </conditionalFormatting>
  <conditionalFormatting sqref="AP11:CQ11">
    <cfRule type="expression" dxfId="678" priority="911">
      <formula>$AP$4=""</formula>
    </cfRule>
  </conditionalFormatting>
  <conditionalFormatting sqref="AO11:CQ11">
    <cfRule type="expression" dxfId="677" priority="912">
      <formula>$AO$4=""</formula>
    </cfRule>
  </conditionalFormatting>
  <conditionalFormatting sqref="AN11:CQ11">
    <cfRule type="expression" dxfId="676" priority="913">
      <formula>$AN$4=""</formula>
    </cfRule>
  </conditionalFormatting>
  <conditionalFormatting sqref="AM11:CQ11">
    <cfRule type="expression" dxfId="675" priority="914">
      <formula>$AM$4=""</formula>
    </cfRule>
  </conditionalFormatting>
  <conditionalFormatting sqref="AL11:CQ11">
    <cfRule type="expression" dxfId="674" priority="915">
      <formula>$AL$4=""</formula>
    </cfRule>
  </conditionalFormatting>
  <conditionalFormatting sqref="AK11:CQ11">
    <cfRule type="expression" dxfId="673" priority="916">
      <formula>$AK$4=""</formula>
    </cfRule>
  </conditionalFormatting>
  <conditionalFormatting sqref="AJ11:CQ11">
    <cfRule type="expression" dxfId="672" priority="917">
      <formula>$AJ$4=""</formula>
    </cfRule>
  </conditionalFormatting>
  <conditionalFormatting sqref="AI11:CQ11">
    <cfRule type="expression" dxfId="671" priority="918">
      <formula>$AI$4=""</formula>
    </cfRule>
  </conditionalFormatting>
  <conditionalFormatting sqref="AH11:CQ11">
    <cfRule type="expression" dxfId="670" priority="919">
      <formula>$AH$4=""</formula>
    </cfRule>
  </conditionalFormatting>
  <conditionalFormatting sqref="AG11:CQ11">
    <cfRule type="expression" dxfId="669" priority="920">
      <formula>$AG$4=""</formula>
    </cfRule>
  </conditionalFormatting>
  <conditionalFormatting sqref="AF11:CQ11">
    <cfRule type="expression" dxfId="668" priority="921">
      <formula>$AF$4=""</formula>
    </cfRule>
  </conditionalFormatting>
  <conditionalFormatting sqref="AE11:CQ11">
    <cfRule type="expression" dxfId="667" priority="922">
      <formula>$AE$4=""</formula>
    </cfRule>
  </conditionalFormatting>
  <conditionalFormatting sqref="AD11:CQ11">
    <cfRule type="expression" dxfId="666" priority="923">
      <formula>$AD$4=""</formula>
    </cfRule>
  </conditionalFormatting>
  <conditionalFormatting sqref="AC11:CQ11">
    <cfRule type="expression" dxfId="665" priority="924">
      <formula>$AC$4=""</formula>
    </cfRule>
  </conditionalFormatting>
  <conditionalFormatting sqref="AB11:CQ11">
    <cfRule type="expression" dxfId="664" priority="925">
      <formula>$AB$4=""</formula>
    </cfRule>
  </conditionalFormatting>
  <conditionalFormatting sqref="BA11:CQ11">
    <cfRule type="expression" dxfId="663" priority="900">
      <formula>$BA$4=""</formula>
    </cfRule>
  </conditionalFormatting>
  <conditionalFormatting sqref="BO11:CQ11">
    <cfRule type="expression" dxfId="662" priority="886">
      <formula>$BO$4=""</formula>
    </cfRule>
  </conditionalFormatting>
  <conditionalFormatting sqref="BN11:CQ11">
    <cfRule type="expression" dxfId="661" priority="887">
      <formula>$BN$4=""</formula>
    </cfRule>
  </conditionalFormatting>
  <conditionalFormatting sqref="BM11:CQ11">
    <cfRule type="expression" dxfId="660" priority="888">
      <formula>$BM$4=""</formula>
    </cfRule>
  </conditionalFormatting>
  <conditionalFormatting sqref="BL11:CQ11">
    <cfRule type="expression" dxfId="659" priority="889">
      <formula>$BL$4=""</formula>
    </cfRule>
  </conditionalFormatting>
  <conditionalFormatting sqref="BK11:CQ11">
    <cfRule type="expression" dxfId="658" priority="890">
      <formula>$BK$4=""</formula>
    </cfRule>
  </conditionalFormatting>
  <conditionalFormatting sqref="BJ11:CQ11">
    <cfRule type="expression" dxfId="657" priority="891">
      <formula>$BJ$4=""</formula>
    </cfRule>
  </conditionalFormatting>
  <conditionalFormatting sqref="BI11:CQ11">
    <cfRule type="expression" dxfId="656" priority="892">
      <formula>$BI$4=""</formula>
    </cfRule>
  </conditionalFormatting>
  <conditionalFormatting sqref="BH11:CQ11">
    <cfRule type="expression" dxfId="655" priority="893">
      <formula>$BH$4=""</formula>
    </cfRule>
  </conditionalFormatting>
  <conditionalFormatting sqref="BG11:CQ11">
    <cfRule type="expression" dxfId="654" priority="894">
      <formula>$BG$4=""</formula>
    </cfRule>
  </conditionalFormatting>
  <conditionalFormatting sqref="BF11:CQ11">
    <cfRule type="expression" dxfId="653" priority="895">
      <formula>$BF$4=""</formula>
    </cfRule>
  </conditionalFormatting>
  <conditionalFormatting sqref="BE11:CQ11">
    <cfRule type="expression" dxfId="652" priority="896">
      <formula>$BE$4=""</formula>
    </cfRule>
  </conditionalFormatting>
  <conditionalFormatting sqref="BD11:CQ11">
    <cfRule type="expression" dxfId="651" priority="897">
      <formula>$BD$4=""</formula>
    </cfRule>
  </conditionalFormatting>
  <conditionalFormatting sqref="BB11:CQ11">
    <cfRule type="expression" dxfId="650" priority="899">
      <formula>$BB$4=""</formula>
    </cfRule>
  </conditionalFormatting>
  <conditionalFormatting sqref="AZ11:CQ11">
    <cfRule type="expression" dxfId="649" priority="901">
      <formula>$AZ$4=""</formula>
    </cfRule>
  </conditionalFormatting>
  <conditionalFormatting sqref="CD11:CQ11">
    <cfRule type="expression" dxfId="648" priority="871">
      <formula>$CD$4=""</formula>
    </cfRule>
  </conditionalFormatting>
  <conditionalFormatting sqref="BP11:CQ11">
    <cfRule type="expression" dxfId="647" priority="885">
      <formula>$BP$4=""</formula>
    </cfRule>
  </conditionalFormatting>
  <conditionalFormatting sqref="BQ11:CQ11">
    <cfRule type="expression" dxfId="646" priority="884">
      <formula>$BQ$4=""</formula>
    </cfRule>
  </conditionalFormatting>
  <conditionalFormatting sqref="BR11:CQ11">
    <cfRule type="expression" dxfId="645" priority="883">
      <formula>$BR$4=""</formula>
    </cfRule>
  </conditionalFormatting>
  <conditionalFormatting sqref="BS11:CQ11">
    <cfRule type="expression" dxfId="644" priority="882">
      <formula>$BS$4=""</formula>
    </cfRule>
  </conditionalFormatting>
  <conditionalFormatting sqref="BT11:CQ11">
    <cfRule type="expression" dxfId="643" priority="881">
      <formula>$BT$4=""</formula>
    </cfRule>
  </conditionalFormatting>
  <conditionalFormatting sqref="BU11:CQ11">
    <cfRule type="expression" dxfId="642" priority="880">
      <formula>$BU$4=""</formula>
    </cfRule>
  </conditionalFormatting>
  <conditionalFormatting sqref="BV11:CQ11">
    <cfRule type="expression" dxfId="641" priority="879">
      <formula>$BV$4=""</formula>
    </cfRule>
  </conditionalFormatting>
  <conditionalFormatting sqref="BW11:CQ11">
    <cfRule type="expression" dxfId="640" priority="878">
      <formula>$BW$4=""</formula>
    </cfRule>
  </conditionalFormatting>
  <conditionalFormatting sqref="BX11:CQ11">
    <cfRule type="expression" dxfId="639" priority="877">
      <formula>$BX$4=""</formula>
    </cfRule>
  </conditionalFormatting>
  <conditionalFormatting sqref="BY11:CQ11">
    <cfRule type="expression" dxfId="638" priority="876">
      <formula>$BY$4=""</formula>
    </cfRule>
  </conditionalFormatting>
  <conditionalFormatting sqref="BZ11:CQ11">
    <cfRule type="expression" dxfId="637" priority="875">
      <formula>$BZ$4=""</formula>
    </cfRule>
  </conditionalFormatting>
  <conditionalFormatting sqref="CA11:CQ11">
    <cfRule type="expression" dxfId="636" priority="874">
      <formula>$CA$4=""</formula>
    </cfRule>
  </conditionalFormatting>
  <conditionalFormatting sqref="CB11:CQ11">
    <cfRule type="expression" dxfId="635" priority="873">
      <formula>$CB$4=""</formula>
    </cfRule>
  </conditionalFormatting>
  <conditionalFormatting sqref="CC11:CQ11">
    <cfRule type="expression" dxfId="634" priority="872">
      <formula>$CC$4=""</formula>
    </cfRule>
  </conditionalFormatting>
  <conditionalFormatting sqref="BC11:CQ11">
    <cfRule type="expression" dxfId="633" priority="898">
      <formula>$BC$4=""</formula>
    </cfRule>
  </conditionalFormatting>
  <conditionalFormatting sqref="D32:CQ32">
    <cfRule type="expression" dxfId="632" priority="870">
      <formula>$D$4=""</formula>
    </cfRule>
  </conditionalFormatting>
  <conditionalFormatting sqref="E32:CQ32">
    <cfRule type="expression" dxfId="631" priority="869">
      <formula>$E$4=""</formula>
    </cfRule>
  </conditionalFormatting>
  <conditionalFormatting sqref="F32:CQ32">
    <cfRule type="expression" dxfId="630" priority="868">
      <formula>$F$4=""</formula>
    </cfRule>
  </conditionalFormatting>
  <conditionalFormatting sqref="G32:CQ32">
    <cfRule type="expression" dxfId="629" priority="867">
      <formula>$G$4=""</formula>
    </cfRule>
  </conditionalFormatting>
  <conditionalFormatting sqref="H32:CQ32">
    <cfRule type="expression" dxfId="628" priority="866">
      <formula>$H$4=""</formula>
    </cfRule>
  </conditionalFormatting>
  <conditionalFormatting sqref="I32:CQ32">
    <cfRule type="expression" dxfId="627" priority="865">
      <formula>$I$4=""</formula>
    </cfRule>
  </conditionalFormatting>
  <conditionalFormatting sqref="J32:CQ32">
    <cfRule type="expression" dxfId="626" priority="864">
      <formula>$J$4=""</formula>
    </cfRule>
  </conditionalFormatting>
  <conditionalFormatting sqref="K32:CQ32">
    <cfRule type="expression" dxfId="625" priority="863">
      <formula>$K$4=""</formula>
    </cfRule>
  </conditionalFormatting>
  <conditionalFormatting sqref="L32:CQ32">
    <cfRule type="expression" dxfId="624" priority="862">
      <formula>$L$4=""</formula>
    </cfRule>
  </conditionalFormatting>
  <conditionalFormatting sqref="M32:CQ32">
    <cfRule type="expression" dxfId="623" priority="861">
      <formula>$M$4=""</formula>
    </cfRule>
  </conditionalFormatting>
  <conditionalFormatting sqref="N32:CQ32">
    <cfRule type="expression" dxfId="622" priority="860">
      <formula>$N$4=""</formula>
    </cfRule>
  </conditionalFormatting>
  <conditionalFormatting sqref="O32:CQ32">
    <cfRule type="expression" dxfId="621" priority="859">
      <formula>$O$4=""</formula>
    </cfRule>
  </conditionalFormatting>
  <conditionalFormatting sqref="P32:CQ32">
    <cfRule type="expression" dxfId="620" priority="858">
      <formula>$P$4=""</formula>
    </cfRule>
  </conditionalFormatting>
  <conditionalFormatting sqref="Q32:CQ32">
    <cfRule type="expression" dxfId="619" priority="857">
      <formula>$Q$4=""</formula>
    </cfRule>
  </conditionalFormatting>
  <conditionalFormatting sqref="R32:CQ32">
    <cfRule type="expression" dxfId="618" priority="856">
      <formula>$R$4=""</formula>
    </cfRule>
  </conditionalFormatting>
  <conditionalFormatting sqref="S32:CQ32">
    <cfRule type="expression" dxfId="617" priority="855">
      <formula>$S$4=""</formula>
    </cfRule>
  </conditionalFormatting>
  <conditionalFormatting sqref="T32:CQ32">
    <cfRule type="expression" dxfId="616" priority="854">
      <formula>$T$4=""</formula>
    </cfRule>
  </conditionalFormatting>
  <conditionalFormatting sqref="U32:CQ32">
    <cfRule type="expression" dxfId="615" priority="853">
      <formula>$U$4=""</formula>
    </cfRule>
  </conditionalFormatting>
  <conditionalFormatting sqref="V32:CQ32">
    <cfRule type="expression" dxfId="614" priority="852">
      <formula>$V$4=""</formula>
    </cfRule>
  </conditionalFormatting>
  <conditionalFormatting sqref="W32:CQ32">
    <cfRule type="expression" dxfId="613" priority="851">
      <formula>$W$4=""</formula>
    </cfRule>
  </conditionalFormatting>
  <conditionalFormatting sqref="X32:CQ32">
    <cfRule type="expression" dxfId="612" priority="850">
      <formula>$X$4=""</formula>
    </cfRule>
  </conditionalFormatting>
  <conditionalFormatting sqref="Y32:CQ32">
    <cfRule type="expression" dxfId="611" priority="849">
      <formula>$Y$4=""</formula>
    </cfRule>
  </conditionalFormatting>
  <conditionalFormatting sqref="Z32:CQ32">
    <cfRule type="expression" dxfId="610" priority="848">
      <formula>$Z$4=""</formula>
    </cfRule>
  </conditionalFormatting>
  <conditionalFormatting sqref="AA32:CQ32">
    <cfRule type="expression" dxfId="609" priority="847">
      <formula>$AA$4=""</formula>
    </cfRule>
  </conditionalFormatting>
  <conditionalFormatting sqref="AY32:CQ32">
    <cfRule type="expression" dxfId="608" priority="823">
      <formula>$AY$4=""</formula>
    </cfRule>
  </conditionalFormatting>
  <conditionalFormatting sqref="AX32:CQ32">
    <cfRule type="expression" dxfId="607" priority="824">
      <formula>$AX$4=""</formula>
    </cfRule>
  </conditionalFormatting>
  <conditionalFormatting sqref="AW32:CQ32">
    <cfRule type="expression" dxfId="606" priority="825">
      <formula>$AW$4=""</formula>
    </cfRule>
  </conditionalFormatting>
  <conditionalFormatting sqref="AV32:CQ32">
    <cfRule type="expression" dxfId="605" priority="826">
      <formula>$AV$4=""</formula>
    </cfRule>
  </conditionalFormatting>
  <conditionalFormatting sqref="AU32:CQ32">
    <cfRule type="expression" dxfId="604" priority="827">
      <formula>$AU$4=""</formula>
    </cfRule>
  </conditionalFormatting>
  <conditionalFormatting sqref="AT32:CQ32">
    <cfRule type="expression" dxfId="603" priority="828">
      <formula>$AT$4=""</formula>
    </cfRule>
  </conditionalFormatting>
  <conditionalFormatting sqref="AS32:CQ32">
    <cfRule type="expression" dxfId="602" priority="829">
      <formula>$AS$4=""</formula>
    </cfRule>
  </conditionalFormatting>
  <conditionalFormatting sqref="AR32:CQ32">
    <cfRule type="expression" dxfId="601" priority="830">
      <formula>$AR$4=""</formula>
    </cfRule>
  </conditionalFormatting>
  <conditionalFormatting sqref="AQ32:CQ32">
    <cfRule type="expression" dxfId="600" priority="831">
      <formula>$AQ$4=""</formula>
    </cfRule>
  </conditionalFormatting>
  <conditionalFormatting sqref="AP32:CQ32">
    <cfRule type="expression" dxfId="599" priority="832">
      <formula>$AP$4=""</formula>
    </cfRule>
  </conditionalFormatting>
  <conditionalFormatting sqref="AO32:CQ32">
    <cfRule type="expression" dxfId="598" priority="833">
      <formula>$AO$4=""</formula>
    </cfRule>
  </conditionalFormatting>
  <conditionalFormatting sqref="AN32:CQ32">
    <cfRule type="expression" dxfId="597" priority="834">
      <formula>$AN$4=""</formula>
    </cfRule>
  </conditionalFormatting>
  <conditionalFormatting sqref="AM32:CQ32">
    <cfRule type="expression" dxfId="596" priority="835">
      <formula>$AM$4=""</formula>
    </cfRule>
  </conditionalFormatting>
  <conditionalFormatting sqref="AL32:CQ32">
    <cfRule type="expression" dxfId="595" priority="836">
      <formula>$AL$4=""</formula>
    </cfRule>
  </conditionalFormatting>
  <conditionalFormatting sqref="AK32:CQ32">
    <cfRule type="expression" dxfId="594" priority="837">
      <formula>$AK$4=""</formula>
    </cfRule>
  </conditionalFormatting>
  <conditionalFormatting sqref="AJ32:CQ32">
    <cfRule type="expression" dxfId="593" priority="838">
      <formula>$AJ$4=""</formula>
    </cfRule>
  </conditionalFormatting>
  <conditionalFormatting sqref="AI32:CQ32">
    <cfRule type="expression" dxfId="592" priority="839">
      <formula>$AI$4=""</formula>
    </cfRule>
  </conditionalFormatting>
  <conditionalFormatting sqref="AH32:CQ32">
    <cfRule type="expression" dxfId="591" priority="840">
      <formula>$AH$4=""</formula>
    </cfRule>
  </conditionalFormatting>
  <conditionalFormatting sqref="AG32:CQ32">
    <cfRule type="expression" dxfId="590" priority="841">
      <formula>$AG$4=""</formula>
    </cfRule>
  </conditionalFormatting>
  <conditionalFormatting sqref="AF32:CQ32">
    <cfRule type="expression" dxfId="589" priority="842">
      <formula>$AF$4=""</formula>
    </cfRule>
  </conditionalFormatting>
  <conditionalFormatting sqref="AE32:CQ32">
    <cfRule type="expression" dxfId="588" priority="843">
      <formula>$AE$4=""</formula>
    </cfRule>
  </conditionalFormatting>
  <conditionalFormatting sqref="AD32:CQ32">
    <cfRule type="expression" dxfId="587" priority="844">
      <formula>$AD$4=""</formula>
    </cfRule>
  </conditionalFormatting>
  <conditionalFormatting sqref="AC32:CQ32">
    <cfRule type="expression" dxfId="586" priority="845">
      <formula>$AC$4=""</formula>
    </cfRule>
  </conditionalFormatting>
  <conditionalFormatting sqref="AB32:CQ32">
    <cfRule type="expression" dxfId="585" priority="846">
      <formula>$AB$4=""</formula>
    </cfRule>
  </conditionalFormatting>
  <conditionalFormatting sqref="BA32:CQ32">
    <cfRule type="expression" dxfId="584" priority="821">
      <formula>$BA$4=""</formula>
    </cfRule>
  </conditionalFormatting>
  <conditionalFormatting sqref="BO32:CQ32">
    <cfRule type="expression" dxfId="583" priority="807">
      <formula>$BO$4=""</formula>
    </cfRule>
  </conditionalFormatting>
  <conditionalFormatting sqref="BN32:CQ32">
    <cfRule type="expression" dxfId="582" priority="808">
      <formula>$BN$4=""</formula>
    </cfRule>
  </conditionalFormatting>
  <conditionalFormatting sqref="BM32:CQ32">
    <cfRule type="expression" dxfId="581" priority="809">
      <formula>$BM$4=""</formula>
    </cfRule>
  </conditionalFormatting>
  <conditionalFormatting sqref="BL32:CQ32">
    <cfRule type="expression" dxfId="580" priority="810">
      <formula>$BL$4=""</formula>
    </cfRule>
  </conditionalFormatting>
  <conditionalFormatting sqref="BK32:CQ32">
    <cfRule type="expression" dxfId="579" priority="811">
      <formula>$BK$4=""</formula>
    </cfRule>
  </conditionalFormatting>
  <conditionalFormatting sqref="BJ32:CQ32">
    <cfRule type="expression" dxfId="578" priority="812">
      <formula>$BJ$4=""</formula>
    </cfRule>
  </conditionalFormatting>
  <conditionalFormatting sqref="BI32:CQ32">
    <cfRule type="expression" dxfId="577" priority="813">
      <formula>$BI$4=""</formula>
    </cfRule>
  </conditionalFormatting>
  <conditionalFormatting sqref="BH32:CQ32">
    <cfRule type="expression" dxfId="576" priority="814">
      <formula>$BH$4=""</formula>
    </cfRule>
  </conditionalFormatting>
  <conditionalFormatting sqref="BG32:CQ32">
    <cfRule type="expression" dxfId="575" priority="815">
      <formula>$BG$4=""</formula>
    </cfRule>
  </conditionalFormatting>
  <conditionalFormatting sqref="BF32:CQ32">
    <cfRule type="expression" dxfId="574" priority="816">
      <formula>$BF$4=""</formula>
    </cfRule>
  </conditionalFormatting>
  <conditionalFormatting sqref="BE32:CQ32">
    <cfRule type="expression" dxfId="573" priority="817">
      <formula>$BE$4=""</formula>
    </cfRule>
  </conditionalFormatting>
  <conditionalFormatting sqref="BD32:CQ32">
    <cfRule type="expression" dxfId="572" priority="818">
      <formula>$BD$4=""</formula>
    </cfRule>
  </conditionalFormatting>
  <conditionalFormatting sqref="BB32:CQ32">
    <cfRule type="expression" dxfId="571" priority="820">
      <formula>$BB$4=""</formula>
    </cfRule>
  </conditionalFormatting>
  <conditionalFormatting sqref="AZ32:CQ32">
    <cfRule type="expression" dxfId="570" priority="822">
      <formula>$AZ$4=""</formula>
    </cfRule>
  </conditionalFormatting>
  <conditionalFormatting sqref="CD32:CQ32">
    <cfRule type="expression" dxfId="569" priority="792">
      <formula>$CD$4=""</formula>
    </cfRule>
  </conditionalFormatting>
  <conditionalFormatting sqref="BP32:CQ32">
    <cfRule type="expression" dxfId="568" priority="806">
      <formula>$BP$4=""</formula>
    </cfRule>
  </conditionalFormatting>
  <conditionalFormatting sqref="BQ32:CQ32">
    <cfRule type="expression" dxfId="567" priority="805">
      <formula>$BQ$4=""</formula>
    </cfRule>
  </conditionalFormatting>
  <conditionalFormatting sqref="BR32:CQ32">
    <cfRule type="expression" dxfId="566" priority="804">
      <formula>$BR$4=""</formula>
    </cfRule>
  </conditionalFormatting>
  <conditionalFormatting sqref="BS32:CQ32">
    <cfRule type="expression" dxfId="565" priority="803">
      <formula>$BS$4=""</formula>
    </cfRule>
  </conditionalFormatting>
  <conditionalFormatting sqref="BT32:CQ32">
    <cfRule type="expression" dxfId="564" priority="802">
      <formula>$BT$4=""</formula>
    </cfRule>
  </conditionalFormatting>
  <conditionalFormatting sqref="BU32:CQ32">
    <cfRule type="expression" dxfId="563" priority="801">
      <formula>$BU$4=""</formula>
    </cfRule>
  </conditionalFormatting>
  <conditionalFormatting sqref="BV32:CQ32">
    <cfRule type="expression" dxfId="562" priority="800">
      <formula>$BV$4=""</formula>
    </cfRule>
  </conditionalFormatting>
  <conditionalFormatting sqref="BW32:CQ32">
    <cfRule type="expression" dxfId="561" priority="799">
      <formula>$BW$4=""</formula>
    </cfRule>
  </conditionalFormatting>
  <conditionalFormatting sqref="BX32:CQ32">
    <cfRule type="expression" dxfId="560" priority="798">
      <formula>$BX$4=""</formula>
    </cfRule>
  </conditionalFormatting>
  <conditionalFormatting sqref="BY32:CQ32">
    <cfRule type="expression" dxfId="559" priority="797">
      <formula>$BY$4=""</formula>
    </cfRule>
  </conditionalFormatting>
  <conditionalFormatting sqref="BZ32:CQ32">
    <cfRule type="expression" dxfId="558" priority="796">
      <formula>$BZ$4=""</formula>
    </cfRule>
  </conditionalFormatting>
  <conditionalFormatting sqref="CA32:CQ32">
    <cfRule type="expression" dxfId="557" priority="795">
      <formula>$CA$4=""</formula>
    </cfRule>
  </conditionalFormatting>
  <conditionalFormatting sqref="CB32:CQ32">
    <cfRule type="expression" dxfId="556" priority="794">
      <formula>$CB$4=""</formula>
    </cfRule>
  </conditionalFormatting>
  <conditionalFormatting sqref="CC32:CQ32">
    <cfRule type="expression" dxfId="555" priority="793">
      <formula>$CC$4=""</formula>
    </cfRule>
  </conditionalFormatting>
  <conditionalFormatting sqref="BC32:CQ32">
    <cfRule type="expression" dxfId="554" priority="819">
      <formula>$BC$4=""</formula>
    </cfRule>
  </conditionalFormatting>
  <conditionalFormatting sqref="D43:CQ43">
    <cfRule type="expression" dxfId="553" priority="791">
      <formula>$D$4=""</formula>
    </cfRule>
  </conditionalFormatting>
  <conditionalFormatting sqref="E43:CQ43">
    <cfRule type="expression" dxfId="552" priority="790">
      <formula>$E$4=""</formula>
    </cfRule>
  </conditionalFormatting>
  <conditionalFormatting sqref="F43:CQ43">
    <cfRule type="expression" dxfId="551" priority="789">
      <formula>$F$4=""</formula>
    </cfRule>
  </conditionalFormatting>
  <conditionalFormatting sqref="G43:CQ43">
    <cfRule type="expression" dxfId="550" priority="788">
      <formula>$G$4=""</formula>
    </cfRule>
  </conditionalFormatting>
  <conditionalFormatting sqref="H43:CQ43">
    <cfRule type="expression" dxfId="549" priority="787">
      <formula>$H$4=""</formula>
    </cfRule>
  </conditionalFormatting>
  <conditionalFormatting sqref="I43:CQ43">
    <cfRule type="expression" dxfId="548" priority="786">
      <formula>$I$4=""</formula>
    </cfRule>
  </conditionalFormatting>
  <conditionalFormatting sqref="J43:CQ43">
    <cfRule type="expression" dxfId="547" priority="785">
      <formula>$J$4=""</formula>
    </cfRule>
  </conditionalFormatting>
  <conditionalFormatting sqref="K43:CQ43">
    <cfRule type="expression" dxfId="546" priority="784">
      <formula>$K$4=""</formula>
    </cfRule>
  </conditionalFormatting>
  <conditionalFormatting sqref="L43:CQ43">
    <cfRule type="expression" dxfId="545" priority="783">
      <formula>$L$4=""</formula>
    </cfRule>
  </conditionalFormatting>
  <conditionalFormatting sqref="M43:CQ43">
    <cfRule type="expression" dxfId="544" priority="782">
      <formula>$M$4=""</formula>
    </cfRule>
  </conditionalFormatting>
  <conditionalFormatting sqref="N43:CQ43">
    <cfRule type="expression" dxfId="543" priority="781">
      <formula>$N$4=""</formula>
    </cfRule>
  </conditionalFormatting>
  <conditionalFormatting sqref="O43:CQ43">
    <cfRule type="expression" dxfId="542" priority="780">
      <formula>$O$4=""</formula>
    </cfRule>
  </conditionalFormatting>
  <conditionalFormatting sqref="P43:CQ43">
    <cfRule type="expression" dxfId="541" priority="779">
      <formula>$P$4=""</formula>
    </cfRule>
  </conditionalFormatting>
  <conditionalFormatting sqref="Q43:CQ43">
    <cfRule type="expression" dxfId="540" priority="778">
      <formula>$Q$4=""</formula>
    </cfRule>
  </conditionalFormatting>
  <conditionalFormatting sqref="R43:CQ43">
    <cfRule type="expression" dxfId="539" priority="777">
      <formula>$R$4=""</formula>
    </cfRule>
  </conditionalFormatting>
  <conditionalFormatting sqref="S43:CQ43">
    <cfRule type="expression" dxfId="538" priority="776">
      <formula>$S$4=""</formula>
    </cfRule>
  </conditionalFormatting>
  <conditionalFormatting sqref="T43:CQ43">
    <cfRule type="expression" dxfId="537" priority="775">
      <formula>$T$4=""</formula>
    </cfRule>
  </conditionalFormatting>
  <conditionalFormatting sqref="U43:CQ43">
    <cfRule type="expression" dxfId="536" priority="774">
      <formula>$U$4=""</formula>
    </cfRule>
  </conditionalFormatting>
  <conditionalFormatting sqref="V43:CQ43">
    <cfRule type="expression" dxfId="535" priority="773">
      <formula>$V$4=""</formula>
    </cfRule>
  </conditionalFormatting>
  <conditionalFormatting sqref="W43:CQ43">
    <cfRule type="expression" dxfId="534" priority="772">
      <formula>$W$4=""</formula>
    </cfRule>
  </conditionalFormatting>
  <conditionalFormatting sqref="X43:CQ43">
    <cfRule type="expression" dxfId="533" priority="771">
      <formula>$X$4=""</formula>
    </cfRule>
  </conditionalFormatting>
  <conditionalFormatting sqref="Y43:CQ43">
    <cfRule type="expression" dxfId="532" priority="770">
      <formula>$Y$4=""</formula>
    </cfRule>
  </conditionalFormatting>
  <conditionalFormatting sqref="Z43:CQ43">
    <cfRule type="expression" dxfId="531" priority="769">
      <formula>$Z$4=""</formula>
    </cfRule>
  </conditionalFormatting>
  <conditionalFormatting sqref="AA43:CQ43">
    <cfRule type="expression" dxfId="530" priority="768">
      <formula>$AA$4=""</formula>
    </cfRule>
  </conditionalFormatting>
  <conditionalFormatting sqref="AY43:CQ43">
    <cfRule type="expression" dxfId="529" priority="744">
      <formula>$AY$4=""</formula>
    </cfRule>
  </conditionalFormatting>
  <conditionalFormatting sqref="AX43:CQ43">
    <cfRule type="expression" dxfId="528" priority="745">
      <formula>$AX$4=""</formula>
    </cfRule>
  </conditionalFormatting>
  <conditionalFormatting sqref="AW43:CQ43">
    <cfRule type="expression" dxfId="527" priority="746">
      <formula>$AW$4=""</formula>
    </cfRule>
  </conditionalFormatting>
  <conditionalFormatting sqref="AV43:CQ43">
    <cfRule type="expression" dxfId="526" priority="747">
      <formula>$AV$4=""</formula>
    </cfRule>
  </conditionalFormatting>
  <conditionalFormatting sqref="AU43:CQ43">
    <cfRule type="expression" dxfId="525" priority="748">
      <formula>$AU$4=""</formula>
    </cfRule>
  </conditionalFormatting>
  <conditionalFormatting sqref="AT43:CQ43">
    <cfRule type="expression" dxfId="524" priority="749">
      <formula>$AT$4=""</formula>
    </cfRule>
  </conditionalFormatting>
  <conditionalFormatting sqref="AS43:CQ43">
    <cfRule type="expression" dxfId="523" priority="750">
      <formula>$AS$4=""</formula>
    </cfRule>
  </conditionalFormatting>
  <conditionalFormatting sqref="AR43:CQ43">
    <cfRule type="expression" dxfId="522" priority="751">
      <formula>$AR$4=""</formula>
    </cfRule>
  </conditionalFormatting>
  <conditionalFormatting sqref="AQ43:CQ43">
    <cfRule type="expression" dxfId="521" priority="752">
      <formula>$AQ$4=""</formula>
    </cfRule>
  </conditionalFormatting>
  <conditionalFormatting sqref="AP43:CQ43">
    <cfRule type="expression" dxfId="520" priority="753">
      <formula>$AP$4=""</formula>
    </cfRule>
  </conditionalFormatting>
  <conditionalFormatting sqref="AO43:CQ43">
    <cfRule type="expression" dxfId="519" priority="754">
      <formula>$AO$4=""</formula>
    </cfRule>
  </conditionalFormatting>
  <conditionalFormatting sqref="AN43:CQ43">
    <cfRule type="expression" dxfId="518" priority="755">
      <formula>$AN$4=""</formula>
    </cfRule>
  </conditionalFormatting>
  <conditionalFormatting sqref="AM43:CQ43">
    <cfRule type="expression" dxfId="517" priority="756">
      <formula>$AM$4=""</formula>
    </cfRule>
  </conditionalFormatting>
  <conditionalFormatting sqref="AL43:CQ43">
    <cfRule type="expression" dxfId="516" priority="757">
      <formula>$AL$4=""</formula>
    </cfRule>
  </conditionalFormatting>
  <conditionalFormatting sqref="AK43:CQ43">
    <cfRule type="expression" dxfId="515" priority="758">
      <formula>$AK$4=""</formula>
    </cfRule>
  </conditionalFormatting>
  <conditionalFormatting sqref="AJ43:CQ43">
    <cfRule type="expression" dxfId="514" priority="759">
      <formula>$AJ$4=""</formula>
    </cfRule>
  </conditionalFormatting>
  <conditionalFormatting sqref="AI43:CQ43">
    <cfRule type="expression" dxfId="513" priority="760">
      <formula>$AI$4=""</formula>
    </cfRule>
  </conditionalFormatting>
  <conditionalFormatting sqref="AH43:CQ43">
    <cfRule type="expression" dxfId="512" priority="761">
      <formula>$AH$4=""</formula>
    </cfRule>
  </conditionalFormatting>
  <conditionalFormatting sqref="AG43:CQ43">
    <cfRule type="expression" dxfId="511" priority="762">
      <formula>$AG$4=""</formula>
    </cfRule>
  </conditionalFormatting>
  <conditionalFormatting sqref="AF43:CQ43">
    <cfRule type="expression" dxfId="510" priority="763">
      <formula>$AF$4=""</formula>
    </cfRule>
  </conditionalFormatting>
  <conditionalFormatting sqref="AE43:CQ43">
    <cfRule type="expression" dxfId="509" priority="764">
      <formula>$AE$4=""</formula>
    </cfRule>
  </conditionalFormatting>
  <conditionalFormatting sqref="AD43:CQ43">
    <cfRule type="expression" dxfId="508" priority="765">
      <formula>$AD$4=""</formula>
    </cfRule>
  </conditionalFormatting>
  <conditionalFormatting sqref="AC43:CQ43">
    <cfRule type="expression" dxfId="507" priority="766">
      <formula>$AC$4=""</formula>
    </cfRule>
  </conditionalFormatting>
  <conditionalFormatting sqref="AB43:CQ43">
    <cfRule type="expression" dxfId="506" priority="767">
      <formula>$AB$4=""</formula>
    </cfRule>
  </conditionalFormatting>
  <conditionalFormatting sqref="BA43:CQ43">
    <cfRule type="expression" dxfId="505" priority="742">
      <formula>$BA$4=""</formula>
    </cfRule>
  </conditionalFormatting>
  <conditionalFormatting sqref="BO43:CQ43">
    <cfRule type="expression" dxfId="504" priority="728">
      <formula>$BO$4=""</formula>
    </cfRule>
  </conditionalFormatting>
  <conditionalFormatting sqref="BN43:CQ43">
    <cfRule type="expression" dxfId="503" priority="729">
      <formula>$BN$4=""</formula>
    </cfRule>
  </conditionalFormatting>
  <conditionalFormatting sqref="BM43:CQ43">
    <cfRule type="expression" dxfId="502" priority="730">
      <formula>$BM$4=""</formula>
    </cfRule>
  </conditionalFormatting>
  <conditionalFormatting sqref="BL43:CQ43">
    <cfRule type="expression" dxfId="501" priority="731">
      <formula>$BL$4=""</formula>
    </cfRule>
  </conditionalFormatting>
  <conditionalFormatting sqref="BK43:CQ43">
    <cfRule type="expression" dxfId="500" priority="732">
      <formula>$BK$4=""</formula>
    </cfRule>
  </conditionalFormatting>
  <conditionalFormatting sqref="BJ43:CQ43">
    <cfRule type="expression" dxfId="499" priority="733">
      <formula>$BJ$4=""</formula>
    </cfRule>
  </conditionalFormatting>
  <conditionalFormatting sqref="BI43:CQ43">
    <cfRule type="expression" dxfId="498" priority="734">
      <formula>$BI$4=""</formula>
    </cfRule>
  </conditionalFormatting>
  <conditionalFormatting sqref="BH43:CQ43">
    <cfRule type="expression" dxfId="497" priority="735">
      <formula>$BH$4=""</formula>
    </cfRule>
  </conditionalFormatting>
  <conditionalFormatting sqref="BG43:CQ43">
    <cfRule type="expression" dxfId="496" priority="736">
      <formula>$BG$4=""</formula>
    </cfRule>
  </conditionalFormatting>
  <conditionalFormatting sqref="BF43:CQ43">
    <cfRule type="expression" dxfId="495" priority="737">
      <formula>$BF$4=""</formula>
    </cfRule>
  </conditionalFormatting>
  <conditionalFormatting sqref="BE43:CQ43">
    <cfRule type="expression" dxfId="494" priority="738">
      <formula>$BE$4=""</formula>
    </cfRule>
  </conditionalFormatting>
  <conditionalFormatting sqref="BD43:CQ43">
    <cfRule type="expression" dxfId="493" priority="739">
      <formula>$BD$4=""</formula>
    </cfRule>
  </conditionalFormatting>
  <conditionalFormatting sqref="BB43:CQ43">
    <cfRule type="expression" dxfId="492" priority="741">
      <formula>$BB$4=""</formula>
    </cfRule>
  </conditionalFormatting>
  <conditionalFormatting sqref="AZ43:CQ43">
    <cfRule type="expression" dxfId="491" priority="743">
      <formula>$AZ$4=""</formula>
    </cfRule>
  </conditionalFormatting>
  <conditionalFormatting sqref="CD43:CQ43">
    <cfRule type="expression" dxfId="490" priority="713">
      <formula>$CD$4=""</formula>
    </cfRule>
  </conditionalFormatting>
  <conditionalFormatting sqref="BP43:CQ43">
    <cfRule type="expression" dxfId="489" priority="727">
      <formula>$BP$4=""</formula>
    </cfRule>
  </conditionalFormatting>
  <conditionalFormatting sqref="BQ43:CQ43">
    <cfRule type="expression" dxfId="488" priority="726">
      <formula>$BQ$4=""</formula>
    </cfRule>
  </conditionalFormatting>
  <conditionalFormatting sqref="BR43:CQ43">
    <cfRule type="expression" dxfId="487" priority="725">
      <formula>$BR$4=""</formula>
    </cfRule>
  </conditionalFormatting>
  <conditionalFormatting sqref="BS43:CQ43">
    <cfRule type="expression" dxfId="486" priority="724">
      <formula>$BS$4=""</formula>
    </cfRule>
  </conditionalFormatting>
  <conditionalFormatting sqref="BT43:CQ43">
    <cfRule type="expression" dxfId="485" priority="723">
      <formula>$BT$4=""</formula>
    </cfRule>
  </conditionalFormatting>
  <conditionalFormatting sqref="BU43:CQ43">
    <cfRule type="expression" dxfId="484" priority="722">
      <formula>$BU$4=""</formula>
    </cfRule>
  </conditionalFormatting>
  <conditionalFormatting sqref="BV43:CQ43">
    <cfRule type="expression" dxfId="483" priority="721">
      <formula>$BV$4=""</formula>
    </cfRule>
  </conditionalFormatting>
  <conditionalFormatting sqref="BW43:CQ43">
    <cfRule type="expression" dxfId="482" priority="720">
      <formula>$BW$4=""</formula>
    </cfRule>
  </conditionalFormatting>
  <conditionalFormatting sqref="BX43:CQ43">
    <cfRule type="expression" dxfId="481" priority="719">
      <formula>$BX$4=""</formula>
    </cfRule>
  </conditionalFormatting>
  <conditionalFormatting sqref="BY43:CQ43">
    <cfRule type="expression" dxfId="480" priority="718">
      <formula>$BY$4=""</formula>
    </cfRule>
  </conditionalFormatting>
  <conditionalFormatting sqref="BZ43:CQ43">
    <cfRule type="expression" dxfId="479" priority="717">
      <formula>$BZ$4=""</formula>
    </cfRule>
  </conditionalFormatting>
  <conditionalFormatting sqref="CA43:CQ43">
    <cfRule type="expression" dxfId="478" priority="716">
      <formula>$CA$4=""</formula>
    </cfRule>
  </conditionalFormatting>
  <conditionalFormatting sqref="CB43:CQ43">
    <cfRule type="expression" dxfId="477" priority="715">
      <formula>$CB$4=""</formula>
    </cfRule>
  </conditionalFormatting>
  <conditionalFormatting sqref="CC43:CQ43">
    <cfRule type="expression" dxfId="476" priority="714">
      <formula>$CC$4=""</formula>
    </cfRule>
  </conditionalFormatting>
  <conditionalFormatting sqref="BC43:CQ43">
    <cfRule type="expression" dxfId="475" priority="740">
      <formula>$BC$4=""</formula>
    </cfRule>
  </conditionalFormatting>
  <conditionalFormatting sqref="D48:CQ48">
    <cfRule type="expression" dxfId="474" priority="712">
      <formula>$D$4=""</formula>
    </cfRule>
  </conditionalFormatting>
  <conditionalFormatting sqref="E48:CQ48">
    <cfRule type="expression" dxfId="473" priority="711">
      <formula>$E$4=""</formula>
    </cfRule>
  </conditionalFormatting>
  <conditionalFormatting sqref="F48:CQ48">
    <cfRule type="expression" dxfId="472" priority="710">
      <formula>$F$4=""</formula>
    </cfRule>
  </conditionalFormatting>
  <conditionalFormatting sqref="G48:CQ48">
    <cfRule type="expression" dxfId="471" priority="709">
      <formula>$G$4=""</formula>
    </cfRule>
  </conditionalFormatting>
  <conditionalFormatting sqref="H48:CQ48">
    <cfRule type="expression" dxfId="470" priority="708">
      <formula>$H$4=""</formula>
    </cfRule>
  </conditionalFormatting>
  <conditionalFormatting sqref="I48:CQ48">
    <cfRule type="expression" dxfId="469" priority="707">
      <formula>$I$4=""</formula>
    </cfRule>
  </conditionalFormatting>
  <conditionalFormatting sqref="J48:CQ48">
    <cfRule type="expression" dxfId="468" priority="706">
      <formula>$J$4=""</formula>
    </cfRule>
  </conditionalFormatting>
  <conditionalFormatting sqref="K48:CQ48">
    <cfRule type="expression" dxfId="467" priority="705">
      <formula>$K$4=""</formula>
    </cfRule>
  </conditionalFormatting>
  <conditionalFormatting sqref="L48:CQ48">
    <cfRule type="expression" dxfId="466" priority="704">
      <formula>$L$4=""</formula>
    </cfRule>
  </conditionalFormatting>
  <conditionalFormatting sqref="M48:CQ48">
    <cfRule type="expression" dxfId="465" priority="703">
      <formula>$M$4=""</formula>
    </cfRule>
  </conditionalFormatting>
  <conditionalFormatting sqref="N48:CQ48">
    <cfRule type="expression" dxfId="464" priority="702">
      <formula>$N$4=""</formula>
    </cfRule>
  </conditionalFormatting>
  <conditionalFormatting sqref="O48:CQ48">
    <cfRule type="expression" dxfId="463" priority="701">
      <formula>$O$4=""</formula>
    </cfRule>
  </conditionalFormatting>
  <conditionalFormatting sqref="P48:CQ48">
    <cfRule type="expression" dxfId="462" priority="700">
      <formula>$P$4=""</formula>
    </cfRule>
  </conditionalFormatting>
  <conditionalFormatting sqref="Q48:CQ48">
    <cfRule type="expression" dxfId="461" priority="699">
      <formula>$Q$4=""</formula>
    </cfRule>
  </conditionalFormatting>
  <conditionalFormatting sqref="R48:CQ48">
    <cfRule type="expression" dxfId="460" priority="698">
      <formula>$R$4=""</formula>
    </cfRule>
  </conditionalFormatting>
  <conditionalFormatting sqref="S48:CQ48">
    <cfRule type="expression" dxfId="459" priority="697">
      <formula>$S$4=""</formula>
    </cfRule>
  </conditionalFormatting>
  <conditionalFormatting sqref="T48:CQ48">
    <cfRule type="expression" dxfId="458" priority="696">
      <formula>$T$4=""</formula>
    </cfRule>
  </conditionalFormatting>
  <conditionalFormatting sqref="U48:CQ48">
    <cfRule type="expression" dxfId="457" priority="695">
      <formula>$U$4=""</formula>
    </cfRule>
  </conditionalFormatting>
  <conditionalFormatting sqref="V48:CQ48">
    <cfRule type="expression" dxfId="456" priority="694">
      <formula>$V$4=""</formula>
    </cfRule>
  </conditionalFormatting>
  <conditionalFormatting sqref="W48:CQ48">
    <cfRule type="expression" dxfId="455" priority="693">
      <formula>$W$4=""</formula>
    </cfRule>
  </conditionalFormatting>
  <conditionalFormatting sqref="X48:CQ48">
    <cfRule type="expression" dxfId="454" priority="692">
      <formula>$X$4=""</formula>
    </cfRule>
  </conditionalFormatting>
  <conditionalFormatting sqref="Y48:CQ48">
    <cfRule type="expression" dxfId="453" priority="691">
      <formula>$Y$4=""</formula>
    </cfRule>
  </conditionalFormatting>
  <conditionalFormatting sqref="Z48:CQ48">
    <cfRule type="expression" dxfId="452" priority="690">
      <formula>$Z$4=""</formula>
    </cfRule>
  </conditionalFormatting>
  <conditionalFormatting sqref="AA48:CQ48">
    <cfRule type="expression" dxfId="451" priority="689">
      <formula>$AA$4=""</formula>
    </cfRule>
  </conditionalFormatting>
  <conditionalFormatting sqref="AY48:CQ48">
    <cfRule type="expression" dxfId="450" priority="665">
      <formula>$AY$4=""</formula>
    </cfRule>
  </conditionalFormatting>
  <conditionalFormatting sqref="AX48:CQ48">
    <cfRule type="expression" dxfId="449" priority="666">
      <formula>$AX$4=""</formula>
    </cfRule>
  </conditionalFormatting>
  <conditionalFormatting sqref="AW48:CQ48">
    <cfRule type="expression" dxfId="448" priority="667">
      <formula>$AW$4=""</formula>
    </cfRule>
  </conditionalFormatting>
  <conditionalFormatting sqref="AV48:CQ48">
    <cfRule type="expression" dxfId="447" priority="668">
      <formula>$AV$4=""</formula>
    </cfRule>
  </conditionalFormatting>
  <conditionalFormatting sqref="AU48:CQ48">
    <cfRule type="expression" dxfId="446" priority="669">
      <formula>$AU$4=""</formula>
    </cfRule>
  </conditionalFormatting>
  <conditionalFormatting sqref="AT48:CQ48">
    <cfRule type="expression" dxfId="445" priority="670">
      <formula>$AT$4=""</formula>
    </cfRule>
  </conditionalFormatting>
  <conditionalFormatting sqref="AS48:CQ48">
    <cfRule type="expression" dxfId="444" priority="671">
      <formula>$AS$4=""</formula>
    </cfRule>
  </conditionalFormatting>
  <conditionalFormatting sqref="AR48:CQ48">
    <cfRule type="expression" dxfId="443" priority="672">
      <formula>$AR$4=""</formula>
    </cfRule>
  </conditionalFormatting>
  <conditionalFormatting sqref="AQ48:CQ48">
    <cfRule type="expression" dxfId="442" priority="673">
      <formula>$AQ$4=""</formula>
    </cfRule>
  </conditionalFormatting>
  <conditionalFormatting sqref="AP48:CQ48">
    <cfRule type="expression" dxfId="441" priority="674">
      <formula>$AP$4=""</formula>
    </cfRule>
  </conditionalFormatting>
  <conditionalFormatting sqref="AO48:CQ48">
    <cfRule type="expression" dxfId="440" priority="675">
      <formula>$AO$4=""</formula>
    </cfRule>
  </conditionalFormatting>
  <conditionalFormatting sqref="AN48:CQ48">
    <cfRule type="expression" dxfId="439" priority="676">
      <formula>$AN$4=""</formula>
    </cfRule>
  </conditionalFormatting>
  <conditionalFormatting sqref="AM48:CQ48">
    <cfRule type="expression" dxfId="438" priority="677">
      <formula>$AM$4=""</formula>
    </cfRule>
  </conditionalFormatting>
  <conditionalFormatting sqref="AL48:CQ48">
    <cfRule type="expression" dxfId="437" priority="678">
      <formula>$AL$4=""</formula>
    </cfRule>
  </conditionalFormatting>
  <conditionalFormatting sqref="AK48:CQ48">
    <cfRule type="expression" dxfId="436" priority="679">
      <formula>$AK$4=""</formula>
    </cfRule>
  </conditionalFormatting>
  <conditionalFormatting sqref="AJ48:CQ48">
    <cfRule type="expression" dxfId="435" priority="680">
      <formula>$AJ$4=""</formula>
    </cfRule>
  </conditionalFormatting>
  <conditionalFormatting sqref="AI48:CQ48">
    <cfRule type="expression" dxfId="434" priority="681">
      <formula>$AI$4=""</formula>
    </cfRule>
  </conditionalFormatting>
  <conditionalFormatting sqref="AH48:CQ48">
    <cfRule type="expression" dxfId="433" priority="682">
      <formula>$AH$4=""</formula>
    </cfRule>
  </conditionalFormatting>
  <conditionalFormatting sqref="AG48:CQ48">
    <cfRule type="expression" dxfId="432" priority="683">
      <formula>$AG$4=""</formula>
    </cfRule>
  </conditionalFormatting>
  <conditionalFormatting sqref="AF48:CQ48">
    <cfRule type="expression" dxfId="431" priority="684">
      <formula>$AF$4=""</formula>
    </cfRule>
  </conditionalFormatting>
  <conditionalFormatting sqref="AE48:CQ48">
    <cfRule type="expression" dxfId="430" priority="685">
      <formula>$AE$4=""</formula>
    </cfRule>
  </conditionalFormatting>
  <conditionalFormatting sqref="AD48:CQ48">
    <cfRule type="expression" dxfId="429" priority="686">
      <formula>$AD$4=""</formula>
    </cfRule>
  </conditionalFormatting>
  <conditionalFormatting sqref="AC48:CQ48">
    <cfRule type="expression" dxfId="428" priority="687">
      <formula>$AC$4=""</formula>
    </cfRule>
  </conditionalFormatting>
  <conditionalFormatting sqref="AB48:CQ48">
    <cfRule type="expression" dxfId="427" priority="688">
      <formula>$AB$4=""</formula>
    </cfRule>
  </conditionalFormatting>
  <conditionalFormatting sqref="BA48:CQ48">
    <cfRule type="expression" dxfId="426" priority="663">
      <formula>$BA$4=""</formula>
    </cfRule>
  </conditionalFormatting>
  <conditionalFormatting sqref="BO48:CQ48">
    <cfRule type="expression" dxfId="425" priority="649">
      <formula>$BO$4=""</formula>
    </cfRule>
  </conditionalFormatting>
  <conditionalFormatting sqref="BN48:CQ48">
    <cfRule type="expression" dxfId="424" priority="650">
      <formula>$BN$4=""</formula>
    </cfRule>
  </conditionalFormatting>
  <conditionalFormatting sqref="BM48:CQ48">
    <cfRule type="expression" dxfId="423" priority="651">
      <formula>$BM$4=""</formula>
    </cfRule>
  </conditionalFormatting>
  <conditionalFormatting sqref="BL48:CQ48">
    <cfRule type="expression" dxfId="422" priority="652">
      <formula>$BL$4=""</formula>
    </cfRule>
  </conditionalFormatting>
  <conditionalFormatting sqref="BK48:CQ48">
    <cfRule type="expression" dxfId="421" priority="653">
      <formula>$BK$4=""</formula>
    </cfRule>
  </conditionalFormatting>
  <conditionalFormatting sqref="BJ48:CQ48">
    <cfRule type="expression" dxfId="420" priority="654">
      <formula>$BJ$4=""</formula>
    </cfRule>
  </conditionalFormatting>
  <conditionalFormatting sqref="BI48:CQ48">
    <cfRule type="expression" dxfId="419" priority="655">
      <formula>$BI$4=""</formula>
    </cfRule>
  </conditionalFormatting>
  <conditionalFormatting sqref="BH48:CQ48">
    <cfRule type="expression" dxfId="418" priority="656">
      <formula>$BH$4=""</formula>
    </cfRule>
  </conditionalFormatting>
  <conditionalFormatting sqref="BG48:CQ48">
    <cfRule type="expression" dxfId="417" priority="657">
      <formula>$BG$4=""</formula>
    </cfRule>
  </conditionalFormatting>
  <conditionalFormatting sqref="BF48:CQ48">
    <cfRule type="expression" dxfId="416" priority="658">
      <formula>$BF$4=""</formula>
    </cfRule>
  </conditionalFormatting>
  <conditionalFormatting sqref="BE48:CQ48">
    <cfRule type="expression" dxfId="415" priority="659">
      <formula>$BE$4=""</formula>
    </cfRule>
  </conditionalFormatting>
  <conditionalFormatting sqref="BD48:CQ48">
    <cfRule type="expression" dxfId="414" priority="660">
      <formula>$BD$4=""</formula>
    </cfRule>
  </conditionalFormatting>
  <conditionalFormatting sqref="BB48:CQ48">
    <cfRule type="expression" dxfId="413" priority="662">
      <formula>$BB$4=""</formula>
    </cfRule>
  </conditionalFormatting>
  <conditionalFormatting sqref="AZ48:CQ48">
    <cfRule type="expression" dxfId="412" priority="664">
      <formula>$AZ$4=""</formula>
    </cfRule>
  </conditionalFormatting>
  <conditionalFormatting sqref="CD48:CQ48">
    <cfRule type="expression" dxfId="411" priority="634">
      <formula>$CD$4=""</formula>
    </cfRule>
  </conditionalFormatting>
  <conditionalFormatting sqref="BP48:CQ48">
    <cfRule type="expression" dxfId="410" priority="648">
      <formula>$BP$4=""</formula>
    </cfRule>
  </conditionalFormatting>
  <conditionalFormatting sqref="BQ48:CQ48">
    <cfRule type="expression" dxfId="409" priority="647">
      <formula>$BQ$4=""</formula>
    </cfRule>
  </conditionalFormatting>
  <conditionalFormatting sqref="BR48:CQ48">
    <cfRule type="expression" dxfId="408" priority="646">
      <formula>$BR$4=""</formula>
    </cfRule>
  </conditionalFormatting>
  <conditionalFormatting sqref="BS48:CQ48">
    <cfRule type="expression" dxfId="407" priority="645">
      <formula>$BS$4=""</formula>
    </cfRule>
  </conditionalFormatting>
  <conditionalFormatting sqref="BT48:CQ48">
    <cfRule type="expression" dxfId="406" priority="644">
      <formula>$BT$4=""</formula>
    </cfRule>
  </conditionalFormatting>
  <conditionalFormatting sqref="BU48:CQ48">
    <cfRule type="expression" dxfId="405" priority="643">
      <formula>$BU$4=""</formula>
    </cfRule>
  </conditionalFormatting>
  <conditionalFormatting sqref="BV48:CQ48">
    <cfRule type="expression" dxfId="404" priority="642">
      <formula>$BV$4=""</formula>
    </cfRule>
  </conditionalFormatting>
  <conditionalFormatting sqref="BW48:CQ48">
    <cfRule type="expression" dxfId="403" priority="641">
      <formula>$BW$4=""</formula>
    </cfRule>
  </conditionalFormatting>
  <conditionalFormatting sqref="BX48:CQ48">
    <cfRule type="expression" dxfId="402" priority="640">
      <formula>$BX$4=""</formula>
    </cfRule>
  </conditionalFormatting>
  <conditionalFormatting sqref="BY48:CQ48">
    <cfRule type="expression" dxfId="401" priority="639">
      <formula>$BY$4=""</formula>
    </cfRule>
  </conditionalFormatting>
  <conditionalFormatting sqref="BZ48:CQ48">
    <cfRule type="expression" dxfId="400" priority="638">
      <formula>$BZ$4=""</formula>
    </cfRule>
  </conditionalFormatting>
  <conditionalFormatting sqref="CA48:CQ48">
    <cfRule type="expression" dxfId="399" priority="637">
      <formula>$CA$4=""</formula>
    </cfRule>
  </conditionalFormatting>
  <conditionalFormatting sqref="CB48:CQ48">
    <cfRule type="expression" dxfId="398" priority="636">
      <formula>$CB$4=""</formula>
    </cfRule>
  </conditionalFormatting>
  <conditionalFormatting sqref="CC48:CQ48">
    <cfRule type="expression" dxfId="397" priority="635">
      <formula>$CC$4=""</formula>
    </cfRule>
  </conditionalFormatting>
  <conditionalFormatting sqref="BC48:CQ48">
    <cfRule type="expression" dxfId="396" priority="661">
      <formula>$BC$4=""</formula>
    </cfRule>
  </conditionalFormatting>
  <conditionalFormatting sqref="D4:CQ4">
    <cfRule type="expression" dxfId="395" priority="633">
      <formula>$D$4=""</formula>
    </cfRule>
  </conditionalFormatting>
  <conditionalFormatting sqref="D9:CQ9">
    <cfRule type="expression" dxfId="394" priority="553">
      <formula>$D$4=""</formula>
    </cfRule>
  </conditionalFormatting>
  <conditionalFormatting sqref="E9:CQ9">
    <cfRule type="expression" dxfId="393" priority="552">
      <formula>$E$4=""</formula>
    </cfRule>
  </conditionalFormatting>
  <conditionalFormatting sqref="F9:CQ9">
    <cfRule type="expression" dxfId="392" priority="551">
      <formula>$F$4=""</formula>
    </cfRule>
  </conditionalFormatting>
  <conditionalFormatting sqref="G9:CQ9">
    <cfRule type="expression" dxfId="391" priority="550">
      <formula>$G$4=""</formula>
    </cfRule>
  </conditionalFormatting>
  <conditionalFormatting sqref="H9:CQ9">
    <cfRule type="expression" dxfId="390" priority="549">
      <formula>$H$4=""</formula>
    </cfRule>
  </conditionalFormatting>
  <conditionalFormatting sqref="I9:CQ9">
    <cfRule type="expression" dxfId="389" priority="548">
      <formula>$I$4=""</formula>
    </cfRule>
  </conditionalFormatting>
  <conditionalFormatting sqref="J9:CQ9">
    <cfRule type="expression" dxfId="388" priority="547">
      <formula>$J$4=""</formula>
    </cfRule>
  </conditionalFormatting>
  <conditionalFormatting sqref="K9:CQ9">
    <cfRule type="expression" dxfId="387" priority="546">
      <formula>$K$4=""</formula>
    </cfRule>
  </conditionalFormatting>
  <conditionalFormatting sqref="L9:CQ9">
    <cfRule type="expression" dxfId="386" priority="545">
      <formula>$L$4=""</formula>
    </cfRule>
  </conditionalFormatting>
  <conditionalFormatting sqref="M9:CQ9">
    <cfRule type="expression" dxfId="385" priority="544">
      <formula>$M$4=""</formula>
    </cfRule>
  </conditionalFormatting>
  <conditionalFormatting sqref="N9:CQ9">
    <cfRule type="expression" dxfId="384" priority="543">
      <formula>$N$4=""</formula>
    </cfRule>
  </conditionalFormatting>
  <conditionalFormatting sqref="O9:CQ9">
    <cfRule type="expression" dxfId="383" priority="542">
      <formula>$O$4=""</formula>
    </cfRule>
  </conditionalFormatting>
  <conditionalFormatting sqref="P9:CQ9">
    <cfRule type="expression" dxfId="382" priority="541">
      <formula>$P$4=""</formula>
    </cfRule>
  </conditionalFormatting>
  <conditionalFormatting sqref="Q9:CQ9">
    <cfRule type="expression" dxfId="381" priority="540">
      <formula>$Q$4=""</formula>
    </cfRule>
  </conditionalFormatting>
  <conditionalFormatting sqref="R9:CQ9">
    <cfRule type="expression" dxfId="380" priority="539">
      <formula>$R$4=""</formula>
    </cfRule>
  </conditionalFormatting>
  <conditionalFormatting sqref="S9:CQ9">
    <cfRule type="expression" dxfId="379" priority="538">
      <formula>$S$4=""</formula>
    </cfRule>
  </conditionalFormatting>
  <conditionalFormatting sqref="T9:CQ9">
    <cfRule type="expression" dxfId="378" priority="537">
      <formula>$T$4=""</formula>
    </cfRule>
  </conditionalFormatting>
  <conditionalFormatting sqref="U9:CQ9">
    <cfRule type="expression" dxfId="377" priority="536">
      <formula>$U$4=""</formula>
    </cfRule>
  </conditionalFormatting>
  <conditionalFormatting sqref="V9:CQ9">
    <cfRule type="expression" dxfId="376" priority="535">
      <formula>$V$4=""</formula>
    </cfRule>
  </conditionalFormatting>
  <conditionalFormatting sqref="W9:CQ9">
    <cfRule type="expression" dxfId="375" priority="534">
      <formula>$W$4=""</formula>
    </cfRule>
  </conditionalFormatting>
  <conditionalFormatting sqref="X9:CQ9">
    <cfRule type="expression" dxfId="374" priority="533">
      <formula>$X$4=""</formula>
    </cfRule>
  </conditionalFormatting>
  <conditionalFormatting sqref="Y9:CQ9">
    <cfRule type="expression" dxfId="373" priority="532">
      <formula>$Y$4=""</formula>
    </cfRule>
  </conditionalFormatting>
  <conditionalFormatting sqref="Z9:CQ9">
    <cfRule type="expression" dxfId="372" priority="531">
      <formula>$Z$4=""</formula>
    </cfRule>
  </conditionalFormatting>
  <conditionalFormatting sqref="AA9:CQ9">
    <cfRule type="expression" dxfId="371" priority="530">
      <formula>$AA$4=""</formula>
    </cfRule>
  </conditionalFormatting>
  <conditionalFormatting sqref="AY9:CQ9">
    <cfRule type="expression" dxfId="370" priority="506">
      <formula>$AY$4=""</formula>
    </cfRule>
  </conditionalFormatting>
  <conditionalFormatting sqref="AX9:CQ9">
    <cfRule type="expression" dxfId="369" priority="507">
      <formula>$AX$4=""</formula>
    </cfRule>
  </conditionalFormatting>
  <conditionalFormatting sqref="AW9:CQ9">
    <cfRule type="expression" dxfId="368" priority="508">
      <formula>$AW$4=""</formula>
    </cfRule>
  </conditionalFormatting>
  <conditionalFormatting sqref="AV9:CQ9">
    <cfRule type="expression" dxfId="367" priority="509">
      <formula>$AV$4=""</formula>
    </cfRule>
  </conditionalFormatting>
  <conditionalFormatting sqref="AU9:CQ9">
    <cfRule type="expression" dxfId="366" priority="510">
      <formula>$AU$4=""</formula>
    </cfRule>
  </conditionalFormatting>
  <conditionalFormatting sqref="AT9:CQ9">
    <cfRule type="expression" dxfId="365" priority="511">
      <formula>$AT$4=""</formula>
    </cfRule>
  </conditionalFormatting>
  <conditionalFormatting sqref="AS9:CQ9">
    <cfRule type="expression" dxfId="364" priority="512">
      <formula>$AS$4=""</formula>
    </cfRule>
  </conditionalFormatting>
  <conditionalFormatting sqref="AR9:CQ9">
    <cfRule type="expression" dxfId="363" priority="513">
      <formula>$AR$4=""</formula>
    </cfRule>
  </conditionalFormatting>
  <conditionalFormatting sqref="AQ9:CQ9">
    <cfRule type="expression" dxfId="362" priority="514">
      <formula>$AQ$4=""</formula>
    </cfRule>
  </conditionalFormatting>
  <conditionalFormatting sqref="AP9:CQ9">
    <cfRule type="expression" dxfId="361" priority="515">
      <formula>$AP$4=""</formula>
    </cfRule>
  </conditionalFormatting>
  <conditionalFormatting sqref="AO9:CQ9">
    <cfRule type="expression" dxfId="360" priority="516">
      <formula>$AO$4=""</formula>
    </cfRule>
  </conditionalFormatting>
  <conditionalFormatting sqref="AN9:CQ9">
    <cfRule type="expression" dxfId="359" priority="517">
      <formula>$AN$4=""</formula>
    </cfRule>
  </conditionalFormatting>
  <conditionalFormatting sqref="AM9:CQ9">
    <cfRule type="expression" dxfId="358" priority="518">
      <formula>$AM$4=""</formula>
    </cfRule>
  </conditionalFormatting>
  <conditionalFormatting sqref="AL9:CQ9">
    <cfRule type="expression" dxfId="357" priority="519">
      <formula>$AL$4=""</formula>
    </cfRule>
  </conditionalFormatting>
  <conditionalFormatting sqref="AK9:CQ9">
    <cfRule type="expression" dxfId="356" priority="520">
      <formula>$AK$4=""</formula>
    </cfRule>
  </conditionalFormatting>
  <conditionalFormatting sqref="AJ9:CQ9">
    <cfRule type="expression" dxfId="355" priority="521">
      <formula>$AJ$4=""</formula>
    </cfRule>
  </conditionalFormatting>
  <conditionalFormatting sqref="AI9:CQ9">
    <cfRule type="expression" dxfId="354" priority="522">
      <formula>$AI$4=""</formula>
    </cfRule>
  </conditionalFormatting>
  <conditionalFormatting sqref="AH9:CQ9">
    <cfRule type="expression" dxfId="353" priority="523">
      <formula>$AH$4=""</formula>
    </cfRule>
  </conditionalFormatting>
  <conditionalFormatting sqref="AG9:CQ9">
    <cfRule type="expression" dxfId="352" priority="524">
      <formula>$AG$4=""</formula>
    </cfRule>
  </conditionalFormatting>
  <conditionalFormatting sqref="AF9:CQ9">
    <cfRule type="expression" dxfId="351" priority="525">
      <formula>$AF$4=""</formula>
    </cfRule>
  </conditionalFormatting>
  <conditionalFormatting sqref="AE9:CQ9">
    <cfRule type="expression" dxfId="350" priority="526">
      <formula>$AE$4=""</formula>
    </cfRule>
  </conditionalFormatting>
  <conditionalFormatting sqref="AD9:CQ9">
    <cfRule type="expression" dxfId="349" priority="527">
      <formula>$AD$4=""</formula>
    </cfRule>
  </conditionalFormatting>
  <conditionalFormatting sqref="AC9:CQ9">
    <cfRule type="expression" dxfId="348" priority="528">
      <formula>$AC$4=""</formula>
    </cfRule>
  </conditionalFormatting>
  <conditionalFormatting sqref="AB9:CQ9">
    <cfRule type="expression" dxfId="347" priority="529">
      <formula>$AB$4=""</formula>
    </cfRule>
  </conditionalFormatting>
  <conditionalFormatting sqref="BA9:CQ9">
    <cfRule type="expression" dxfId="346" priority="504">
      <formula>$BA$4=""</formula>
    </cfRule>
  </conditionalFormatting>
  <conditionalFormatting sqref="BO9:CQ9">
    <cfRule type="expression" dxfId="345" priority="490">
      <formula>$BO$4=""</formula>
    </cfRule>
  </conditionalFormatting>
  <conditionalFormatting sqref="BN9:CQ9">
    <cfRule type="expression" dxfId="344" priority="491">
      <formula>$BN$4=""</formula>
    </cfRule>
  </conditionalFormatting>
  <conditionalFormatting sqref="BM9:CQ9">
    <cfRule type="expression" dxfId="343" priority="492">
      <formula>$BM$4=""</formula>
    </cfRule>
  </conditionalFormatting>
  <conditionalFormatting sqref="BL9:CQ9">
    <cfRule type="expression" dxfId="342" priority="493">
      <formula>$BL$4=""</formula>
    </cfRule>
  </conditionalFormatting>
  <conditionalFormatting sqref="BK9:CQ9">
    <cfRule type="expression" dxfId="341" priority="494">
      <formula>$BK$4=""</formula>
    </cfRule>
  </conditionalFormatting>
  <conditionalFormatting sqref="BJ9:CQ9">
    <cfRule type="expression" dxfId="340" priority="495">
      <formula>$BJ$4=""</formula>
    </cfRule>
  </conditionalFormatting>
  <conditionalFormatting sqref="BI9:CQ9">
    <cfRule type="expression" dxfId="339" priority="496">
      <formula>$BI$4=""</formula>
    </cfRule>
  </conditionalFormatting>
  <conditionalFormatting sqref="BH9:CQ9">
    <cfRule type="expression" dxfId="338" priority="497">
      <formula>$BH$4=""</formula>
    </cfRule>
  </conditionalFormatting>
  <conditionalFormatting sqref="BG9:CQ9">
    <cfRule type="expression" dxfId="337" priority="498">
      <formula>$BG$4=""</formula>
    </cfRule>
  </conditionalFormatting>
  <conditionalFormatting sqref="BF9:CQ9">
    <cfRule type="expression" dxfId="336" priority="499">
      <formula>$BF$4=""</formula>
    </cfRule>
  </conditionalFormatting>
  <conditionalFormatting sqref="BE9:CQ9">
    <cfRule type="expression" dxfId="335" priority="500">
      <formula>$BE$4=""</formula>
    </cfRule>
  </conditionalFormatting>
  <conditionalFormatting sqref="BD9:CQ9">
    <cfRule type="expression" dxfId="334" priority="501">
      <formula>$BD$4=""</formula>
    </cfRule>
  </conditionalFormatting>
  <conditionalFormatting sqref="BB9:CQ9">
    <cfRule type="expression" dxfId="333" priority="503">
      <formula>$BB$4=""</formula>
    </cfRule>
  </conditionalFormatting>
  <conditionalFormatting sqref="AZ9:CQ9">
    <cfRule type="expression" dxfId="332" priority="505">
      <formula>$AZ$4=""</formula>
    </cfRule>
  </conditionalFormatting>
  <conditionalFormatting sqref="CD9:CQ9">
    <cfRule type="expression" dxfId="331" priority="475">
      <formula>$CD$4=""</formula>
    </cfRule>
  </conditionalFormatting>
  <conditionalFormatting sqref="BP9:CQ9">
    <cfRule type="expression" dxfId="330" priority="489">
      <formula>$BP$4=""</formula>
    </cfRule>
  </conditionalFormatting>
  <conditionalFormatting sqref="BQ9:CQ9">
    <cfRule type="expression" dxfId="329" priority="488">
      <formula>$BQ$4=""</formula>
    </cfRule>
  </conditionalFormatting>
  <conditionalFormatting sqref="BR9:CQ9">
    <cfRule type="expression" dxfId="328" priority="487">
      <formula>$BR$4=""</formula>
    </cfRule>
  </conditionalFormatting>
  <conditionalFormatting sqref="BS9:CQ9">
    <cfRule type="expression" dxfId="327" priority="486">
      <formula>$BS$4=""</formula>
    </cfRule>
  </conditionalFormatting>
  <conditionalFormatting sqref="BT9:CQ9">
    <cfRule type="expression" dxfId="326" priority="485">
      <formula>$BT$4=""</formula>
    </cfRule>
  </conditionalFormatting>
  <conditionalFormatting sqref="BU9:CQ9">
    <cfRule type="expression" dxfId="325" priority="484">
      <formula>$BU$4=""</formula>
    </cfRule>
  </conditionalFormatting>
  <conditionalFormatting sqref="BV9:CQ9">
    <cfRule type="expression" dxfId="324" priority="483">
      <formula>$BV$4=""</formula>
    </cfRule>
  </conditionalFormatting>
  <conditionalFormatting sqref="BW9:CQ9">
    <cfRule type="expression" dxfId="323" priority="482">
      <formula>$BW$4=""</formula>
    </cfRule>
  </conditionalFormatting>
  <conditionalFormatting sqref="BX9:CQ9">
    <cfRule type="expression" dxfId="322" priority="481">
      <formula>$BX$4=""</formula>
    </cfRule>
  </conditionalFormatting>
  <conditionalFormatting sqref="BY9:CQ9">
    <cfRule type="expression" dxfId="321" priority="480">
      <formula>$BY$4=""</formula>
    </cfRule>
  </conditionalFormatting>
  <conditionalFormatting sqref="BZ9:CQ9">
    <cfRule type="expression" dxfId="320" priority="479">
      <formula>$BZ$4=""</formula>
    </cfRule>
  </conditionalFormatting>
  <conditionalFormatting sqref="CA9:CQ9">
    <cfRule type="expression" dxfId="319" priority="478">
      <formula>$CA$4=""</formula>
    </cfRule>
  </conditionalFormatting>
  <conditionalFormatting sqref="CB9:CQ9">
    <cfRule type="expression" dxfId="318" priority="477">
      <formula>$CB$4=""</formula>
    </cfRule>
  </conditionalFormatting>
  <conditionalFormatting sqref="CC9:CQ9">
    <cfRule type="expression" dxfId="317" priority="476">
      <formula>$CC$4=""</formula>
    </cfRule>
  </conditionalFormatting>
  <conditionalFormatting sqref="BC9:CQ9">
    <cfRule type="expression" dxfId="316" priority="502">
      <formula>$BC$4=""</formula>
    </cfRule>
  </conditionalFormatting>
  <conditionalFormatting sqref="CT18">
    <cfRule type="expression" dxfId="315" priority="238">
      <formula>$CD$4=""</formula>
    </cfRule>
  </conditionalFormatting>
  <conditionalFormatting sqref="CR18:CT18">
    <cfRule type="expression" dxfId="314" priority="249">
      <formula>$BS$4=""</formula>
    </cfRule>
  </conditionalFormatting>
  <conditionalFormatting sqref="CR18:CT18">
    <cfRule type="expression" dxfId="313" priority="248">
      <formula>$BT$4=""</formula>
    </cfRule>
  </conditionalFormatting>
  <conditionalFormatting sqref="CR18:CT18">
    <cfRule type="expression" dxfId="312" priority="247">
      <formula>$BU$4=""</formula>
    </cfRule>
  </conditionalFormatting>
  <conditionalFormatting sqref="CR18:CT18">
    <cfRule type="expression" dxfId="311" priority="246">
      <formula>$BV$4=""</formula>
    </cfRule>
  </conditionalFormatting>
  <conditionalFormatting sqref="CR18:CT18">
    <cfRule type="expression" dxfId="310" priority="245">
      <formula>$BW$4=""</formula>
    </cfRule>
  </conditionalFormatting>
  <conditionalFormatting sqref="CR18:CT18">
    <cfRule type="expression" dxfId="309" priority="244">
      <formula>$BX$4=""</formula>
    </cfRule>
  </conditionalFormatting>
  <conditionalFormatting sqref="CR18:CT18">
    <cfRule type="expression" dxfId="308" priority="243">
      <formula>$BY$4=""</formula>
    </cfRule>
  </conditionalFormatting>
  <conditionalFormatting sqref="CR18:CT18">
    <cfRule type="expression" dxfId="307" priority="242">
      <formula>$BZ$4=""</formula>
    </cfRule>
  </conditionalFormatting>
  <conditionalFormatting sqref="CR18:CT18">
    <cfRule type="expression" dxfId="306" priority="241">
      <formula>$CA$4=""</formula>
    </cfRule>
  </conditionalFormatting>
  <conditionalFormatting sqref="CR18:CT18">
    <cfRule type="expression" dxfId="305" priority="240">
      <formula>$CB$4=""</formula>
    </cfRule>
  </conditionalFormatting>
  <conditionalFormatting sqref="CS18:CT18">
    <cfRule type="expression" dxfId="304" priority="239">
      <formula>$CC$4=""</formula>
    </cfRule>
  </conditionalFormatting>
  <conditionalFormatting sqref="CR18:CT18">
    <cfRule type="expression" dxfId="303" priority="316">
      <formula>$D$4=""</formula>
    </cfRule>
  </conditionalFormatting>
  <conditionalFormatting sqref="CR18:CT18">
    <cfRule type="expression" dxfId="302" priority="315">
      <formula>$E$4=""</formula>
    </cfRule>
  </conditionalFormatting>
  <conditionalFormatting sqref="CR18:CT18">
    <cfRule type="expression" dxfId="301" priority="314">
      <formula>$F$4=""</formula>
    </cfRule>
  </conditionalFormatting>
  <conditionalFormatting sqref="CR18:CT18">
    <cfRule type="expression" dxfId="300" priority="313">
      <formula>$G$4=""</formula>
    </cfRule>
  </conditionalFormatting>
  <conditionalFormatting sqref="CR18:CT18">
    <cfRule type="expression" dxfId="299" priority="312">
      <formula>$H$4=""</formula>
    </cfRule>
  </conditionalFormatting>
  <conditionalFormatting sqref="CR18:CT18">
    <cfRule type="expression" dxfId="298" priority="311">
      <formula>$I$4=""</formula>
    </cfRule>
  </conditionalFormatting>
  <conditionalFormatting sqref="CR18:CT18">
    <cfRule type="expression" dxfId="297" priority="310">
      <formula>$J$4=""</formula>
    </cfRule>
  </conditionalFormatting>
  <conditionalFormatting sqref="CR18:CT18">
    <cfRule type="expression" dxfId="296" priority="309">
      <formula>$K$4=""</formula>
    </cfRule>
  </conditionalFormatting>
  <conditionalFormatting sqref="CR18:CT18">
    <cfRule type="expression" dxfId="295" priority="308">
      <formula>$L$4=""</formula>
    </cfRule>
  </conditionalFormatting>
  <conditionalFormatting sqref="CR18:CT18">
    <cfRule type="expression" dxfId="294" priority="307">
      <formula>$M$4=""</formula>
    </cfRule>
  </conditionalFormatting>
  <conditionalFormatting sqref="CR18:CT18">
    <cfRule type="expression" dxfId="293" priority="306">
      <formula>$N$4=""</formula>
    </cfRule>
  </conditionalFormatting>
  <conditionalFormatting sqref="CR18:CT18">
    <cfRule type="expression" dxfId="292" priority="305">
      <formula>$O$4=""</formula>
    </cfRule>
  </conditionalFormatting>
  <conditionalFormatting sqref="CR18:CT18">
    <cfRule type="expression" dxfId="291" priority="304">
      <formula>$P$4=""</formula>
    </cfRule>
  </conditionalFormatting>
  <conditionalFormatting sqref="CR18:CT18">
    <cfRule type="expression" dxfId="290" priority="303">
      <formula>$Q$4=""</formula>
    </cfRule>
  </conditionalFormatting>
  <conditionalFormatting sqref="CR18:CT18">
    <cfRule type="expression" dxfId="289" priority="302">
      <formula>$R$4=""</formula>
    </cfRule>
  </conditionalFormatting>
  <conditionalFormatting sqref="CR18:CT18">
    <cfRule type="expression" dxfId="288" priority="301">
      <formula>$S$4=""</formula>
    </cfRule>
  </conditionalFormatting>
  <conditionalFormatting sqref="CR18:CT18">
    <cfRule type="expression" dxfId="287" priority="300">
      <formula>$T$4=""</formula>
    </cfRule>
  </conditionalFormatting>
  <conditionalFormatting sqref="CR18:CT18">
    <cfRule type="expression" dxfId="286" priority="299">
      <formula>$U$4=""</formula>
    </cfRule>
  </conditionalFormatting>
  <conditionalFormatting sqref="CR18:CT18">
    <cfRule type="expression" dxfId="285" priority="298">
      <formula>$V$4=""</formula>
    </cfRule>
  </conditionalFormatting>
  <conditionalFormatting sqref="CR18:CT18">
    <cfRule type="expression" dxfId="284" priority="297">
      <formula>$W$4=""</formula>
    </cfRule>
  </conditionalFormatting>
  <conditionalFormatting sqref="CR18:CT18">
    <cfRule type="expression" dxfId="283" priority="296">
      <formula>$X$4=""</formula>
    </cfRule>
  </conditionalFormatting>
  <conditionalFormatting sqref="CR18:CT18">
    <cfRule type="expression" dxfId="282" priority="295">
      <formula>$Y$4=""</formula>
    </cfRule>
  </conditionalFormatting>
  <conditionalFormatting sqref="CR18:CT18">
    <cfRule type="expression" dxfId="281" priority="294">
      <formula>$Z$4=""</formula>
    </cfRule>
  </conditionalFormatting>
  <conditionalFormatting sqref="CR18:CT18">
    <cfRule type="expression" dxfId="280" priority="293">
      <formula>$AA$4=""</formula>
    </cfRule>
  </conditionalFormatting>
  <conditionalFormatting sqref="CR18:CT18">
    <cfRule type="expression" dxfId="279" priority="269">
      <formula>$AY$4=""</formula>
    </cfRule>
  </conditionalFormatting>
  <conditionalFormatting sqref="CR18:CT18">
    <cfRule type="expression" dxfId="278" priority="270">
      <formula>$AX$4=""</formula>
    </cfRule>
  </conditionalFormatting>
  <conditionalFormatting sqref="CR18:CT18">
    <cfRule type="expression" dxfId="277" priority="271">
      <formula>$AW$4=""</formula>
    </cfRule>
  </conditionalFormatting>
  <conditionalFormatting sqref="CR18:CT18">
    <cfRule type="expression" dxfId="276" priority="272">
      <formula>$AV$4=""</formula>
    </cfRule>
  </conditionalFormatting>
  <conditionalFormatting sqref="CR18:CT18">
    <cfRule type="expression" dxfId="275" priority="273">
      <formula>$AU$4=""</formula>
    </cfRule>
  </conditionalFormatting>
  <conditionalFormatting sqref="CR18:CT18">
    <cfRule type="expression" dxfId="274" priority="274">
      <formula>$AT$4=""</formula>
    </cfRule>
  </conditionalFormatting>
  <conditionalFormatting sqref="CR18:CT18">
    <cfRule type="expression" dxfId="273" priority="275">
      <formula>$AS$4=""</formula>
    </cfRule>
  </conditionalFormatting>
  <conditionalFormatting sqref="CR18:CT18">
    <cfRule type="expression" dxfId="272" priority="276">
      <formula>$AR$4=""</formula>
    </cfRule>
  </conditionalFormatting>
  <conditionalFormatting sqref="CR18:CT18">
    <cfRule type="expression" dxfId="271" priority="277">
      <formula>$AQ$4=""</formula>
    </cfRule>
  </conditionalFormatting>
  <conditionalFormatting sqref="CR18:CT18">
    <cfRule type="expression" dxfId="270" priority="278">
      <formula>$AP$4=""</formula>
    </cfRule>
  </conditionalFormatting>
  <conditionalFormatting sqref="CR18:CT18">
    <cfRule type="expression" dxfId="269" priority="279">
      <formula>$AO$4=""</formula>
    </cfRule>
  </conditionalFormatting>
  <conditionalFormatting sqref="CR18:CT18">
    <cfRule type="expression" dxfId="268" priority="280">
      <formula>$AN$4=""</formula>
    </cfRule>
  </conditionalFormatting>
  <conditionalFormatting sqref="CR18:CT18">
    <cfRule type="expression" dxfId="267" priority="281">
      <formula>$AM$4=""</formula>
    </cfRule>
  </conditionalFormatting>
  <conditionalFormatting sqref="CR18:CT18">
    <cfRule type="expression" dxfId="266" priority="282">
      <formula>$AL$4=""</formula>
    </cfRule>
  </conditionalFormatting>
  <conditionalFormatting sqref="CR18:CT18">
    <cfRule type="expression" dxfId="265" priority="283">
      <formula>$AK$4=""</formula>
    </cfRule>
  </conditionalFormatting>
  <conditionalFormatting sqref="CR18:CT18">
    <cfRule type="expression" dxfId="264" priority="284">
      <formula>$AJ$4=""</formula>
    </cfRule>
  </conditionalFormatting>
  <conditionalFormatting sqref="CR18:CT18">
    <cfRule type="expression" dxfId="263" priority="285">
      <formula>$AI$4=""</formula>
    </cfRule>
  </conditionalFormatting>
  <conditionalFormatting sqref="CR18:CT18">
    <cfRule type="expression" dxfId="262" priority="286">
      <formula>$AH$4=""</formula>
    </cfRule>
  </conditionalFormatting>
  <conditionalFormatting sqref="CR18:CT18">
    <cfRule type="expression" dxfId="261" priority="287">
      <formula>$AG$4=""</formula>
    </cfRule>
  </conditionalFormatting>
  <conditionalFormatting sqref="CR18:CT18">
    <cfRule type="expression" dxfId="260" priority="288">
      <formula>$AF$4=""</formula>
    </cfRule>
  </conditionalFormatting>
  <conditionalFormatting sqref="CR18:CT18">
    <cfRule type="expression" dxfId="259" priority="289">
      <formula>$AE$4=""</formula>
    </cfRule>
  </conditionalFormatting>
  <conditionalFormatting sqref="CR18:CT18">
    <cfRule type="expression" dxfId="258" priority="290">
      <formula>$AD$4=""</formula>
    </cfRule>
  </conditionalFormatting>
  <conditionalFormatting sqref="CR18:CT18">
    <cfRule type="expression" dxfId="257" priority="291">
      <formula>$AC$4=""</formula>
    </cfRule>
  </conditionalFormatting>
  <conditionalFormatting sqref="CR18:CT18">
    <cfRule type="expression" dxfId="256" priority="292">
      <formula>$AB$4=""</formula>
    </cfRule>
  </conditionalFormatting>
  <conditionalFormatting sqref="CR18:CT18">
    <cfRule type="expression" dxfId="255" priority="267">
      <formula>$BA$4=""</formula>
    </cfRule>
  </conditionalFormatting>
  <conditionalFormatting sqref="CR18:CT18">
    <cfRule type="expression" dxfId="254" priority="253">
      <formula>$BO$4=""</formula>
    </cfRule>
  </conditionalFormatting>
  <conditionalFormatting sqref="CR18:CT18">
    <cfRule type="expression" dxfId="253" priority="254">
      <formula>$BN$4=""</formula>
    </cfRule>
  </conditionalFormatting>
  <conditionalFormatting sqref="CR18:CT18">
    <cfRule type="expression" dxfId="252" priority="255">
      <formula>$BM$4=""</formula>
    </cfRule>
  </conditionalFormatting>
  <conditionalFormatting sqref="CR18:CT18">
    <cfRule type="expression" dxfId="251" priority="256">
      <formula>$BL$4=""</formula>
    </cfRule>
  </conditionalFormatting>
  <conditionalFormatting sqref="CR18:CT18">
    <cfRule type="expression" dxfId="250" priority="257">
      <formula>$BK$4=""</formula>
    </cfRule>
  </conditionalFormatting>
  <conditionalFormatting sqref="CR18:CT18">
    <cfRule type="expression" dxfId="249" priority="258">
      <formula>$BJ$4=""</formula>
    </cfRule>
  </conditionalFormatting>
  <conditionalFormatting sqref="CR18:CT18">
    <cfRule type="expression" dxfId="248" priority="259">
      <formula>$BI$4=""</formula>
    </cfRule>
  </conditionalFormatting>
  <conditionalFormatting sqref="CR18:CT18">
    <cfRule type="expression" dxfId="247" priority="260">
      <formula>$BH$4=""</formula>
    </cfRule>
  </conditionalFormatting>
  <conditionalFormatting sqref="CR18:CT18">
    <cfRule type="expression" dxfId="246" priority="261">
      <formula>$BG$4=""</formula>
    </cfRule>
  </conditionalFormatting>
  <conditionalFormatting sqref="CR18:CT18">
    <cfRule type="expression" dxfId="245" priority="262">
      <formula>$BF$4=""</formula>
    </cfRule>
  </conditionalFormatting>
  <conditionalFormatting sqref="CR18:CT18">
    <cfRule type="expression" dxfId="244" priority="263">
      <formula>$BE$4=""</formula>
    </cfRule>
  </conditionalFormatting>
  <conditionalFormatting sqref="CR18:CT18">
    <cfRule type="expression" dxfId="243" priority="264">
      <formula>$BD$4=""</formula>
    </cfRule>
  </conditionalFormatting>
  <conditionalFormatting sqref="CR18:CT18">
    <cfRule type="expression" dxfId="242" priority="266">
      <formula>$BB$4=""</formula>
    </cfRule>
  </conditionalFormatting>
  <conditionalFormatting sqref="CR18:CT18">
    <cfRule type="expression" dxfId="241" priority="268">
      <formula>$AZ$4=""</formula>
    </cfRule>
  </conditionalFormatting>
  <conditionalFormatting sqref="CR18:CT18">
    <cfRule type="expression" dxfId="240" priority="252">
      <formula>$BP$4=""</formula>
    </cfRule>
  </conditionalFormatting>
  <conditionalFormatting sqref="CR18:CT18">
    <cfRule type="expression" dxfId="239" priority="251">
      <formula>$BQ$4=""</formula>
    </cfRule>
  </conditionalFormatting>
  <conditionalFormatting sqref="CR18:CT18">
    <cfRule type="expression" dxfId="238" priority="250">
      <formula>$BR$4=""</formula>
    </cfRule>
  </conditionalFormatting>
  <conditionalFormatting sqref="CR18:CT18">
    <cfRule type="expression" dxfId="237" priority="265">
      <formula>$BC$4=""</formula>
    </cfRule>
  </conditionalFormatting>
  <conditionalFormatting sqref="D18:CQ18">
    <cfRule type="expression" dxfId="236" priority="237">
      <formula>$D$4=""</formula>
    </cfRule>
  </conditionalFormatting>
  <conditionalFormatting sqref="E18:CQ18">
    <cfRule type="expression" dxfId="235" priority="236">
      <formula>$E$4=""</formula>
    </cfRule>
  </conditionalFormatting>
  <conditionalFormatting sqref="F18:CQ18">
    <cfRule type="expression" dxfId="234" priority="235">
      <formula>$F$4=""</formula>
    </cfRule>
  </conditionalFormatting>
  <conditionalFormatting sqref="G18:CQ18">
    <cfRule type="expression" dxfId="233" priority="234">
      <formula>$G$4=""</formula>
    </cfRule>
  </conditionalFormatting>
  <conditionalFormatting sqref="H18:CQ18">
    <cfRule type="expression" dxfId="232" priority="233">
      <formula>$H$4=""</formula>
    </cfRule>
  </conditionalFormatting>
  <conditionalFormatting sqref="I18:CQ18">
    <cfRule type="expression" dxfId="231" priority="232">
      <formula>$I$4=""</formula>
    </cfRule>
  </conditionalFormatting>
  <conditionalFormatting sqref="J18:CQ18">
    <cfRule type="expression" dxfId="230" priority="231">
      <formula>$J$4=""</formula>
    </cfRule>
  </conditionalFormatting>
  <conditionalFormatting sqref="K18:CQ18">
    <cfRule type="expression" dxfId="229" priority="230">
      <formula>$K$4=""</formula>
    </cfRule>
  </conditionalFormatting>
  <conditionalFormatting sqref="L18:CQ18">
    <cfRule type="expression" dxfId="228" priority="229">
      <formula>$L$4=""</formula>
    </cfRule>
  </conditionalFormatting>
  <conditionalFormatting sqref="M18:CQ18">
    <cfRule type="expression" dxfId="227" priority="228">
      <formula>$M$4=""</formula>
    </cfRule>
  </conditionalFormatting>
  <conditionalFormatting sqref="N18:CQ18">
    <cfRule type="expression" dxfId="226" priority="227">
      <formula>$N$4=""</formula>
    </cfRule>
  </conditionalFormatting>
  <conditionalFormatting sqref="O18:CQ18">
    <cfRule type="expression" dxfId="225" priority="226">
      <formula>$O$4=""</formula>
    </cfRule>
  </conditionalFormatting>
  <conditionalFormatting sqref="P18:CQ18">
    <cfRule type="expression" dxfId="224" priority="225">
      <formula>$P$4=""</formula>
    </cfRule>
  </conditionalFormatting>
  <conditionalFormatting sqref="Q18:CQ18">
    <cfRule type="expression" dxfId="223" priority="224">
      <formula>$Q$4=""</formula>
    </cfRule>
  </conditionalFormatting>
  <conditionalFormatting sqref="R18:CQ18">
    <cfRule type="expression" dxfId="222" priority="223">
      <formula>$R$4=""</formula>
    </cfRule>
  </conditionalFormatting>
  <conditionalFormatting sqref="S18:CQ18">
    <cfRule type="expression" dxfId="221" priority="222">
      <formula>$S$4=""</formula>
    </cfRule>
  </conditionalFormatting>
  <conditionalFormatting sqref="T18:CQ18">
    <cfRule type="expression" dxfId="220" priority="221">
      <formula>$T$4=""</formula>
    </cfRule>
  </conditionalFormatting>
  <conditionalFormatting sqref="U18:CQ18">
    <cfRule type="expression" dxfId="219" priority="220">
      <formula>$U$4=""</formula>
    </cfRule>
  </conditionalFormatting>
  <conditionalFormatting sqref="V18:CQ18">
    <cfRule type="expression" dxfId="218" priority="219">
      <formula>$V$4=""</formula>
    </cfRule>
  </conditionalFormatting>
  <conditionalFormatting sqref="W18:CQ18">
    <cfRule type="expression" dxfId="217" priority="218">
      <formula>$W$4=""</formula>
    </cfRule>
  </conditionalFormatting>
  <conditionalFormatting sqref="X18:CQ18">
    <cfRule type="expression" dxfId="216" priority="217">
      <formula>$X$4=""</formula>
    </cfRule>
  </conditionalFormatting>
  <conditionalFormatting sqref="Y18:CQ18">
    <cfRule type="expression" dxfId="215" priority="216">
      <formula>$Y$4=""</formula>
    </cfRule>
  </conditionalFormatting>
  <conditionalFormatting sqref="Z18:CQ18">
    <cfRule type="expression" dxfId="214" priority="215">
      <formula>$Z$4=""</formula>
    </cfRule>
  </conditionalFormatting>
  <conditionalFormatting sqref="AA18:CQ18">
    <cfRule type="expression" dxfId="213" priority="214">
      <formula>$AA$4=""</formula>
    </cfRule>
  </conditionalFormatting>
  <conditionalFormatting sqref="AY18:CQ18">
    <cfRule type="expression" dxfId="212" priority="190">
      <formula>$AY$4=""</formula>
    </cfRule>
  </conditionalFormatting>
  <conditionalFormatting sqref="AX18:CQ18">
    <cfRule type="expression" dxfId="211" priority="191">
      <formula>$AX$4=""</formula>
    </cfRule>
  </conditionalFormatting>
  <conditionalFormatting sqref="AW18:CQ18">
    <cfRule type="expression" dxfId="210" priority="192">
      <formula>$AW$4=""</formula>
    </cfRule>
  </conditionalFormatting>
  <conditionalFormatting sqref="AV18:CQ18">
    <cfRule type="expression" dxfId="209" priority="193">
      <formula>$AV$4=""</formula>
    </cfRule>
  </conditionalFormatting>
  <conditionalFormatting sqref="AU18:CQ18">
    <cfRule type="expression" dxfId="208" priority="194">
      <formula>$AU$4=""</formula>
    </cfRule>
  </conditionalFormatting>
  <conditionalFormatting sqref="AT18:CQ18">
    <cfRule type="expression" dxfId="207" priority="195">
      <formula>$AT$4=""</formula>
    </cfRule>
  </conditionalFormatting>
  <conditionalFormatting sqref="AS18:CQ18">
    <cfRule type="expression" dxfId="206" priority="196">
      <formula>$AS$4=""</formula>
    </cfRule>
  </conditionalFormatting>
  <conditionalFormatting sqref="AR18:CQ18">
    <cfRule type="expression" dxfId="205" priority="197">
      <formula>$AR$4=""</formula>
    </cfRule>
  </conditionalFormatting>
  <conditionalFormatting sqref="AQ18:CQ18">
    <cfRule type="expression" dxfId="204" priority="198">
      <formula>$AQ$4=""</formula>
    </cfRule>
  </conditionalFormatting>
  <conditionalFormatting sqref="AP18:CQ18">
    <cfRule type="expression" dxfId="203" priority="199">
      <formula>$AP$4=""</formula>
    </cfRule>
  </conditionalFormatting>
  <conditionalFormatting sqref="AO18:CQ18">
    <cfRule type="expression" dxfId="202" priority="200">
      <formula>$AO$4=""</formula>
    </cfRule>
  </conditionalFormatting>
  <conditionalFormatting sqref="AN18:CQ18">
    <cfRule type="expression" dxfId="201" priority="201">
      <formula>$AN$4=""</formula>
    </cfRule>
  </conditionalFormatting>
  <conditionalFormatting sqref="AM18:CQ18">
    <cfRule type="expression" dxfId="200" priority="202">
      <formula>$AM$4=""</formula>
    </cfRule>
  </conditionalFormatting>
  <conditionalFormatting sqref="AL18:CQ18">
    <cfRule type="expression" dxfId="199" priority="203">
      <formula>$AL$4=""</formula>
    </cfRule>
  </conditionalFormatting>
  <conditionalFormatting sqref="AK18:CQ18">
    <cfRule type="expression" dxfId="198" priority="204">
      <formula>$AK$4=""</formula>
    </cfRule>
  </conditionalFormatting>
  <conditionalFormatting sqref="AJ18:CQ18">
    <cfRule type="expression" dxfId="197" priority="205">
      <formula>$AJ$4=""</formula>
    </cfRule>
  </conditionalFormatting>
  <conditionalFormatting sqref="AI18:CQ18">
    <cfRule type="expression" dxfId="196" priority="206">
      <formula>$AI$4=""</formula>
    </cfRule>
  </conditionalFormatting>
  <conditionalFormatting sqref="AH18:CQ18">
    <cfRule type="expression" dxfId="195" priority="207">
      <formula>$AH$4=""</formula>
    </cfRule>
  </conditionalFormatting>
  <conditionalFormatting sqref="AG18:CQ18">
    <cfRule type="expression" dxfId="194" priority="208">
      <formula>$AG$4=""</formula>
    </cfRule>
  </conditionalFormatting>
  <conditionalFormatting sqref="AF18:CQ18">
    <cfRule type="expression" dxfId="193" priority="209">
      <formula>$AF$4=""</formula>
    </cfRule>
  </conditionalFormatting>
  <conditionalFormatting sqref="AE18:CQ18">
    <cfRule type="expression" dxfId="192" priority="210">
      <formula>$AE$4=""</formula>
    </cfRule>
  </conditionalFormatting>
  <conditionalFormatting sqref="AD18:CQ18">
    <cfRule type="expression" dxfId="191" priority="211">
      <formula>$AD$4=""</formula>
    </cfRule>
  </conditionalFormatting>
  <conditionalFormatting sqref="AC18:CQ18">
    <cfRule type="expression" dxfId="190" priority="212">
      <formula>$AC$4=""</formula>
    </cfRule>
  </conditionalFormatting>
  <conditionalFormatting sqref="AB18:CQ18">
    <cfRule type="expression" dxfId="189" priority="213">
      <formula>$AB$4=""</formula>
    </cfRule>
  </conditionalFormatting>
  <conditionalFormatting sqref="BA18:CQ18">
    <cfRule type="expression" dxfId="188" priority="188">
      <formula>$BA$4=""</formula>
    </cfRule>
  </conditionalFormatting>
  <conditionalFormatting sqref="BO18:CQ18">
    <cfRule type="expression" dxfId="187" priority="174">
      <formula>$BO$4=""</formula>
    </cfRule>
  </conditionalFormatting>
  <conditionalFormatting sqref="BN18:CQ18">
    <cfRule type="expression" dxfId="186" priority="175">
      <formula>$BN$4=""</formula>
    </cfRule>
  </conditionalFormatting>
  <conditionalFormatting sqref="BM18:CQ18">
    <cfRule type="expression" dxfId="185" priority="176">
      <formula>$BM$4=""</formula>
    </cfRule>
  </conditionalFormatting>
  <conditionalFormatting sqref="BL18:CQ18">
    <cfRule type="expression" dxfId="184" priority="177">
      <formula>$BL$4=""</formula>
    </cfRule>
  </conditionalFormatting>
  <conditionalFormatting sqref="BK18:CQ18">
    <cfRule type="expression" dxfId="183" priority="178">
      <formula>$BK$4=""</formula>
    </cfRule>
  </conditionalFormatting>
  <conditionalFormatting sqref="BJ18:CQ18">
    <cfRule type="expression" dxfId="182" priority="179">
      <formula>$BJ$4=""</formula>
    </cfRule>
  </conditionalFormatting>
  <conditionalFormatting sqref="BI18:CQ18">
    <cfRule type="expression" dxfId="181" priority="180">
      <formula>$BI$4=""</formula>
    </cfRule>
  </conditionalFormatting>
  <conditionalFormatting sqref="BH18:CQ18">
    <cfRule type="expression" dxfId="180" priority="181">
      <formula>$BH$4=""</formula>
    </cfRule>
  </conditionalFormatting>
  <conditionalFormatting sqref="BG18:CQ18">
    <cfRule type="expression" dxfId="179" priority="182">
      <formula>$BG$4=""</formula>
    </cfRule>
  </conditionalFormatting>
  <conditionalFormatting sqref="BF18:CQ18">
    <cfRule type="expression" dxfId="178" priority="183">
      <formula>$BF$4=""</formula>
    </cfRule>
  </conditionalFormatting>
  <conditionalFormatting sqref="BE18:CQ18">
    <cfRule type="expression" dxfId="177" priority="184">
      <formula>$BE$4=""</formula>
    </cfRule>
  </conditionalFormatting>
  <conditionalFormatting sqref="BD18:CQ18">
    <cfRule type="expression" dxfId="176" priority="185">
      <formula>$BD$4=""</formula>
    </cfRule>
  </conditionalFormatting>
  <conditionalFormatting sqref="BB18:CQ18">
    <cfRule type="expression" dxfId="175" priority="187">
      <formula>$BB$4=""</formula>
    </cfRule>
  </conditionalFormatting>
  <conditionalFormatting sqref="AZ18:CQ18">
    <cfRule type="expression" dxfId="174" priority="189">
      <formula>$AZ$4=""</formula>
    </cfRule>
  </conditionalFormatting>
  <conditionalFormatting sqref="CD18:CQ18">
    <cfRule type="expression" dxfId="173" priority="159">
      <formula>$CD$4=""</formula>
    </cfRule>
  </conditionalFormatting>
  <conditionalFormatting sqref="BP18:CQ18">
    <cfRule type="expression" dxfId="172" priority="173">
      <formula>$BP$4=""</formula>
    </cfRule>
  </conditionalFormatting>
  <conditionalFormatting sqref="BQ18:CQ18">
    <cfRule type="expression" dxfId="171" priority="172">
      <formula>$BQ$4=""</formula>
    </cfRule>
  </conditionalFormatting>
  <conditionalFormatting sqref="BR18:CQ18">
    <cfRule type="expression" dxfId="170" priority="171">
      <formula>$BR$4=""</formula>
    </cfRule>
  </conditionalFormatting>
  <conditionalFormatting sqref="BS18:CQ18">
    <cfRule type="expression" dxfId="169" priority="170">
      <formula>$BS$4=""</formula>
    </cfRule>
  </conditionalFormatting>
  <conditionalFormatting sqref="BT18:CQ18">
    <cfRule type="expression" dxfId="168" priority="169">
      <formula>$BT$4=""</formula>
    </cfRule>
  </conditionalFormatting>
  <conditionalFormatting sqref="BU18:CQ18">
    <cfRule type="expression" dxfId="167" priority="168">
      <formula>$BU$4=""</formula>
    </cfRule>
  </conditionalFormatting>
  <conditionalFormatting sqref="BV18:CQ18">
    <cfRule type="expression" dxfId="166" priority="167">
      <formula>$BV$4=""</formula>
    </cfRule>
  </conditionalFormatting>
  <conditionalFormatting sqref="BW18:CQ18">
    <cfRule type="expression" dxfId="165" priority="166">
      <formula>$BW$4=""</formula>
    </cfRule>
  </conditionalFormatting>
  <conditionalFormatting sqref="BX18:CQ18">
    <cfRule type="expression" dxfId="164" priority="165">
      <formula>$BX$4=""</formula>
    </cfRule>
  </conditionalFormatting>
  <conditionalFormatting sqref="BY18:CQ18">
    <cfRule type="expression" dxfId="163" priority="164">
      <formula>$BY$4=""</formula>
    </cfRule>
  </conditionalFormatting>
  <conditionalFormatting sqref="BZ18:CQ18">
    <cfRule type="expression" dxfId="162" priority="163">
      <formula>$BZ$4=""</formula>
    </cfRule>
  </conditionalFormatting>
  <conditionalFormatting sqref="CA18:CQ18">
    <cfRule type="expression" dxfId="161" priority="162">
      <formula>$CA$4=""</formula>
    </cfRule>
  </conditionalFormatting>
  <conditionalFormatting sqref="CB18:CQ18">
    <cfRule type="expression" dxfId="160" priority="161">
      <formula>$CB$4=""</formula>
    </cfRule>
  </conditionalFormatting>
  <conditionalFormatting sqref="CC18:CQ18">
    <cfRule type="expression" dxfId="159" priority="160">
      <formula>$CC$4=""</formula>
    </cfRule>
  </conditionalFormatting>
  <conditionalFormatting sqref="BC18:CQ18">
    <cfRule type="expression" dxfId="158" priority="186">
      <formula>$BC$4=""</formula>
    </cfRule>
  </conditionalFormatting>
  <conditionalFormatting sqref="CR8:CT8">
    <cfRule type="expression" dxfId="157" priority="158">
      <formula>$D$4=""</formula>
    </cfRule>
  </conditionalFormatting>
  <conditionalFormatting sqref="CR8:CT8">
    <cfRule type="expression" dxfId="156" priority="157">
      <formula>$E$4=""</formula>
    </cfRule>
  </conditionalFormatting>
  <conditionalFormatting sqref="CR8:CT8">
    <cfRule type="expression" dxfId="155" priority="156">
      <formula>$F$4=""</formula>
    </cfRule>
  </conditionalFormatting>
  <conditionalFormatting sqref="CR8:CT8">
    <cfRule type="expression" dxfId="154" priority="155">
      <formula>$G$4=""</formula>
    </cfRule>
  </conditionalFormatting>
  <conditionalFormatting sqref="CR8:CT8">
    <cfRule type="expression" dxfId="153" priority="154">
      <formula>$H$4=""</formula>
    </cfRule>
  </conditionalFormatting>
  <conditionalFormatting sqref="CR8:CT8">
    <cfRule type="expression" dxfId="152" priority="153">
      <formula>$I$4=""</formula>
    </cfRule>
  </conditionalFormatting>
  <conditionalFormatting sqref="CR8:CT8">
    <cfRule type="expression" dxfId="151" priority="152">
      <formula>$J$4=""</formula>
    </cfRule>
  </conditionalFormatting>
  <conditionalFormatting sqref="CR8:CT8">
    <cfRule type="expression" dxfId="150" priority="151">
      <formula>$K$4=""</formula>
    </cfRule>
  </conditionalFormatting>
  <conditionalFormatting sqref="CR8:CT8">
    <cfRule type="expression" dxfId="149" priority="150">
      <formula>$L$4=""</formula>
    </cfRule>
  </conditionalFormatting>
  <conditionalFormatting sqref="CR8:CT8">
    <cfRule type="expression" dxfId="148" priority="149">
      <formula>$M$4=""</formula>
    </cfRule>
  </conditionalFormatting>
  <conditionalFormatting sqref="CR8:CT8">
    <cfRule type="expression" dxfId="147" priority="148">
      <formula>$N$4=""</formula>
    </cfRule>
  </conditionalFormatting>
  <conditionalFormatting sqref="CR8:CT8">
    <cfRule type="expression" dxfId="146" priority="147">
      <formula>$O$4=""</formula>
    </cfRule>
  </conditionalFormatting>
  <conditionalFormatting sqref="CR8:CT8">
    <cfRule type="expression" dxfId="145" priority="146">
      <formula>$P$4=""</formula>
    </cfRule>
  </conditionalFormatting>
  <conditionalFormatting sqref="CR8:CT8">
    <cfRule type="expression" dxfId="144" priority="145">
      <formula>$Q$4=""</formula>
    </cfRule>
  </conditionalFormatting>
  <conditionalFormatting sqref="CR8:CT8">
    <cfRule type="expression" dxfId="143" priority="144">
      <formula>$R$4=""</formula>
    </cfRule>
  </conditionalFormatting>
  <conditionalFormatting sqref="CR8:CT8">
    <cfRule type="expression" dxfId="142" priority="143">
      <formula>$S$4=""</formula>
    </cfRule>
  </conditionalFormatting>
  <conditionalFormatting sqref="CR8:CT8">
    <cfRule type="expression" dxfId="141" priority="142">
      <formula>$T$4=""</formula>
    </cfRule>
  </conditionalFormatting>
  <conditionalFormatting sqref="CR8:CT8">
    <cfRule type="expression" dxfId="140" priority="141">
      <formula>$U$4=""</formula>
    </cfRule>
  </conditionalFormatting>
  <conditionalFormatting sqref="CR8:CT8">
    <cfRule type="expression" dxfId="139" priority="140">
      <formula>$V$4=""</formula>
    </cfRule>
  </conditionalFormatting>
  <conditionalFormatting sqref="CR8:CT8">
    <cfRule type="expression" dxfId="138" priority="139">
      <formula>$W$4=""</formula>
    </cfRule>
  </conditionalFormatting>
  <conditionalFormatting sqref="CR8:CT8">
    <cfRule type="expression" dxfId="137" priority="138">
      <formula>$X$4=""</formula>
    </cfRule>
  </conditionalFormatting>
  <conditionalFormatting sqref="CR8:CT8">
    <cfRule type="expression" dxfId="136" priority="137">
      <formula>$Y$4=""</formula>
    </cfRule>
  </conditionalFormatting>
  <conditionalFormatting sqref="CR8:CT8">
    <cfRule type="expression" dxfId="135" priority="136">
      <formula>$Z$4=""</formula>
    </cfRule>
  </conditionalFormatting>
  <conditionalFormatting sqref="CR8:CT8">
    <cfRule type="expression" dxfId="134" priority="135">
      <formula>$AA$4=""</formula>
    </cfRule>
  </conditionalFormatting>
  <conditionalFormatting sqref="CR8:CT8">
    <cfRule type="expression" dxfId="133" priority="111">
      <formula>$AY$4=""</formula>
    </cfRule>
  </conditionalFormatting>
  <conditionalFormatting sqref="CR8:CT8">
    <cfRule type="expression" dxfId="132" priority="112">
      <formula>$AX$4=""</formula>
    </cfRule>
  </conditionalFormatting>
  <conditionalFormatting sqref="CR8:CT8">
    <cfRule type="expression" dxfId="131" priority="113">
      <formula>$AW$4=""</formula>
    </cfRule>
  </conditionalFormatting>
  <conditionalFormatting sqref="CR8:CT8">
    <cfRule type="expression" dxfId="130" priority="114">
      <formula>$AV$4=""</formula>
    </cfRule>
  </conditionalFormatting>
  <conditionalFormatting sqref="CR8:CT8">
    <cfRule type="expression" dxfId="129" priority="115">
      <formula>$AU$4=""</formula>
    </cfRule>
  </conditionalFormatting>
  <conditionalFormatting sqref="CR8:CT8">
    <cfRule type="expression" dxfId="128" priority="116">
      <formula>$AT$4=""</formula>
    </cfRule>
  </conditionalFormatting>
  <conditionalFormatting sqref="CR8:CT8">
    <cfRule type="expression" dxfId="127" priority="117">
      <formula>$AS$4=""</formula>
    </cfRule>
  </conditionalFormatting>
  <conditionalFormatting sqref="CR8:CT8">
    <cfRule type="expression" dxfId="126" priority="118">
      <formula>$AR$4=""</formula>
    </cfRule>
  </conditionalFormatting>
  <conditionalFormatting sqref="CR8:CT8">
    <cfRule type="expression" dxfId="125" priority="119">
      <formula>$AQ$4=""</formula>
    </cfRule>
  </conditionalFormatting>
  <conditionalFormatting sqref="CR8:CT8">
    <cfRule type="expression" dxfId="124" priority="120">
      <formula>$AP$4=""</formula>
    </cfRule>
  </conditionalFormatting>
  <conditionalFormatting sqref="CR8:CT8">
    <cfRule type="expression" dxfId="123" priority="121">
      <formula>$AO$4=""</formula>
    </cfRule>
  </conditionalFormatting>
  <conditionalFormatting sqref="CR8:CT8">
    <cfRule type="expression" dxfId="122" priority="122">
      <formula>$AN$4=""</formula>
    </cfRule>
  </conditionalFormatting>
  <conditionalFormatting sqref="CR8:CT8">
    <cfRule type="expression" dxfId="121" priority="123">
      <formula>$AM$4=""</formula>
    </cfRule>
  </conditionalFormatting>
  <conditionalFormatting sqref="CR8:CT8">
    <cfRule type="expression" dxfId="120" priority="124">
      <formula>$AL$4=""</formula>
    </cfRule>
  </conditionalFormatting>
  <conditionalFormatting sqref="CR8:CT8">
    <cfRule type="expression" dxfId="119" priority="125">
      <formula>$AK$4=""</formula>
    </cfRule>
  </conditionalFormatting>
  <conditionalFormatting sqref="CR8:CT8">
    <cfRule type="expression" dxfId="118" priority="126">
      <formula>$AJ$4=""</formula>
    </cfRule>
  </conditionalFormatting>
  <conditionalFormatting sqref="CR8:CT8">
    <cfRule type="expression" dxfId="117" priority="127">
      <formula>$AI$4=""</formula>
    </cfRule>
  </conditionalFormatting>
  <conditionalFormatting sqref="CR8:CT8">
    <cfRule type="expression" dxfId="116" priority="128">
      <formula>$AH$4=""</formula>
    </cfRule>
  </conditionalFormatting>
  <conditionalFormatting sqref="CR8:CT8">
    <cfRule type="expression" dxfId="115" priority="129">
      <formula>$AG$4=""</formula>
    </cfRule>
  </conditionalFormatting>
  <conditionalFormatting sqref="CR8:CT8">
    <cfRule type="expression" dxfId="114" priority="130">
      <formula>$AF$4=""</formula>
    </cfRule>
  </conditionalFormatting>
  <conditionalFormatting sqref="CR8:CT8">
    <cfRule type="expression" dxfId="113" priority="131">
      <formula>$AE$4=""</formula>
    </cfRule>
  </conditionalFormatting>
  <conditionalFormatting sqref="CR8:CT8">
    <cfRule type="expression" dxfId="112" priority="132">
      <formula>$AD$4=""</formula>
    </cfRule>
  </conditionalFormatting>
  <conditionalFormatting sqref="CR8:CT8">
    <cfRule type="expression" dxfId="111" priority="133">
      <formula>$AC$4=""</formula>
    </cfRule>
  </conditionalFormatting>
  <conditionalFormatting sqref="CR8:CT8">
    <cfRule type="expression" dxfId="110" priority="134">
      <formula>$AB$4=""</formula>
    </cfRule>
  </conditionalFormatting>
  <conditionalFormatting sqref="CR8:CT8">
    <cfRule type="expression" dxfId="109" priority="109">
      <formula>$BA$4=""</formula>
    </cfRule>
  </conditionalFormatting>
  <conditionalFormatting sqref="CR8:CT8">
    <cfRule type="expression" dxfId="108" priority="95">
      <formula>$BO$4=""</formula>
    </cfRule>
  </conditionalFormatting>
  <conditionalFormatting sqref="CR8:CT8">
    <cfRule type="expression" dxfId="107" priority="96">
      <formula>$BN$4=""</formula>
    </cfRule>
  </conditionalFormatting>
  <conditionalFormatting sqref="CR8:CT8">
    <cfRule type="expression" dxfId="106" priority="97">
      <formula>$BM$4=""</formula>
    </cfRule>
  </conditionalFormatting>
  <conditionalFormatting sqref="CR8:CT8">
    <cfRule type="expression" dxfId="105" priority="98">
      <formula>$BL$4=""</formula>
    </cfRule>
  </conditionalFormatting>
  <conditionalFormatting sqref="CR8:CT8">
    <cfRule type="expression" dxfId="104" priority="99">
      <formula>$BK$4=""</formula>
    </cfRule>
  </conditionalFormatting>
  <conditionalFormatting sqref="CR8:CT8">
    <cfRule type="expression" dxfId="103" priority="100">
      <formula>$BJ$4=""</formula>
    </cfRule>
  </conditionalFormatting>
  <conditionalFormatting sqref="CR8:CT8">
    <cfRule type="expression" dxfId="102" priority="101">
      <formula>$BI$4=""</formula>
    </cfRule>
  </conditionalFormatting>
  <conditionalFormatting sqref="CR8:CT8">
    <cfRule type="expression" dxfId="101" priority="102">
      <formula>$BH$4=""</formula>
    </cfRule>
  </conditionalFormatting>
  <conditionalFormatting sqref="CR8:CT8">
    <cfRule type="expression" dxfId="100" priority="103">
      <formula>$BG$4=""</formula>
    </cfRule>
  </conditionalFormatting>
  <conditionalFormatting sqref="CR8:CT8">
    <cfRule type="expression" dxfId="99" priority="104">
      <formula>$BF$4=""</formula>
    </cfRule>
  </conditionalFormatting>
  <conditionalFormatting sqref="CR8:CT8">
    <cfRule type="expression" dxfId="98" priority="105">
      <formula>$BE$4=""</formula>
    </cfRule>
  </conditionalFormatting>
  <conditionalFormatting sqref="CR8:CT8">
    <cfRule type="expression" dxfId="97" priority="106">
      <formula>$BD$4=""</formula>
    </cfRule>
  </conditionalFormatting>
  <conditionalFormatting sqref="CR8:CT8">
    <cfRule type="expression" dxfId="96" priority="108">
      <formula>$BB$4=""</formula>
    </cfRule>
  </conditionalFormatting>
  <conditionalFormatting sqref="CR8:CT8">
    <cfRule type="expression" dxfId="95" priority="110">
      <formula>$AZ$4=""</formula>
    </cfRule>
  </conditionalFormatting>
  <conditionalFormatting sqref="CT8">
    <cfRule type="expression" dxfId="94" priority="80">
      <formula>$CD$4=""</formula>
    </cfRule>
  </conditionalFormatting>
  <conditionalFormatting sqref="CR8:CT8">
    <cfRule type="expression" dxfId="93" priority="94">
      <formula>$BP$4=""</formula>
    </cfRule>
  </conditionalFormatting>
  <conditionalFormatting sqref="CR8:CT8">
    <cfRule type="expression" dxfId="92" priority="93">
      <formula>$BQ$4=""</formula>
    </cfRule>
  </conditionalFormatting>
  <conditionalFormatting sqref="CR8:CT8">
    <cfRule type="expression" dxfId="91" priority="92">
      <formula>$BR$4=""</formula>
    </cfRule>
  </conditionalFormatting>
  <conditionalFormatting sqref="CR8:CT8">
    <cfRule type="expression" dxfId="90" priority="91">
      <formula>$BS$4=""</formula>
    </cfRule>
  </conditionalFormatting>
  <conditionalFormatting sqref="CR8:CT8">
    <cfRule type="expression" dxfId="89" priority="90">
      <formula>$BT$4=""</formula>
    </cfRule>
  </conditionalFormatting>
  <conditionalFormatting sqref="CR8:CT8">
    <cfRule type="expression" dxfId="88" priority="89">
      <formula>$BU$4=""</formula>
    </cfRule>
  </conditionalFormatting>
  <conditionalFormatting sqref="CR8:CT8">
    <cfRule type="expression" dxfId="87" priority="88">
      <formula>$BV$4=""</formula>
    </cfRule>
  </conditionalFormatting>
  <conditionalFormatting sqref="CR8:CT8">
    <cfRule type="expression" dxfId="86" priority="87">
      <formula>$BW$4=""</formula>
    </cfRule>
  </conditionalFormatting>
  <conditionalFormatting sqref="CR8:CT8">
    <cfRule type="expression" dxfId="85" priority="86">
      <formula>$BX$4=""</formula>
    </cfRule>
  </conditionalFormatting>
  <conditionalFormatting sqref="CR8:CT8">
    <cfRule type="expression" dxfId="84" priority="85">
      <formula>$BY$4=""</formula>
    </cfRule>
  </conditionalFormatting>
  <conditionalFormatting sqref="CR8:CT8">
    <cfRule type="expression" dxfId="83" priority="84">
      <formula>$BZ$4=""</formula>
    </cfRule>
  </conditionalFormatting>
  <conditionalFormatting sqref="CR8:CT8">
    <cfRule type="expression" dxfId="82" priority="83">
      <formula>$CA$4=""</formula>
    </cfRule>
  </conditionalFormatting>
  <conditionalFormatting sqref="CR8:CT8">
    <cfRule type="expression" dxfId="81" priority="82">
      <formula>$CB$4=""</formula>
    </cfRule>
  </conditionalFormatting>
  <conditionalFormatting sqref="CS8:CT8">
    <cfRule type="expression" dxfId="80" priority="81">
      <formula>$CC$4=""</formula>
    </cfRule>
  </conditionalFormatting>
  <conditionalFormatting sqref="CR8:CT8">
    <cfRule type="expression" dxfId="79" priority="107">
      <formula>$BC$4=""</formula>
    </cfRule>
  </conditionalFormatting>
  <conditionalFormatting sqref="D8:CQ8">
    <cfRule type="expression" dxfId="78" priority="79">
      <formula>$D$4=""</formula>
    </cfRule>
  </conditionalFormatting>
  <conditionalFormatting sqref="E8:CQ8">
    <cfRule type="expression" dxfId="77" priority="78">
      <formula>$E$4=""</formula>
    </cfRule>
  </conditionalFormatting>
  <conditionalFormatting sqref="F8:CQ8">
    <cfRule type="expression" dxfId="76" priority="77">
      <formula>$F$4=""</formula>
    </cfRule>
  </conditionalFormatting>
  <conditionalFormatting sqref="G8:CQ8">
    <cfRule type="expression" dxfId="75" priority="76">
      <formula>$G$4=""</formula>
    </cfRule>
  </conditionalFormatting>
  <conditionalFormatting sqref="H8:CQ8">
    <cfRule type="expression" dxfId="74" priority="75">
      <formula>$H$4=""</formula>
    </cfRule>
  </conditionalFormatting>
  <conditionalFormatting sqref="I8:CQ8">
    <cfRule type="expression" dxfId="73" priority="74">
      <formula>$I$4=""</formula>
    </cfRule>
  </conditionalFormatting>
  <conditionalFormatting sqref="J8:CQ8">
    <cfRule type="expression" dxfId="72" priority="73">
      <formula>$J$4=""</formula>
    </cfRule>
  </conditionalFormatting>
  <conditionalFormatting sqref="K8:CQ8">
    <cfRule type="expression" dxfId="71" priority="72">
      <formula>$K$4=""</formula>
    </cfRule>
  </conditionalFormatting>
  <conditionalFormatting sqref="L8:CQ8">
    <cfRule type="expression" dxfId="70" priority="71">
      <formula>$L$4=""</formula>
    </cfRule>
  </conditionalFormatting>
  <conditionalFormatting sqref="M8:CQ8">
    <cfRule type="expression" dxfId="69" priority="70">
      <formula>$M$4=""</formula>
    </cfRule>
  </conditionalFormatting>
  <conditionalFormatting sqref="N8:CQ8">
    <cfRule type="expression" dxfId="68" priority="69">
      <formula>$N$4=""</formula>
    </cfRule>
  </conditionalFormatting>
  <conditionalFormatting sqref="O8:CQ8">
    <cfRule type="expression" dxfId="67" priority="68">
      <formula>$O$4=""</formula>
    </cfRule>
  </conditionalFormatting>
  <conditionalFormatting sqref="P8:CQ8">
    <cfRule type="expression" dxfId="66" priority="67">
      <formula>$P$4=""</formula>
    </cfRule>
  </conditionalFormatting>
  <conditionalFormatting sqref="Q8:CQ8">
    <cfRule type="expression" dxfId="65" priority="66">
      <formula>$Q$4=""</formula>
    </cfRule>
  </conditionalFormatting>
  <conditionalFormatting sqref="R8:CQ8">
    <cfRule type="expression" dxfId="64" priority="65">
      <formula>$R$4=""</formula>
    </cfRule>
  </conditionalFormatting>
  <conditionalFormatting sqref="S8:CQ8">
    <cfRule type="expression" dxfId="63" priority="64">
      <formula>$S$4=""</formula>
    </cfRule>
  </conditionalFormatting>
  <conditionalFormatting sqref="T8:CQ8">
    <cfRule type="expression" dxfId="62" priority="63">
      <formula>$T$4=""</formula>
    </cfRule>
  </conditionalFormatting>
  <conditionalFormatting sqref="U8:CQ8">
    <cfRule type="expression" dxfId="61" priority="62">
      <formula>$U$4=""</formula>
    </cfRule>
  </conditionalFormatting>
  <conditionalFormatting sqref="V8:CQ8">
    <cfRule type="expression" dxfId="60" priority="61">
      <formula>$V$4=""</formula>
    </cfRule>
  </conditionalFormatting>
  <conditionalFormatting sqref="W8:CQ8">
    <cfRule type="expression" dxfId="59" priority="60">
      <formula>$W$4=""</formula>
    </cfRule>
  </conditionalFormatting>
  <conditionalFormatting sqref="X8:CQ8">
    <cfRule type="expression" dxfId="58" priority="59">
      <formula>$X$4=""</formula>
    </cfRule>
  </conditionalFormatting>
  <conditionalFormatting sqref="Y8:CQ8">
    <cfRule type="expression" dxfId="57" priority="58">
      <formula>$Y$4=""</formula>
    </cfRule>
  </conditionalFormatting>
  <conditionalFormatting sqref="Z8:CQ8">
    <cfRule type="expression" dxfId="56" priority="57">
      <formula>$Z$4=""</formula>
    </cfRule>
  </conditionalFormatting>
  <conditionalFormatting sqref="AA8:CQ8">
    <cfRule type="expression" dxfId="55" priority="56">
      <formula>$AA$4=""</formula>
    </cfRule>
  </conditionalFormatting>
  <conditionalFormatting sqref="AY8:CQ8">
    <cfRule type="expression" dxfId="54" priority="32">
      <formula>$AY$4=""</formula>
    </cfRule>
  </conditionalFormatting>
  <conditionalFormatting sqref="AX8:CQ8">
    <cfRule type="expression" dxfId="53" priority="33">
      <formula>$AX$4=""</formula>
    </cfRule>
  </conditionalFormatting>
  <conditionalFormatting sqref="AW8:CQ8">
    <cfRule type="expression" dxfId="52" priority="34">
      <formula>$AW$4=""</formula>
    </cfRule>
  </conditionalFormatting>
  <conditionalFormatting sqref="AV8:CQ8">
    <cfRule type="expression" dxfId="51" priority="35">
      <formula>$AV$4=""</formula>
    </cfRule>
  </conditionalFormatting>
  <conditionalFormatting sqref="AU8:CQ8">
    <cfRule type="expression" dxfId="50" priority="36">
      <formula>$AU$4=""</formula>
    </cfRule>
  </conditionalFormatting>
  <conditionalFormatting sqref="AT8:CQ8">
    <cfRule type="expression" dxfId="49" priority="37">
      <formula>$AT$4=""</formula>
    </cfRule>
  </conditionalFormatting>
  <conditionalFormatting sqref="AS8:CQ8">
    <cfRule type="expression" dxfId="48" priority="38">
      <formula>$AS$4=""</formula>
    </cfRule>
  </conditionalFormatting>
  <conditionalFormatting sqref="AR8:CQ8">
    <cfRule type="expression" dxfId="47" priority="39">
      <formula>$AR$4=""</formula>
    </cfRule>
  </conditionalFormatting>
  <conditionalFormatting sqref="AQ8:CQ8">
    <cfRule type="expression" dxfId="46" priority="40">
      <formula>$AQ$4=""</formula>
    </cfRule>
  </conditionalFormatting>
  <conditionalFormatting sqref="AP8:CQ8">
    <cfRule type="expression" dxfId="45" priority="41">
      <formula>$AP$4=""</formula>
    </cfRule>
  </conditionalFormatting>
  <conditionalFormatting sqref="AO8:CQ8">
    <cfRule type="expression" dxfId="44" priority="42">
      <formula>$AO$4=""</formula>
    </cfRule>
  </conditionalFormatting>
  <conditionalFormatting sqref="AN8:CQ8">
    <cfRule type="expression" dxfId="43" priority="43">
      <formula>$AN$4=""</formula>
    </cfRule>
  </conditionalFormatting>
  <conditionalFormatting sqref="AM8:CQ8">
    <cfRule type="expression" dxfId="42" priority="44">
      <formula>$AM$4=""</formula>
    </cfRule>
  </conditionalFormatting>
  <conditionalFormatting sqref="AL8:CQ8">
    <cfRule type="expression" dxfId="41" priority="45">
      <formula>$AL$4=""</formula>
    </cfRule>
  </conditionalFormatting>
  <conditionalFormatting sqref="AK8:CQ8">
    <cfRule type="expression" dxfId="40" priority="46">
      <formula>$AK$4=""</formula>
    </cfRule>
  </conditionalFormatting>
  <conditionalFormatting sqref="AJ8:CQ8">
    <cfRule type="expression" dxfId="39" priority="47">
      <formula>$AJ$4=""</formula>
    </cfRule>
  </conditionalFormatting>
  <conditionalFormatting sqref="AI8:CQ8">
    <cfRule type="expression" dxfId="38" priority="48">
      <formula>$AI$4=""</formula>
    </cfRule>
  </conditionalFormatting>
  <conditionalFormatting sqref="AH8:CQ8">
    <cfRule type="expression" dxfId="37" priority="49">
      <formula>$AH$4=""</formula>
    </cfRule>
  </conditionalFormatting>
  <conditionalFormatting sqref="AG8:CQ8">
    <cfRule type="expression" dxfId="36" priority="50">
      <formula>$AG$4=""</formula>
    </cfRule>
  </conditionalFormatting>
  <conditionalFormatting sqref="AF8:CQ8">
    <cfRule type="expression" dxfId="35" priority="51">
      <formula>$AF$4=""</formula>
    </cfRule>
  </conditionalFormatting>
  <conditionalFormatting sqref="AE8:CQ8">
    <cfRule type="expression" dxfId="34" priority="52">
      <formula>$AE$4=""</formula>
    </cfRule>
  </conditionalFormatting>
  <conditionalFormatting sqref="AD8:CQ8">
    <cfRule type="expression" dxfId="33" priority="53">
      <formula>$AD$4=""</formula>
    </cfRule>
  </conditionalFormatting>
  <conditionalFormatting sqref="AC8:CQ8">
    <cfRule type="expression" dxfId="32" priority="54">
      <formula>$AC$4=""</formula>
    </cfRule>
  </conditionalFormatting>
  <conditionalFormatting sqref="AB8:CQ8">
    <cfRule type="expression" dxfId="31" priority="55">
      <formula>$AB$4=""</formula>
    </cfRule>
  </conditionalFormatting>
  <conditionalFormatting sqref="BA8:CQ8">
    <cfRule type="expression" dxfId="30" priority="30">
      <formula>$BA$4=""</formula>
    </cfRule>
  </conditionalFormatting>
  <conditionalFormatting sqref="BO8:CQ8">
    <cfRule type="expression" dxfId="29" priority="16">
      <formula>$BO$4=""</formula>
    </cfRule>
  </conditionalFormatting>
  <conditionalFormatting sqref="BN8:CQ8">
    <cfRule type="expression" dxfId="28" priority="17">
      <formula>$BN$4=""</formula>
    </cfRule>
  </conditionalFormatting>
  <conditionalFormatting sqref="BM8:CQ8">
    <cfRule type="expression" dxfId="27" priority="18">
      <formula>$BM$4=""</formula>
    </cfRule>
  </conditionalFormatting>
  <conditionalFormatting sqref="BL8:CQ8">
    <cfRule type="expression" dxfId="26" priority="19">
      <formula>$BL$4=""</formula>
    </cfRule>
  </conditionalFormatting>
  <conditionalFormatting sqref="BK8:CQ8">
    <cfRule type="expression" dxfId="25" priority="20">
      <formula>$BK$4=""</formula>
    </cfRule>
  </conditionalFormatting>
  <conditionalFormatting sqref="BJ8:CQ8">
    <cfRule type="expression" dxfId="24" priority="21">
      <formula>$BJ$4=""</formula>
    </cfRule>
  </conditionalFormatting>
  <conditionalFormatting sqref="BI8:CQ8">
    <cfRule type="expression" dxfId="23" priority="22">
      <formula>$BI$4=""</formula>
    </cfRule>
  </conditionalFormatting>
  <conditionalFormatting sqref="BH8:CQ8">
    <cfRule type="expression" dxfId="22" priority="23">
      <formula>$BH$4=""</formula>
    </cfRule>
  </conditionalFormatting>
  <conditionalFormatting sqref="BG8:CQ8">
    <cfRule type="expression" dxfId="21" priority="24">
      <formula>$BG$4=""</formula>
    </cfRule>
  </conditionalFormatting>
  <conditionalFormatting sqref="BF8:CQ8">
    <cfRule type="expression" dxfId="20" priority="25">
      <formula>$BF$4=""</formula>
    </cfRule>
  </conditionalFormatting>
  <conditionalFormatting sqref="BE8:CQ8">
    <cfRule type="expression" dxfId="19" priority="26">
      <formula>$BE$4=""</formula>
    </cfRule>
  </conditionalFormatting>
  <conditionalFormatting sqref="BD8:CQ8">
    <cfRule type="expression" dxfId="18" priority="27">
      <formula>$BD$4=""</formula>
    </cfRule>
  </conditionalFormatting>
  <conditionalFormatting sqref="BB8:CQ8">
    <cfRule type="expression" dxfId="17" priority="29">
      <formula>$BB$4=""</formula>
    </cfRule>
  </conditionalFormatting>
  <conditionalFormatting sqref="AZ8:CQ8">
    <cfRule type="expression" dxfId="16" priority="31">
      <formula>$AZ$4=""</formula>
    </cfRule>
  </conditionalFormatting>
  <conditionalFormatting sqref="CD8:CQ8">
    <cfRule type="expression" dxfId="15" priority="1">
      <formula>$CD$4=""</formula>
    </cfRule>
  </conditionalFormatting>
  <conditionalFormatting sqref="BP8:CQ8">
    <cfRule type="expression" dxfId="14" priority="15">
      <formula>$BP$4=""</formula>
    </cfRule>
  </conditionalFormatting>
  <conditionalFormatting sqref="BQ8:CQ8">
    <cfRule type="expression" dxfId="13" priority="14">
      <formula>$BQ$4=""</formula>
    </cfRule>
  </conditionalFormatting>
  <conditionalFormatting sqref="BR8:CQ8">
    <cfRule type="expression" dxfId="12" priority="13">
      <formula>$BR$4=""</formula>
    </cfRule>
  </conditionalFormatting>
  <conditionalFormatting sqref="BS8:CQ8">
    <cfRule type="expression" dxfId="11" priority="12">
      <formula>$BS$4=""</formula>
    </cfRule>
  </conditionalFormatting>
  <conditionalFormatting sqref="BT8:CQ8">
    <cfRule type="expression" dxfId="10" priority="11">
      <formula>$BT$4=""</formula>
    </cfRule>
  </conditionalFormatting>
  <conditionalFormatting sqref="BU8:CQ8">
    <cfRule type="expression" dxfId="9" priority="10">
      <formula>$BU$4=""</formula>
    </cfRule>
  </conditionalFormatting>
  <conditionalFormatting sqref="BV8:CQ8">
    <cfRule type="expression" dxfId="8" priority="9">
      <formula>$BV$4=""</formula>
    </cfRule>
  </conditionalFormatting>
  <conditionalFormatting sqref="BW8:CQ8">
    <cfRule type="expression" dxfId="7" priority="8">
      <formula>$BW$4=""</formula>
    </cfRule>
  </conditionalFormatting>
  <conditionalFormatting sqref="BX8:CQ8">
    <cfRule type="expression" dxfId="6" priority="7">
      <formula>$BX$4=""</formula>
    </cfRule>
  </conditionalFormatting>
  <conditionalFormatting sqref="BY8:CQ8">
    <cfRule type="expression" dxfId="5" priority="6">
      <formula>$BY$4=""</formula>
    </cfRule>
  </conditionalFormatting>
  <conditionalFormatting sqref="BZ8:CQ8">
    <cfRule type="expression" dxfId="4" priority="5">
      <formula>$BZ$4=""</formula>
    </cfRule>
  </conditionalFormatting>
  <conditionalFormatting sqref="CA8:CQ8">
    <cfRule type="expression" dxfId="3" priority="4">
      <formula>$CA$4=""</formula>
    </cfRule>
  </conditionalFormatting>
  <conditionalFormatting sqref="CB8:CQ8">
    <cfRule type="expression" dxfId="2" priority="3">
      <formula>$CB$4=""</formula>
    </cfRule>
  </conditionalFormatting>
  <conditionalFormatting sqref="CC8:CQ8">
    <cfRule type="expression" dxfId="1" priority="2">
      <formula>$CC$4=""</formula>
    </cfRule>
  </conditionalFormatting>
  <conditionalFormatting sqref="BC8:CQ8">
    <cfRule type="expression" dxfId="0" priority="28">
      <formula>$BC$4=""</formula>
    </cfRule>
  </conditionalFormatting>
  <pageMargins left="0.75" right="0.75" top="0.5" bottom="0.5" header="0" footer="0.25"/>
  <pageSetup scale="45" fitToWidth="2" fitToHeight="2" orientation="landscape" r:id="rId1"/>
  <headerFooter alignWithMargins="0">
    <oddFooter>&amp;C&amp;10Page &amp;P&amp;R&amp;10&amp;Z&amp;F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3"/>
  <sheetViews>
    <sheetView workbookViewId="0">
      <selection sqref="A1:XFD89"/>
    </sheetView>
  </sheetViews>
  <sheetFormatPr defaultRowHeight="15.75" x14ac:dyDescent="0.25"/>
  <cols>
    <col min="2" max="2" width="17.125" customWidth="1"/>
    <col min="3" max="3" width="9.75" bestFit="1" customWidth="1"/>
    <col min="4" max="4" width="9.125" bestFit="1" customWidth="1"/>
    <col min="5" max="5" width="10.25" customWidth="1"/>
    <col min="6" max="6" width="9" bestFit="1" customWidth="1"/>
    <col min="7" max="104" width="9.125" bestFit="1" customWidth="1"/>
  </cols>
  <sheetData>
    <row r="1" spans="1:125" x14ac:dyDescent="0.25">
      <c r="C1" s="503" t="s">
        <v>245</v>
      </c>
      <c r="D1" s="503" t="s">
        <v>246</v>
      </c>
      <c r="E1" s="503" t="s">
        <v>274</v>
      </c>
      <c r="F1" s="503" t="s">
        <v>275</v>
      </c>
    </row>
    <row r="2" spans="1:125" x14ac:dyDescent="0.25">
      <c r="A2" t="s">
        <v>72</v>
      </c>
      <c r="C2">
        <f ca="1">+'Fed Depr-Recomm'!D2</f>
        <v>20</v>
      </c>
      <c r="D2">
        <f ca="1">+C2</f>
        <v>20</v>
      </c>
      <c r="E2">
        <f t="shared" ref="E2:F2" ca="1" si="0">+D2</f>
        <v>20</v>
      </c>
      <c r="F2">
        <f t="shared" ca="1" si="0"/>
        <v>20</v>
      </c>
    </row>
    <row r="3" spans="1:125" x14ac:dyDescent="0.25">
      <c r="A3" t="s">
        <v>237</v>
      </c>
      <c r="C3">
        <f>+FirstYear</f>
        <v>2017</v>
      </c>
      <c r="D3">
        <f>FirstYearAlt1</f>
        <v>0</v>
      </c>
      <c r="E3">
        <f>FirstYearAlt2</f>
        <v>0</v>
      </c>
      <c r="F3">
        <f>FirstYearAlt3</f>
        <v>0</v>
      </c>
    </row>
    <row r="4" spans="1:125" x14ac:dyDescent="0.25">
      <c r="A4" t="s">
        <v>236</v>
      </c>
      <c r="C4">
        <f>+Inservice</f>
        <v>2017</v>
      </c>
      <c r="D4">
        <f>InServiceAlt1</f>
        <v>0</v>
      </c>
      <c r="E4">
        <f>InServiceAlt2</f>
        <v>0</v>
      </c>
      <c r="F4">
        <f>InServiceAlt3</f>
        <v>0</v>
      </c>
    </row>
    <row r="5" spans="1:125" x14ac:dyDescent="0.25">
      <c r="A5" t="s">
        <v>238</v>
      </c>
      <c r="C5" s="419" t="str">
        <f>+Inputs!M22</f>
        <v>No</v>
      </c>
      <c r="D5" s="419" t="str">
        <f>+C5</f>
        <v>No</v>
      </c>
      <c r="E5" s="419" t="str">
        <f>+D5</f>
        <v>No</v>
      </c>
      <c r="F5" s="419" t="str">
        <f>+E5</f>
        <v>No</v>
      </c>
      <c r="AL5" s="60"/>
      <c r="AM5" s="60"/>
      <c r="AN5" s="60"/>
      <c r="AO5" s="60"/>
      <c r="AP5" s="60"/>
      <c r="AQ5" s="60"/>
      <c r="AR5" s="60"/>
      <c r="AS5" s="60"/>
      <c r="AT5" s="60"/>
      <c r="AU5" s="60"/>
      <c r="AV5" s="60"/>
      <c r="AW5" s="60"/>
      <c r="AX5" s="60"/>
      <c r="AY5" s="60"/>
      <c r="AZ5" s="60"/>
      <c r="BA5" s="60"/>
      <c r="BB5" s="60"/>
    </row>
    <row r="6" spans="1:125" x14ac:dyDescent="0.25">
      <c r="AL6" s="60"/>
      <c r="AM6" s="60"/>
      <c r="AN6" s="60"/>
      <c r="AO6" s="60"/>
      <c r="AP6" s="60"/>
      <c r="AQ6" s="60"/>
      <c r="AR6" s="60"/>
      <c r="AS6" s="60"/>
      <c r="AT6" s="60"/>
      <c r="AU6" s="60"/>
      <c r="AV6" s="60"/>
      <c r="AW6" s="60"/>
      <c r="AX6" s="60"/>
      <c r="AY6" s="60"/>
      <c r="AZ6" s="60"/>
      <c r="BA6" s="60"/>
      <c r="BB6" s="60"/>
    </row>
    <row r="7" spans="1:125" x14ac:dyDescent="0.25">
      <c r="C7">
        <v>1</v>
      </c>
      <c r="D7">
        <f>+C7+1</f>
        <v>2</v>
      </c>
      <c r="E7">
        <f t="shared" ref="E7:AK7" si="1">+D7+1</f>
        <v>3</v>
      </c>
      <c r="F7">
        <f t="shared" si="1"/>
        <v>4</v>
      </c>
      <c r="G7">
        <f t="shared" si="1"/>
        <v>5</v>
      </c>
      <c r="H7">
        <f t="shared" si="1"/>
        <v>6</v>
      </c>
      <c r="I7">
        <f t="shared" si="1"/>
        <v>7</v>
      </c>
      <c r="J7">
        <f t="shared" si="1"/>
        <v>8</v>
      </c>
      <c r="K7">
        <f t="shared" si="1"/>
        <v>9</v>
      </c>
      <c r="L7">
        <f t="shared" si="1"/>
        <v>10</v>
      </c>
      <c r="M7">
        <f t="shared" si="1"/>
        <v>11</v>
      </c>
      <c r="N7">
        <f t="shared" si="1"/>
        <v>12</v>
      </c>
      <c r="O7">
        <f t="shared" si="1"/>
        <v>13</v>
      </c>
      <c r="P7">
        <f t="shared" si="1"/>
        <v>14</v>
      </c>
      <c r="Q7">
        <f t="shared" si="1"/>
        <v>15</v>
      </c>
      <c r="R7">
        <f t="shared" si="1"/>
        <v>16</v>
      </c>
      <c r="S7">
        <f t="shared" si="1"/>
        <v>17</v>
      </c>
      <c r="T7">
        <f t="shared" si="1"/>
        <v>18</v>
      </c>
      <c r="U7">
        <f t="shared" si="1"/>
        <v>19</v>
      </c>
      <c r="V7">
        <f t="shared" si="1"/>
        <v>20</v>
      </c>
      <c r="W7">
        <f t="shared" si="1"/>
        <v>21</v>
      </c>
      <c r="X7">
        <f t="shared" si="1"/>
        <v>22</v>
      </c>
      <c r="Y7">
        <f t="shared" si="1"/>
        <v>23</v>
      </c>
      <c r="Z7">
        <f t="shared" si="1"/>
        <v>24</v>
      </c>
      <c r="AA7">
        <f t="shared" si="1"/>
        <v>25</v>
      </c>
      <c r="AB7">
        <f t="shared" si="1"/>
        <v>26</v>
      </c>
      <c r="AC7">
        <f t="shared" si="1"/>
        <v>27</v>
      </c>
      <c r="AD7">
        <f t="shared" si="1"/>
        <v>28</v>
      </c>
      <c r="AE7">
        <f t="shared" si="1"/>
        <v>29</v>
      </c>
      <c r="AF7">
        <f t="shared" si="1"/>
        <v>30</v>
      </c>
      <c r="AG7">
        <f t="shared" si="1"/>
        <v>31</v>
      </c>
      <c r="AH7">
        <f t="shared" si="1"/>
        <v>32</v>
      </c>
      <c r="AI7">
        <f t="shared" si="1"/>
        <v>33</v>
      </c>
      <c r="AJ7">
        <f t="shared" si="1"/>
        <v>34</v>
      </c>
      <c r="AK7">
        <f t="shared" si="1"/>
        <v>35</v>
      </c>
      <c r="AL7">
        <f t="shared" ref="AL7" si="2">+AK7+1</f>
        <v>36</v>
      </c>
      <c r="AM7">
        <f t="shared" ref="AM7" si="3">+AL7+1</f>
        <v>37</v>
      </c>
      <c r="AN7">
        <f t="shared" ref="AN7" si="4">+AM7+1</f>
        <v>38</v>
      </c>
      <c r="AO7">
        <f t="shared" ref="AO7" si="5">+AN7+1</f>
        <v>39</v>
      </c>
      <c r="AP7">
        <f t="shared" ref="AP7" si="6">+AO7+1</f>
        <v>40</v>
      </c>
      <c r="AQ7">
        <f t="shared" ref="AQ7" si="7">+AP7+1</f>
        <v>41</v>
      </c>
      <c r="AR7">
        <f t="shared" ref="AR7" si="8">+AQ7+1</f>
        <v>42</v>
      </c>
      <c r="AS7">
        <f t="shared" ref="AS7" si="9">+AR7+1</f>
        <v>43</v>
      </c>
      <c r="AT7">
        <f t="shared" ref="AT7" si="10">+AS7+1</f>
        <v>44</v>
      </c>
      <c r="AU7">
        <f t="shared" ref="AU7" si="11">+AT7+1</f>
        <v>45</v>
      </c>
      <c r="AV7">
        <f t="shared" ref="AV7" si="12">+AU7+1</f>
        <v>46</v>
      </c>
      <c r="AW7">
        <f t="shared" ref="AW7" si="13">+AV7+1</f>
        <v>47</v>
      </c>
      <c r="AX7">
        <f t="shared" ref="AX7" si="14">+AW7+1</f>
        <v>48</v>
      </c>
      <c r="AY7">
        <f t="shared" ref="AY7" si="15">+AX7+1</f>
        <v>49</v>
      </c>
      <c r="AZ7">
        <f t="shared" ref="AZ7" si="16">+AY7+1</f>
        <v>50</v>
      </c>
      <c r="BA7">
        <f t="shared" ref="BA7" si="17">+AZ7+1</f>
        <v>51</v>
      </c>
      <c r="BB7">
        <f t="shared" ref="BB7" si="18">+BA7+1</f>
        <v>52</v>
      </c>
      <c r="BC7">
        <f t="shared" ref="BC7" si="19">+BB7+1</f>
        <v>53</v>
      </c>
      <c r="BD7">
        <f t="shared" ref="BD7" si="20">+BC7+1</f>
        <v>54</v>
      </c>
      <c r="BE7">
        <f t="shared" ref="BE7" si="21">+BD7+1</f>
        <v>55</v>
      </c>
      <c r="BF7">
        <f t="shared" ref="BF7" si="22">+BE7+1</f>
        <v>56</v>
      </c>
      <c r="BG7">
        <f t="shared" ref="BG7" si="23">+BF7+1</f>
        <v>57</v>
      </c>
      <c r="BH7">
        <f t="shared" ref="BH7" si="24">+BG7+1</f>
        <v>58</v>
      </c>
      <c r="BI7">
        <f t="shared" ref="BI7" si="25">+BH7+1</f>
        <v>59</v>
      </c>
      <c r="BJ7">
        <f t="shared" ref="BJ7" si="26">+BI7+1</f>
        <v>60</v>
      </c>
      <c r="BK7">
        <f t="shared" ref="BK7" si="27">+BJ7+1</f>
        <v>61</v>
      </c>
      <c r="BL7">
        <f t="shared" ref="BL7" si="28">+BK7+1</f>
        <v>62</v>
      </c>
      <c r="BM7">
        <f t="shared" ref="BM7" si="29">+BL7+1</f>
        <v>63</v>
      </c>
      <c r="BN7">
        <f t="shared" ref="BN7" si="30">+BM7+1</f>
        <v>64</v>
      </c>
      <c r="BO7">
        <f t="shared" ref="BO7" si="31">+BN7+1</f>
        <v>65</v>
      </c>
      <c r="BP7">
        <f t="shared" ref="BP7" si="32">+BO7+1</f>
        <v>66</v>
      </c>
      <c r="BQ7">
        <f t="shared" ref="BQ7" si="33">+BP7+1</f>
        <v>67</v>
      </c>
      <c r="BR7">
        <f t="shared" ref="BR7" si="34">+BQ7+1</f>
        <v>68</v>
      </c>
      <c r="BS7">
        <f t="shared" ref="BS7" si="35">+BR7+1</f>
        <v>69</v>
      </c>
      <c r="BT7">
        <f t="shared" ref="BT7" si="36">+BS7+1</f>
        <v>70</v>
      </c>
      <c r="BU7">
        <f t="shared" ref="BU7" si="37">+BT7+1</f>
        <v>71</v>
      </c>
      <c r="BV7">
        <f t="shared" ref="BV7" si="38">+BU7+1</f>
        <v>72</v>
      </c>
      <c r="BW7">
        <f t="shared" ref="BW7" si="39">+BV7+1</f>
        <v>73</v>
      </c>
      <c r="BX7">
        <f t="shared" ref="BX7" si="40">+BW7+1</f>
        <v>74</v>
      </c>
      <c r="BY7">
        <f t="shared" ref="BY7" si="41">+BX7+1</f>
        <v>75</v>
      </c>
      <c r="BZ7">
        <f t="shared" ref="BZ7" si="42">+BY7+1</f>
        <v>76</v>
      </c>
      <c r="CA7">
        <f t="shared" ref="CA7" si="43">+BZ7+1</f>
        <v>77</v>
      </c>
      <c r="CB7">
        <f t="shared" ref="CB7" si="44">+CA7+1</f>
        <v>78</v>
      </c>
      <c r="CC7">
        <f t="shared" ref="CC7" si="45">+CB7+1</f>
        <v>79</v>
      </c>
      <c r="CD7">
        <f t="shared" ref="CD7" si="46">+CC7+1</f>
        <v>80</v>
      </c>
      <c r="CE7">
        <f t="shared" ref="CE7" si="47">+CD7+1</f>
        <v>81</v>
      </c>
      <c r="CF7">
        <f t="shared" ref="CF7" si="48">+CE7+1</f>
        <v>82</v>
      </c>
      <c r="CG7">
        <f t="shared" ref="CG7" si="49">+CF7+1</f>
        <v>83</v>
      </c>
      <c r="CH7">
        <f t="shared" ref="CH7" si="50">+CG7+1</f>
        <v>84</v>
      </c>
      <c r="CI7">
        <f t="shared" ref="CI7" si="51">+CH7+1</f>
        <v>85</v>
      </c>
      <c r="CJ7">
        <f t="shared" ref="CJ7" si="52">+CI7+1</f>
        <v>86</v>
      </c>
      <c r="CK7">
        <f t="shared" ref="CK7" si="53">+CJ7+1</f>
        <v>87</v>
      </c>
      <c r="CL7">
        <f t="shared" ref="CL7" si="54">+CK7+1</f>
        <v>88</v>
      </c>
      <c r="CM7">
        <f t="shared" ref="CM7" si="55">+CL7+1</f>
        <v>89</v>
      </c>
      <c r="CN7">
        <f t="shared" ref="CN7" si="56">+CM7+1</f>
        <v>90</v>
      </c>
      <c r="CO7">
        <f t="shared" ref="CO7" si="57">+CN7+1</f>
        <v>91</v>
      </c>
      <c r="CP7">
        <f t="shared" ref="CP7" si="58">+CO7+1</f>
        <v>92</v>
      </c>
      <c r="CQ7">
        <f t="shared" ref="CQ7" si="59">+CP7+1</f>
        <v>93</v>
      </c>
      <c r="CR7">
        <f t="shared" ref="CR7" si="60">+CQ7+1</f>
        <v>94</v>
      </c>
      <c r="CS7">
        <f t="shared" ref="CS7" si="61">+CR7+1</f>
        <v>95</v>
      </c>
      <c r="CT7">
        <f t="shared" ref="CT7" si="62">+CS7+1</f>
        <v>96</v>
      </c>
      <c r="CU7">
        <f t="shared" ref="CU7" si="63">+CT7+1</f>
        <v>97</v>
      </c>
      <c r="CV7">
        <f t="shared" ref="CV7" si="64">+CU7+1</f>
        <v>98</v>
      </c>
      <c r="CW7">
        <f t="shared" ref="CW7" si="65">+CV7+1</f>
        <v>99</v>
      </c>
      <c r="CX7">
        <f t="shared" ref="CX7" si="66">+CW7+1</f>
        <v>100</v>
      </c>
      <c r="CY7">
        <f t="shared" ref="CY7" si="67">+CX7+1</f>
        <v>101</v>
      </c>
      <c r="CZ7">
        <f t="shared" ref="CZ7" si="68">+CY7+1</f>
        <v>102</v>
      </c>
    </row>
    <row r="8" spans="1:125" x14ac:dyDescent="0.25">
      <c r="B8" t="s">
        <v>124</v>
      </c>
      <c r="C8" s="512">
        <f t="shared" ref="C8:AH8" ca="1" si="69">+($C$16*C$19+$C$22*C$25+$C$28*C$31+$C$34*C$37+$C$40*C$43+$C$46*C$49+$C$52*C$55+$C$58*C$61)*-1</f>
        <v>-25448.961481250004</v>
      </c>
      <c r="D8" s="512">
        <f t="shared" ca="1" si="69"/>
        <v>-1770.7571367050002</v>
      </c>
      <c r="E8" s="512">
        <f t="shared" ca="1" si="69"/>
        <v>-1637.8093090150001</v>
      </c>
      <c r="F8" s="512">
        <f t="shared" ca="1" si="69"/>
        <v>-1515.1637115149999</v>
      </c>
      <c r="G8" s="512">
        <f t="shared" ca="1" si="69"/>
        <v>-1401.348597035</v>
      </c>
      <c r="H8" s="512">
        <f t="shared" ca="1" si="69"/>
        <v>-1296.3639655750001</v>
      </c>
      <c r="I8" s="512">
        <f t="shared" ca="1" si="69"/>
        <v>-1198.98336116</v>
      </c>
      <c r="J8" s="512">
        <f t="shared" ca="1" si="69"/>
        <v>-1109.2067837900001</v>
      </c>
      <c r="K8" s="512">
        <f t="shared" ca="1" si="69"/>
        <v>-1094.4893120900001</v>
      </c>
      <c r="L8" s="512">
        <f t="shared" ca="1" si="69"/>
        <v>-1094.2440208949999</v>
      </c>
      <c r="M8" s="512">
        <f t="shared" ca="1" si="69"/>
        <v>-1094.4893120900001</v>
      </c>
      <c r="N8" s="512">
        <f t="shared" ca="1" si="69"/>
        <v>-1094.2440208949999</v>
      </c>
      <c r="O8" s="512">
        <f t="shared" ca="1" si="69"/>
        <v>-1094.4893120900001</v>
      </c>
      <c r="P8" s="512">
        <f t="shared" ca="1" si="69"/>
        <v>-1094.2440208949999</v>
      </c>
      <c r="Q8" s="512">
        <f t="shared" ca="1" si="69"/>
        <v>-1094.4893120900001</v>
      </c>
      <c r="R8" s="512">
        <f t="shared" ca="1" si="69"/>
        <v>-1094.2440208949999</v>
      </c>
      <c r="S8" s="512">
        <f t="shared" ca="1" si="69"/>
        <v>-1094.4893120900001</v>
      </c>
      <c r="T8" s="512">
        <f t="shared" ca="1" si="69"/>
        <v>-1094.2440208949999</v>
      </c>
      <c r="U8" s="512">
        <f t="shared" ca="1" si="69"/>
        <v>-1094.4893120900001</v>
      </c>
      <c r="V8" s="512">
        <f t="shared" ca="1" si="69"/>
        <v>-1094.2440208949999</v>
      </c>
      <c r="W8" s="512">
        <f t="shared" ca="1" si="69"/>
        <v>-547.24465604500006</v>
      </c>
      <c r="X8" s="512">
        <f t="shared" ca="1" si="69"/>
        <v>0</v>
      </c>
      <c r="Y8" s="512">
        <f t="shared" ca="1" si="69"/>
        <v>0</v>
      </c>
      <c r="Z8" s="512">
        <f t="shared" ca="1" si="69"/>
        <v>0</v>
      </c>
      <c r="AA8" s="512">
        <f t="shared" ca="1" si="69"/>
        <v>0</v>
      </c>
      <c r="AB8" s="512">
        <f t="shared" ca="1" si="69"/>
        <v>0</v>
      </c>
      <c r="AC8" s="512">
        <f t="shared" ca="1" si="69"/>
        <v>0</v>
      </c>
      <c r="AD8" s="512">
        <f t="shared" ca="1" si="69"/>
        <v>0</v>
      </c>
      <c r="AE8" s="512">
        <f t="shared" ca="1" si="69"/>
        <v>0</v>
      </c>
      <c r="AF8" s="512">
        <f t="shared" ca="1" si="69"/>
        <v>0</v>
      </c>
      <c r="AG8" s="512">
        <f t="shared" ca="1" si="69"/>
        <v>0</v>
      </c>
      <c r="AH8" s="512">
        <f t="shared" ca="1" si="69"/>
        <v>0</v>
      </c>
      <c r="AI8" s="512">
        <f t="shared" ref="AI8:BN8" ca="1" si="70">+($C$16*AI$19+$C$22*AI$25+$C$28*AI$31+$C$34*AI$37+$C$40*AI$43+$C$46*AI$49+$C$52*AI$55+$C$58*AI$61)*-1</f>
        <v>0</v>
      </c>
      <c r="AJ8" s="512">
        <f t="shared" ca="1" si="70"/>
        <v>0</v>
      </c>
      <c r="AK8" s="512">
        <f t="shared" ca="1" si="70"/>
        <v>0</v>
      </c>
      <c r="AL8" s="512">
        <f t="shared" ca="1" si="70"/>
        <v>0</v>
      </c>
      <c r="AM8" s="512">
        <f t="shared" ca="1" si="70"/>
        <v>0</v>
      </c>
      <c r="AN8" s="512">
        <f t="shared" ca="1" si="70"/>
        <v>0</v>
      </c>
      <c r="AO8" s="512">
        <f t="shared" ca="1" si="70"/>
        <v>0</v>
      </c>
      <c r="AP8" s="512">
        <f t="shared" ca="1" si="70"/>
        <v>0</v>
      </c>
      <c r="AQ8" s="512">
        <f t="shared" ca="1" si="70"/>
        <v>0</v>
      </c>
      <c r="AR8" s="512">
        <f t="shared" ca="1" si="70"/>
        <v>0</v>
      </c>
      <c r="AS8" s="512">
        <f t="shared" ca="1" si="70"/>
        <v>0</v>
      </c>
      <c r="AT8" s="512">
        <f t="shared" ca="1" si="70"/>
        <v>0</v>
      </c>
      <c r="AU8" s="512">
        <f t="shared" ca="1" si="70"/>
        <v>0</v>
      </c>
      <c r="AV8" s="512">
        <f t="shared" ca="1" si="70"/>
        <v>0</v>
      </c>
      <c r="AW8" s="512">
        <f t="shared" ca="1" si="70"/>
        <v>0</v>
      </c>
      <c r="AX8" s="512">
        <f t="shared" ca="1" si="70"/>
        <v>0</v>
      </c>
      <c r="AY8" s="512">
        <f t="shared" ca="1" si="70"/>
        <v>0</v>
      </c>
      <c r="AZ8" s="512">
        <f t="shared" ca="1" si="70"/>
        <v>0</v>
      </c>
      <c r="BA8" s="512">
        <f t="shared" ca="1" si="70"/>
        <v>0</v>
      </c>
      <c r="BB8" s="512">
        <f t="shared" ca="1" si="70"/>
        <v>0</v>
      </c>
      <c r="BC8" s="512">
        <f t="shared" ca="1" si="70"/>
        <v>0</v>
      </c>
      <c r="BD8" s="512">
        <f t="shared" ca="1" si="70"/>
        <v>0</v>
      </c>
      <c r="BE8" s="512">
        <f t="shared" ca="1" si="70"/>
        <v>0</v>
      </c>
      <c r="BF8" s="512">
        <f t="shared" ca="1" si="70"/>
        <v>0</v>
      </c>
      <c r="BG8" s="512">
        <f t="shared" ca="1" si="70"/>
        <v>0</v>
      </c>
      <c r="BH8" s="512">
        <f t="shared" ca="1" si="70"/>
        <v>0</v>
      </c>
      <c r="BI8" s="512">
        <f t="shared" ca="1" si="70"/>
        <v>0</v>
      </c>
      <c r="BJ8" s="512">
        <f t="shared" ca="1" si="70"/>
        <v>0</v>
      </c>
      <c r="BK8" s="512">
        <f t="shared" ca="1" si="70"/>
        <v>0</v>
      </c>
      <c r="BL8" s="512">
        <f t="shared" ca="1" si="70"/>
        <v>0</v>
      </c>
      <c r="BM8" s="512">
        <f t="shared" ca="1" si="70"/>
        <v>0</v>
      </c>
      <c r="BN8" s="512">
        <f t="shared" ca="1" si="70"/>
        <v>0</v>
      </c>
      <c r="BO8" s="512">
        <f t="shared" ref="BO8:CT8" ca="1" si="71">+($C$16*BO$19+$C$22*BO$25+$C$28*BO$31+$C$34*BO$37+$C$40*BO$43+$C$46*BO$49+$C$52*BO$55+$C$58*BO$61)*-1</f>
        <v>0</v>
      </c>
      <c r="BP8" s="512">
        <f t="shared" ca="1" si="71"/>
        <v>0</v>
      </c>
      <c r="BQ8" s="512">
        <f t="shared" ca="1" si="71"/>
        <v>0</v>
      </c>
      <c r="BR8" s="512">
        <f t="shared" ca="1" si="71"/>
        <v>0</v>
      </c>
      <c r="BS8" s="512">
        <f t="shared" ca="1" si="71"/>
        <v>0</v>
      </c>
      <c r="BT8" s="512">
        <f t="shared" ca="1" si="71"/>
        <v>0</v>
      </c>
      <c r="BU8" s="512">
        <f t="shared" ca="1" si="71"/>
        <v>0</v>
      </c>
      <c r="BV8" s="512">
        <f t="shared" ca="1" si="71"/>
        <v>0</v>
      </c>
      <c r="BW8" s="512">
        <f t="shared" ca="1" si="71"/>
        <v>0</v>
      </c>
      <c r="BX8" s="512">
        <f t="shared" ca="1" si="71"/>
        <v>0</v>
      </c>
      <c r="BY8" s="512">
        <f t="shared" ca="1" si="71"/>
        <v>0</v>
      </c>
      <c r="BZ8" s="512">
        <f t="shared" ca="1" si="71"/>
        <v>0</v>
      </c>
      <c r="CA8" s="512">
        <f t="shared" ca="1" si="71"/>
        <v>0</v>
      </c>
      <c r="CB8" s="512">
        <f t="shared" ca="1" si="71"/>
        <v>0</v>
      </c>
      <c r="CC8" s="512">
        <f t="shared" ca="1" si="71"/>
        <v>0</v>
      </c>
      <c r="CD8" s="512">
        <f t="shared" ca="1" si="71"/>
        <v>0</v>
      </c>
      <c r="CE8" s="512">
        <f t="shared" ca="1" si="71"/>
        <v>0</v>
      </c>
      <c r="CF8" s="512">
        <f t="shared" ca="1" si="71"/>
        <v>0</v>
      </c>
      <c r="CG8" s="512">
        <f t="shared" ca="1" si="71"/>
        <v>0</v>
      </c>
      <c r="CH8" s="512">
        <f t="shared" ca="1" si="71"/>
        <v>0</v>
      </c>
      <c r="CI8" s="512">
        <f t="shared" ca="1" si="71"/>
        <v>0</v>
      </c>
      <c r="CJ8" s="512">
        <f t="shared" ca="1" si="71"/>
        <v>0</v>
      </c>
      <c r="CK8" s="512">
        <f t="shared" ca="1" si="71"/>
        <v>0</v>
      </c>
      <c r="CL8" s="512">
        <f t="shared" ca="1" si="71"/>
        <v>0</v>
      </c>
      <c r="CM8" s="512">
        <f t="shared" ca="1" si="71"/>
        <v>0</v>
      </c>
      <c r="CN8" s="512">
        <f t="shared" ca="1" si="71"/>
        <v>0</v>
      </c>
      <c r="CO8" s="512">
        <f t="shared" ca="1" si="71"/>
        <v>0</v>
      </c>
      <c r="CP8" s="512">
        <f t="shared" ca="1" si="71"/>
        <v>0</v>
      </c>
      <c r="CQ8" s="512">
        <f t="shared" ca="1" si="71"/>
        <v>0</v>
      </c>
      <c r="CR8" s="512">
        <f t="shared" ca="1" si="71"/>
        <v>0</v>
      </c>
      <c r="CS8" s="512">
        <f t="shared" ca="1" si="71"/>
        <v>0</v>
      </c>
      <c r="CT8" s="512">
        <f t="shared" ca="1" si="71"/>
        <v>0</v>
      </c>
      <c r="CU8" s="512">
        <f t="shared" ref="CU8:CZ8" ca="1" si="72">+($C$16*CU$19+$C$22*CU$25+$C$28*CU$31+$C$34*CU$37+$C$40*CU$43+$C$46*CU$49+$C$52*CU$55+$C$58*CU$61)*-1</f>
        <v>0</v>
      </c>
      <c r="CV8" s="512">
        <f t="shared" ca="1" si="72"/>
        <v>0</v>
      </c>
      <c r="CW8" s="512">
        <f t="shared" ca="1" si="72"/>
        <v>0</v>
      </c>
      <c r="CX8" s="512">
        <f t="shared" ca="1" si="72"/>
        <v>0</v>
      </c>
      <c r="CY8" s="512">
        <f t="shared" ca="1" si="72"/>
        <v>0</v>
      </c>
      <c r="CZ8" s="512">
        <f t="shared" ca="1" si="72"/>
        <v>0</v>
      </c>
      <c r="DA8" s="421"/>
      <c r="DB8" s="421"/>
      <c r="DC8" s="421"/>
      <c r="DD8" s="421"/>
      <c r="DE8" s="421"/>
      <c r="DF8" s="421"/>
      <c r="DG8" s="421"/>
      <c r="DH8" s="421"/>
      <c r="DI8" s="421"/>
      <c r="DJ8" s="421"/>
      <c r="DK8" s="421"/>
      <c r="DL8" s="421"/>
      <c r="DM8" s="421"/>
      <c r="DN8" s="421"/>
      <c r="DO8" s="421"/>
      <c r="DP8" s="421"/>
      <c r="DQ8" s="421"/>
      <c r="DR8" s="421"/>
      <c r="DS8" s="421"/>
      <c r="DT8" s="421"/>
      <c r="DU8" s="421"/>
    </row>
    <row r="9" spans="1:125" x14ac:dyDescent="0.25">
      <c r="B9" t="s">
        <v>246</v>
      </c>
      <c r="C9" s="512">
        <f t="shared" ref="C9:AH9" ca="1" si="73">+($D$16*C$19+$D$22*C$25+$D$28*C$31+$D$34*C$37+$D$40*C$43+$D$46*C$49+$D$52*C$55+$D$58*C$61)*-1</f>
        <v>0</v>
      </c>
      <c r="D9" s="512">
        <f t="shared" ca="1" si="73"/>
        <v>0</v>
      </c>
      <c r="E9" s="512">
        <f t="shared" ca="1" si="73"/>
        <v>0</v>
      </c>
      <c r="F9" s="512">
        <f t="shared" ca="1" si="73"/>
        <v>0</v>
      </c>
      <c r="G9" s="512">
        <f t="shared" ca="1" si="73"/>
        <v>0</v>
      </c>
      <c r="H9" s="512">
        <f t="shared" ca="1" si="73"/>
        <v>0</v>
      </c>
      <c r="I9" s="512">
        <f t="shared" ca="1" si="73"/>
        <v>0</v>
      </c>
      <c r="J9" s="512">
        <f t="shared" ca="1" si="73"/>
        <v>0</v>
      </c>
      <c r="K9" s="512">
        <f t="shared" ca="1" si="73"/>
        <v>0</v>
      </c>
      <c r="L9" s="512">
        <f t="shared" ca="1" si="73"/>
        <v>0</v>
      </c>
      <c r="M9" s="512">
        <f t="shared" ca="1" si="73"/>
        <v>0</v>
      </c>
      <c r="N9" s="512">
        <f t="shared" ca="1" si="73"/>
        <v>0</v>
      </c>
      <c r="O9" s="512">
        <f t="shared" ca="1" si="73"/>
        <v>0</v>
      </c>
      <c r="P9" s="512">
        <f t="shared" ca="1" si="73"/>
        <v>0</v>
      </c>
      <c r="Q9" s="512">
        <f t="shared" ca="1" si="73"/>
        <v>0</v>
      </c>
      <c r="R9" s="512">
        <f t="shared" ca="1" si="73"/>
        <v>0</v>
      </c>
      <c r="S9" s="512">
        <f t="shared" ca="1" si="73"/>
        <v>0</v>
      </c>
      <c r="T9" s="512">
        <f t="shared" ca="1" si="73"/>
        <v>0</v>
      </c>
      <c r="U9" s="512">
        <f t="shared" ca="1" si="73"/>
        <v>0</v>
      </c>
      <c r="V9" s="512">
        <f t="shared" ca="1" si="73"/>
        <v>0</v>
      </c>
      <c r="W9" s="512">
        <f t="shared" ca="1" si="73"/>
        <v>0</v>
      </c>
      <c r="X9" s="512">
        <f t="shared" ca="1" si="73"/>
        <v>0</v>
      </c>
      <c r="Y9" s="512">
        <f t="shared" ca="1" si="73"/>
        <v>0</v>
      </c>
      <c r="Z9" s="512">
        <f t="shared" ca="1" si="73"/>
        <v>0</v>
      </c>
      <c r="AA9" s="512">
        <f t="shared" ca="1" si="73"/>
        <v>0</v>
      </c>
      <c r="AB9" s="512">
        <f t="shared" ca="1" si="73"/>
        <v>0</v>
      </c>
      <c r="AC9" s="512">
        <f t="shared" ca="1" si="73"/>
        <v>0</v>
      </c>
      <c r="AD9" s="512">
        <f t="shared" ca="1" si="73"/>
        <v>0</v>
      </c>
      <c r="AE9" s="512">
        <f t="shared" ca="1" si="73"/>
        <v>0</v>
      </c>
      <c r="AF9" s="512">
        <f t="shared" ca="1" si="73"/>
        <v>0</v>
      </c>
      <c r="AG9" s="512">
        <f t="shared" ca="1" si="73"/>
        <v>0</v>
      </c>
      <c r="AH9" s="512">
        <f t="shared" ca="1" si="73"/>
        <v>0</v>
      </c>
      <c r="AI9" s="512">
        <f t="shared" ref="AI9:BN9" ca="1" si="74">+($D$16*AI$19+$D$22*AI$25+$D$28*AI$31+$D$34*AI$37+$D$40*AI$43+$D$46*AI$49+$D$52*AI$55+$D$58*AI$61)*-1</f>
        <v>0</v>
      </c>
      <c r="AJ9" s="512">
        <f t="shared" ca="1" si="74"/>
        <v>0</v>
      </c>
      <c r="AK9" s="512">
        <f t="shared" ca="1" si="74"/>
        <v>0</v>
      </c>
      <c r="AL9" s="512">
        <f t="shared" ca="1" si="74"/>
        <v>0</v>
      </c>
      <c r="AM9" s="512">
        <f t="shared" ca="1" si="74"/>
        <v>0</v>
      </c>
      <c r="AN9" s="512">
        <f t="shared" ca="1" si="74"/>
        <v>0</v>
      </c>
      <c r="AO9" s="512">
        <f t="shared" ca="1" si="74"/>
        <v>0</v>
      </c>
      <c r="AP9" s="512">
        <f t="shared" ca="1" si="74"/>
        <v>0</v>
      </c>
      <c r="AQ9" s="512">
        <f t="shared" ca="1" si="74"/>
        <v>0</v>
      </c>
      <c r="AR9" s="512">
        <f t="shared" ca="1" si="74"/>
        <v>0</v>
      </c>
      <c r="AS9" s="512">
        <f t="shared" ca="1" si="74"/>
        <v>0</v>
      </c>
      <c r="AT9" s="512">
        <f t="shared" ca="1" si="74"/>
        <v>0</v>
      </c>
      <c r="AU9" s="512">
        <f t="shared" ca="1" si="74"/>
        <v>0</v>
      </c>
      <c r="AV9" s="512">
        <f t="shared" ca="1" si="74"/>
        <v>0</v>
      </c>
      <c r="AW9" s="512">
        <f t="shared" ca="1" si="74"/>
        <v>0</v>
      </c>
      <c r="AX9" s="512">
        <f t="shared" ca="1" si="74"/>
        <v>0</v>
      </c>
      <c r="AY9" s="512">
        <f t="shared" ca="1" si="74"/>
        <v>0</v>
      </c>
      <c r="AZ9" s="512">
        <f t="shared" ca="1" si="74"/>
        <v>0</v>
      </c>
      <c r="BA9" s="512">
        <f t="shared" ca="1" si="74"/>
        <v>0</v>
      </c>
      <c r="BB9" s="512">
        <f t="shared" ca="1" si="74"/>
        <v>0</v>
      </c>
      <c r="BC9" s="512">
        <f t="shared" ca="1" si="74"/>
        <v>0</v>
      </c>
      <c r="BD9" s="512">
        <f t="shared" ca="1" si="74"/>
        <v>0</v>
      </c>
      <c r="BE9" s="512">
        <f t="shared" ca="1" si="74"/>
        <v>0</v>
      </c>
      <c r="BF9" s="512">
        <f t="shared" ca="1" si="74"/>
        <v>0</v>
      </c>
      <c r="BG9" s="512">
        <f t="shared" ca="1" si="74"/>
        <v>0</v>
      </c>
      <c r="BH9" s="512">
        <f t="shared" ca="1" si="74"/>
        <v>0</v>
      </c>
      <c r="BI9" s="512">
        <f t="shared" ca="1" si="74"/>
        <v>0</v>
      </c>
      <c r="BJ9" s="512">
        <f t="shared" ca="1" si="74"/>
        <v>0</v>
      </c>
      <c r="BK9" s="512">
        <f t="shared" ca="1" si="74"/>
        <v>0</v>
      </c>
      <c r="BL9" s="512">
        <f t="shared" ca="1" si="74"/>
        <v>0</v>
      </c>
      <c r="BM9" s="512">
        <f t="shared" ca="1" si="74"/>
        <v>0</v>
      </c>
      <c r="BN9" s="512">
        <f t="shared" ca="1" si="74"/>
        <v>0</v>
      </c>
      <c r="BO9" s="512">
        <f t="shared" ref="BO9:CT9" ca="1" si="75">+($D$16*BO$19+$D$22*BO$25+$D$28*BO$31+$D$34*BO$37+$D$40*BO$43+$D$46*BO$49+$D$52*BO$55+$D$58*BO$61)*-1</f>
        <v>0</v>
      </c>
      <c r="BP9" s="512">
        <f t="shared" ca="1" si="75"/>
        <v>0</v>
      </c>
      <c r="BQ9" s="512">
        <f t="shared" ca="1" si="75"/>
        <v>0</v>
      </c>
      <c r="BR9" s="512">
        <f t="shared" ca="1" si="75"/>
        <v>0</v>
      </c>
      <c r="BS9" s="512">
        <f t="shared" ca="1" si="75"/>
        <v>0</v>
      </c>
      <c r="BT9" s="512">
        <f t="shared" ca="1" si="75"/>
        <v>0</v>
      </c>
      <c r="BU9" s="512">
        <f t="shared" ca="1" si="75"/>
        <v>0</v>
      </c>
      <c r="BV9" s="512">
        <f t="shared" ca="1" si="75"/>
        <v>0</v>
      </c>
      <c r="BW9" s="512">
        <f t="shared" ca="1" si="75"/>
        <v>0</v>
      </c>
      <c r="BX9" s="512">
        <f t="shared" ca="1" si="75"/>
        <v>0</v>
      </c>
      <c r="BY9" s="512">
        <f t="shared" ca="1" si="75"/>
        <v>0</v>
      </c>
      <c r="BZ9" s="512">
        <f t="shared" ca="1" si="75"/>
        <v>0</v>
      </c>
      <c r="CA9" s="512">
        <f t="shared" ca="1" si="75"/>
        <v>0</v>
      </c>
      <c r="CB9" s="512">
        <f t="shared" ca="1" si="75"/>
        <v>0</v>
      </c>
      <c r="CC9" s="512">
        <f t="shared" ca="1" si="75"/>
        <v>0</v>
      </c>
      <c r="CD9" s="512">
        <f t="shared" ca="1" si="75"/>
        <v>0</v>
      </c>
      <c r="CE9" s="512">
        <f t="shared" ca="1" si="75"/>
        <v>0</v>
      </c>
      <c r="CF9" s="512">
        <f t="shared" ca="1" si="75"/>
        <v>0</v>
      </c>
      <c r="CG9" s="512">
        <f t="shared" ca="1" si="75"/>
        <v>0</v>
      </c>
      <c r="CH9" s="512">
        <f t="shared" ca="1" si="75"/>
        <v>0</v>
      </c>
      <c r="CI9" s="512">
        <f t="shared" ca="1" si="75"/>
        <v>0</v>
      </c>
      <c r="CJ9" s="512">
        <f t="shared" ca="1" si="75"/>
        <v>0</v>
      </c>
      <c r="CK9" s="512">
        <f t="shared" ca="1" si="75"/>
        <v>0</v>
      </c>
      <c r="CL9" s="512">
        <f t="shared" ca="1" si="75"/>
        <v>0</v>
      </c>
      <c r="CM9" s="512">
        <f t="shared" ca="1" si="75"/>
        <v>0</v>
      </c>
      <c r="CN9" s="512">
        <f t="shared" ca="1" si="75"/>
        <v>0</v>
      </c>
      <c r="CO9" s="512">
        <f t="shared" ca="1" si="75"/>
        <v>0</v>
      </c>
      <c r="CP9" s="512">
        <f t="shared" ca="1" si="75"/>
        <v>0</v>
      </c>
      <c r="CQ9" s="512">
        <f t="shared" ca="1" si="75"/>
        <v>0</v>
      </c>
      <c r="CR9" s="512">
        <f t="shared" ca="1" si="75"/>
        <v>0</v>
      </c>
      <c r="CS9" s="512">
        <f t="shared" ca="1" si="75"/>
        <v>0</v>
      </c>
      <c r="CT9" s="512">
        <f t="shared" ca="1" si="75"/>
        <v>0</v>
      </c>
      <c r="CU9" s="512">
        <f t="shared" ref="CU9:CZ9" ca="1" si="76">+($D$16*CU$19+$D$22*CU$25+$D$28*CU$31+$D$34*CU$37+$D$40*CU$43+$D$46*CU$49+$D$52*CU$55+$D$58*CU$61)*-1</f>
        <v>0</v>
      </c>
      <c r="CV9" s="512">
        <f t="shared" ca="1" si="76"/>
        <v>0</v>
      </c>
      <c r="CW9" s="512">
        <f t="shared" ca="1" si="76"/>
        <v>0</v>
      </c>
      <c r="CX9" s="512">
        <f t="shared" ca="1" si="76"/>
        <v>0</v>
      </c>
      <c r="CY9" s="512">
        <f t="shared" ca="1" si="76"/>
        <v>0</v>
      </c>
      <c r="CZ9" s="512">
        <f t="shared" ca="1" si="76"/>
        <v>0</v>
      </c>
      <c r="DA9" s="421"/>
      <c r="DB9" s="421"/>
      <c r="DC9" s="421"/>
      <c r="DD9" s="421"/>
      <c r="DE9" s="421"/>
      <c r="DF9" s="421"/>
      <c r="DG9" s="421"/>
      <c r="DH9" s="421"/>
      <c r="DI9" s="421"/>
      <c r="DJ9" s="421"/>
      <c r="DK9" s="421"/>
      <c r="DL9" s="421"/>
      <c r="DM9" s="421"/>
      <c r="DN9" s="421"/>
      <c r="DO9" s="421"/>
      <c r="DP9" s="421"/>
      <c r="DQ9" s="421"/>
      <c r="DR9" s="421"/>
      <c r="DS9" s="421"/>
      <c r="DT9" s="421"/>
      <c r="DU9" s="421"/>
    </row>
    <row r="10" spans="1:125" x14ac:dyDescent="0.25">
      <c r="B10" t="s">
        <v>274</v>
      </c>
      <c r="C10" s="512">
        <f t="shared" ref="C10:AH10" ca="1" si="77">($E$16*C$19+$E$22*C$25+$E$28*C$31+$E$34*C$37+$E$40*C$43+$E$46*C$49+$E$52*C$55+$E$58*C$61)*-1</f>
        <v>0</v>
      </c>
      <c r="D10" s="512">
        <f t="shared" ca="1" si="77"/>
        <v>0</v>
      </c>
      <c r="E10" s="512">
        <f t="shared" ca="1" si="77"/>
        <v>0</v>
      </c>
      <c r="F10" s="512">
        <f t="shared" ca="1" si="77"/>
        <v>0</v>
      </c>
      <c r="G10" s="512">
        <f t="shared" ca="1" si="77"/>
        <v>0</v>
      </c>
      <c r="H10" s="512">
        <f t="shared" ca="1" si="77"/>
        <v>0</v>
      </c>
      <c r="I10" s="512">
        <f t="shared" ca="1" si="77"/>
        <v>0</v>
      </c>
      <c r="J10" s="512">
        <f t="shared" ca="1" si="77"/>
        <v>0</v>
      </c>
      <c r="K10" s="512">
        <f t="shared" ca="1" si="77"/>
        <v>0</v>
      </c>
      <c r="L10" s="512">
        <f t="shared" ca="1" si="77"/>
        <v>0</v>
      </c>
      <c r="M10" s="512">
        <f t="shared" ca="1" si="77"/>
        <v>0</v>
      </c>
      <c r="N10" s="512">
        <f t="shared" ca="1" si="77"/>
        <v>0</v>
      </c>
      <c r="O10" s="512">
        <f t="shared" ca="1" si="77"/>
        <v>0</v>
      </c>
      <c r="P10" s="512">
        <f t="shared" ca="1" si="77"/>
        <v>0</v>
      </c>
      <c r="Q10" s="512">
        <f t="shared" ca="1" si="77"/>
        <v>0</v>
      </c>
      <c r="R10" s="512">
        <f t="shared" ca="1" si="77"/>
        <v>0</v>
      </c>
      <c r="S10" s="512">
        <f t="shared" ca="1" si="77"/>
        <v>0</v>
      </c>
      <c r="T10" s="512">
        <f t="shared" ca="1" si="77"/>
        <v>0</v>
      </c>
      <c r="U10" s="512">
        <f t="shared" ca="1" si="77"/>
        <v>0</v>
      </c>
      <c r="V10" s="512">
        <f t="shared" ca="1" si="77"/>
        <v>0</v>
      </c>
      <c r="W10" s="512">
        <f t="shared" ca="1" si="77"/>
        <v>0</v>
      </c>
      <c r="X10" s="512">
        <f t="shared" ca="1" si="77"/>
        <v>0</v>
      </c>
      <c r="Y10" s="512">
        <f t="shared" ca="1" si="77"/>
        <v>0</v>
      </c>
      <c r="Z10" s="512">
        <f t="shared" ca="1" si="77"/>
        <v>0</v>
      </c>
      <c r="AA10" s="512">
        <f t="shared" ca="1" si="77"/>
        <v>0</v>
      </c>
      <c r="AB10" s="512">
        <f t="shared" ca="1" si="77"/>
        <v>0</v>
      </c>
      <c r="AC10" s="512">
        <f t="shared" ca="1" si="77"/>
        <v>0</v>
      </c>
      <c r="AD10" s="512">
        <f t="shared" ca="1" si="77"/>
        <v>0</v>
      </c>
      <c r="AE10" s="512">
        <f t="shared" ca="1" si="77"/>
        <v>0</v>
      </c>
      <c r="AF10" s="512">
        <f t="shared" ca="1" si="77"/>
        <v>0</v>
      </c>
      <c r="AG10" s="512">
        <f t="shared" ca="1" si="77"/>
        <v>0</v>
      </c>
      <c r="AH10" s="512">
        <f t="shared" ca="1" si="77"/>
        <v>0</v>
      </c>
      <c r="AI10" s="512">
        <f t="shared" ref="AI10:BN10" ca="1" si="78">($E$16*AI$19+$E$22*AI$25+$E$28*AI$31+$E$34*AI$37+$E$40*AI$43+$E$46*AI$49+$E$52*AI$55+$E$58*AI$61)*-1</f>
        <v>0</v>
      </c>
      <c r="AJ10" s="512">
        <f t="shared" ca="1" si="78"/>
        <v>0</v>
      </c>
      <c r="AK10" s="512">
        <f t="shared" ca="1" si="78"/>
        <v>0</v>
      </c>
      <c r="AL10" s="512">
        <f t="shared" ca="1" si="78"/>
        <v>0</v>
      </c>
      <c r="AM10" s="512">
        <f t="shared" ca="1" si="78"/>
        <v>0</v>
      </c>
      <c r="AN10" s="512">
        <f t="shared" ca="1" si="78"/>
        <v>0</v>
      </c>
      <c r="AO10" s="512">
        <f t="shared" ca="1" si="78"/>
        <v>0</v>
      </c>
      <c r="AP10" s="512">
        <f t="shared" ca="1" si="78"/>
        <v>0</v>
      </c>
      <c r="AQ10" s="512">
        <f t="shared" ca="1" si="78"/>
        <v>0</v>
      </c>
      <c r="AR10" s="512">
        <f t="shared" ca="1" si="78"/>
        <v>0</v>
      </c>
      <c r="AS10" s="512">
        <f t="shared" ca="1" si="78"/>
        <v>0</v>
      </c>
      <c r="AT10" s="512">
        <f t="shared" ca="1" si="78"/>
        <v>0</v>
      </c>
      <c r="AU10" s="512">
        <f t="shared" ca="1" si="78"/>
        <v>0</v>
      </c>
      <c r="AV10" s="512">
        <f t="shared" ca="1" si="78"/>
        <v>0</v>
      </c>
      <c r="AW10" s="512">
        <f t="shared" ca="1" si="78"/>
        <v>0</v>
      </c>
      <c r="AX10" s="512">
        <f t="shared" ca="1" si="78"/>
        <v>0</v>
      </c>
      <c r="AY10" s="512">
        <f t="shared" ca="1" si="78"/>
        <v>0</v>
      </c>
      <c r="AZ10" s="512">
        <f t="shared" ca="1" si="78"/>
        <v>0</v>
      </c>
      <c r="BA10" s="512">
        <f t="shared" ca="1" si="78"/>
        <v>0</v>
      </c>
      <c r="BB10" s="512">
        <f t="shared" ca="1" si="78"/>
        <v>0</v>
      </c>
      <c r="BC10" s="512">
        <f t="shared" ca="1" si="78"/>
        <v>0</v>
      </c>
      <c r="BD10" s="512">
        <f t="shared" ca="1" si="78"/>
        <v>0</v>
      </c>
      <c r="BE10" s="512">
        <f t="shared" ca="1" si="78"/>
        <v>0</v>
      </c>
      <c r="BF10" s="512">
        <f t="shared" ca="1" si="78"/>
        <v>0</v>
      </c>
      <c r="BG10" s="512">
        <f t="shared" ca="1" si="78"/>
        <v>0</v>
      </c>
      <c r="BH10" s="512">
        <f t="shared" ca="1" si="78"/>
        <v>0</v>
      </c>
      <c r="BI10" s="512">
        <f t="shared" ca="1" si="78"/>
        <v>0</v>
      </c>
      <c r="BJ10" s="512">
        <f t="shared" ca="1" si="78"/>
        <v>0</v>
      </c>
      <c r="BK10" s="512">
        <f t="shared" ca="1" si="78"/>
        <v>0</v>
      </c>
      <c r="BL10" s="512">
        <f t="shared" ca="1" si="78"/>
        <v>0</v>
      </c>
      <c r="BM10" s="512">
        <f t="shared" ca="1" si="78"/>
        <v>0</v>
      </c>
      <c r="BN10" s="512">
        <f t="shared" ca="1" si="78"/>
        <v>0</v>
      </c>
      <c r="BO10" s="512">
        <f t="shared" ref="BO10:CT10" ca="1" si="79">($E$16*BO$19+$E$22*BO$25+$E$28*BO$31+$E$34*BO$37+$E$40*BO$43+$E$46*BO$49+$E$52*BO$55+$E$58*BO$61)*-1</f>
        <v>0</v>
      </c>
      <c r="BP10" s="512">
        <f t="shared" ca="1" si="79"/>
        <v>0</v>
      </c>
      <c r="BQ10" s="512">
        <f t="shared" ca="1" si="79"/>
        <v>0</v>
      </c>
      <c r="BR10" s="512">
        <f t="shared" ca="1" si="79"/>
        <v>0</v>
      </c>
      <c r="BS10" s="512">
        <f t="shared" ca="1" si="79"/>
        <v>0</v>
      </c>
      <c r="BT10" s="512">
        <f t="shared" ca="1" si="79"/>
        <v>0</v>
      </c>
      <c r="BU10" s="512">
        <f t="shared" ca="1" si="79"/>
        <v>0</v>
      </c>
      <c r="BV10" s="512">
        <f t="shared" ca="1" si="79"/>
        <v>0</v>
      </c>
      <c r="BW10" s="512">
        <f t="shared" ca="1" si="79"/>
        <v>0</v>
      </c>
      <c r="BX10" s="512">
        <f t="shared" ca="1" si="79"/>
        <v>0</v>
      </c>
      <c r="BY10" s="512">
        <f t="shared" ca="1" si="79"/>
        <v>0</v>
      </c>
      <c r="BZ10" s="512">
        <f t="shared" ca="1" si="79"/>
        <v>0</v>
      </c>
      <c r="CA10" s="512">
        <f t="shared" ca="1" si="79"/>
        <v>0</v>
      </c>
      <c r="CB10" s="512">
        <f t="shared" ca="1" si="79"/>
        <v>0</v>
      </c>
      <c r="CC10" s="512">
        <f t="shared" ca="1" si="79"/>
        <v>0</v>
      </c>
      <c r="CD10" s="512">
        <f t="shared" ca="1" si="79"/>
        <v>0</v>
      </c>
      <c r="CE10" s="512">
        <f t="shared" ca="1" si="79"/>
        <v>0</v>
      </c>
      <c r="CF10" s="512">
        <f t="shared" ca="1" si="79"/>
        <v>0</v>
      </c>
      <c r="CG10" s="512">
        <f t="shared" ca="1" si="79"/>
        <v>0</v>
      </c>
      <c r="CH10" s="512">
        <f t="shared" ca="1" si="79"/>
        <v>0</v>
      </c>
      <c r="CI10" s="512">
        <f t="shared" ca="1" si="79"/>
        <v>0</v>
      </c>
      <c r="CJ10" s="512">
        <f t="shared" ca="1" si="79"/>
        <v>0</v>
      </c>
      <c r="CK10" s="512">
        <f t="shared" ca="1" si="79"/>
        <v>0</v>
      </c>
      <c r="CL10" s="512">
        <f t="shared" ca="1" si="79"/>
        <v>0</v>
      </c>
      <c r="CM10" s="512">
        <f t="shared" ca="1" si="79"/>
        <v>0</v>
      </c>
      <c r="CN10" s="512">
        <f t="shared" ca="1" si="79"/>
        <v>0</v>
      </c>
      <c r="CO10" s="512">
        <f t="shared" ca="1" si="79"/>
        <v>0</v>
      </c>
      <c r="CP10" s="512">
        <f t="shared" ca="1" si="79"/>
        <v>0</v>
      </c>
      <c r="CQ10" s="512">
        <f t="shared" ca="1" si="79"/>
        <v>0</v>
      </c>
      <c r="CR10" s="512">
        <f t="shared" ca="1" si="79"/>
        <v>0</v>
      </c>
      <c r="CS10" s="512">
        <f t="shared" ca="1" si="79"/>
        <v>0</v>
      </c>
      <c r="CT10" s="512">
        <f t="shared" ca="1" si="79"/>
        <v>0</v>
      </c>
      <c r="CU10" s="512">
        <f t="shared" ref="CU10:CZ10" ca="1" si="80">($E$16*CU$19+$E$22*CU$25+$E$28*CU$31+$E$34*CU$37+$E$40*CU$43+$E$46*CU$49+$E$52*CU$55+$E$58*CU$61)*-1</f>
        <v>0</v>
      </c>
      <c r="CV10" s="512">
        <f t="shared" ca="1" si="80"/>
        <v>0</v>
      </c>
      <c r="CW10" s="512">
        <f t="shared" ca="1" si="80"/>
        <v>0</v>
      </c>
      <c r="CX10" s="512">
        <f t="shared" ca="1" si="80"/>
        <v>0</v>
      </c>
      <c r="CY10" s="512">
        <f t="shared" ca="1" si="80"/>
        <v>0</v>
      </c>
      <c r="CZ10" s="512">
        <f t="shared" ca="1" si="80"/>
        <v>0</v>
      </c>
      <c r="DA10" s="421"/>
      <c r="DB10" s="421"/>
      <c r="DC10" s="421"/>
      <c r="DD10" s="421"/>
      <c r="DE10" s="421"/>
      <c r="DF10" s="421"/>
      <c r="DG10" s="421"/>
      <c r="DH10" s="421"/>
      <c r="DI10" s="421"/>
      <c r="DJ10" s="421"/>
      <c r="DK10" s="421"/>
      <c r="DL10" s="421"/>
      <c r="DM10" s="421"/>
      <c r="DN10" s="421"/>
      <c r="DO10" s="421"/>
      <c r="DP10" s="421"/>
      <c r="DQ10" s="421"/>
      <c r="DR10" s="421"/>
      <c r="DS10" s="421"/>
      <c r="DT10" s="421"/>
      <c r="DU10" s="421"/>
    </row>
    <row r="11" spans="1:125" x14ac:dyDescent="0.25">
      <c r="B11" t="s">
        <v>275</v>
      </c>
      <c r="C11" s="512">
        <f t="shared" ref="C11:AH11" ca="1" si="81">($F$16*C$19+$F$22*C$25+$F$28*C$31+$F$34*C$37+$F$40*C$43+$F$46*C$49+$F$52*C$55+$F$58*C$61)*-1</f>
        <v>0</v>
      </c>
      <c r="D11" s="512">
        <f t="shared" ca="1" si="81"/>
        <v>0</v>
      </c>
      <c r="E11" s="512">
        <f t="shared" ca="1" si="81"/>
        <v>0</v>
      </c>
      <c r="F11" s="512">
        <f t="shared" ca="1" si="81"/>
        <v>0</v>
      </c>
      <c r="G11" s="512">
        <f t="shared" ca="1" si="81"/>
        <v>0</v>
      </c>
      <c r="H11" s="512">
        <f t="shared" ca="1" si="81"/>
        <v>0</v>
      </c>
      <c r="I11" s="512">
        <f t="shared" ca="1" si="81"/>
        <v>0</v>
      </c>
      <c r="J11" s="512">
        <f t="shared" ca="1" si="81"/>
        <v>0</v>
      </c>
      <c r="K11" s="512">
        <f t="shared" ca="1" si="81"/>
        <v>0</v>
      </c>
      <c r="L11" s="512">
        <f t="shared" ca="1" si="81"/>
        <v>0</v>
      </c>
      <c r="M11" s="512">
        <f t="shared" ca="1" si="81"/>
        <v>0</v>
      </c>
      <c r="N11" s="512">
        <f t="shared" ca="1" si="81"/>
        <v>0</v>
      </c>
      <c r="O11" s="512">
        <f t="shared" ca="1" si="81"/>
        <v>0</v>
      </c>
      <c r="P11" s="512">
        <f t="shared" ca="1" si="81"/>
        <v>0</v>
      </c>
      <c r="Q11" s="512">
        <f t="shared" ca="1" si="81"/>
        <v>0</v>
      </c>
      <c r="R11" s="512">
        <f t="shared" ca="1" si="81"/>
        <v>0</v>
      </c>
      <c r="S11" s="512">
        <f t="shared" ca="1" si="81"/>
        <v>0</v>
      </c>
      <c r="T11" s="512">
        <f t="shared" ca="1" si="81"/>
        <v>0</v>
      </c>
      <c r="U11" s="512">
        <f t="shared" ca="1" si="81"/>
        <v>0</v>
      </c>
      <c r="V11" s="512">
        <f t="shared" ca="1" si="81"/>
        <v>0</v>
      </c>
      <c r="W11" s="512">
        <f t="shared" ca="1" si="81"/>
        <v>0</v>
      </c>
      <c r="X11" s="512">
        <f t="shared" ca="1" si="81"/>
        <v>0</v>
      </c>
      <c r="Y11" s="512">
        <f t="shared" ca="1" si="81"/>
        <v>0</v>
      </c>
      <c r="Z11" s="512">
        <f t="shared" ca="1" si="81"/>
        <v>0</v>
      </c>
      <c r="AA11" s="512">
        <f t="shared" ca="1" si="81"/>
        <v>0</v>
      </c>
      <c r="AB11" s="512">
        <f t="shared" ca="1" si="81"/>
        <v>0</v>
      </c>
      <c r="AC11" s="512">
        <f t="shared" ca="1" si="81"/>
        <v>0</v>
      </c>
      <c r="AD11" s="512">
        <f t="shared" ca="1" si="81"/>
        <v>0</v>
      </c>
      <c r="AE11" s="512">
        <f t="shared" ca="1" si="81"/>
        <v>0</v>
      </c>
      <c r="AF11" s="512">
        <f t="shared" ca="1" si="81"/>
        <v>0</v>
      </c>
      <c r="AG11" s="512">
        <f t="shared" ca="1" si="81"/>
        <v>0</v>
      </c>
      <c r="AH11" s="512">
        <f t="shared" ca="1" si="81"/>
        <v>0</v>
      </c>
      <c r="AI11" s="512">
        <f t="shared" ref="AI11:BN11" ca="1" si="82">($F$16*AI$19+$F$22*AI$25+$F$28*AI$31+$F$34*AI$37+$F$40*AI$43+$F$46*AI$49+$F$52*AI$55+$F$58*AI$61)*-1</f>
        <v>0</v>
      </c>
      <c r="AJ11" s="512">
        <f t="shared" ca="1" si="82"/>
        <v>0</v>
      </c>
      <c r="AK11" s="512">
        <f t="shared" ca="1" si="82"/>
        <v>0</v>
      </c>
      <c r="AL11" s="512">
        <f t="shared" ca="1" si="82"/>
        <v>0</v>
      </c>
      <c r="AM11" s="512">
        <f t="shared" ca="1" si="82"/>
        <v>0</v>
      </c>
      <c r="AN11" s="512">
        <f t="shared" ca="1" si="82"/>
        <v>0</v>
      </c>
      <c r="AO11" s="512">
        <f t="shared" ca="1" si="82"/>
        <v>0</v>
      </c>
      <c r="AP11" s="512">
        <f t="shared" ca="1" si="82"/>
        <v>0</v>
      </c>
      <c r="AQ11" s="512">
        <f t="shared" ca="1" si="82"/>
        <v>0</v>
      </c>
      <c r="AR11" s="512">
        <f t="shared" ca="1" si="82"/>
        <v>0</v>
      </c>
      <c r="AS11" s="512">
        <f t="shared" ca="1" si="82"/>
        <v>0</v>
      </c>
      <c r="AT11" s="512">
        <f t="shared" ca="1" si="82"/>
        <v>0</v>
      </c>
      <c r="AU11" s="512">
        <f t="shared" ca="1" si="82"/>
        <v>0</v>
      </c>
      <c r="AV11" s="512">
        <f t="shared" ca="1" si="82"/>
        <v>0</v>
      </c>
      <c r="AW11" s="512">
        <f t="shared" ca="1" si="82"/>
        <v>0</v>
      </c>
      <c r="AX11" s="512">
        <f t="shared" ca="1" si="82"/>
        <v>0</v>
      </c>
      <c r="AY11" s="512">
        <f t="shared" ca="1" si="82"/>
        <v>0</v>
      </c>
      <c r="AZ11" s="512">
        <f t="shared" ca="1" si="82"/>
        <v>0</v>
      </c>
      <c r="BA11" s="512">
        <f t="shared" ca="1" si="82"/>
        <v>0</v>
      </c>
      <c r="BB11" s="512">
        <f t="shared" ca="1" si="82"/>
        <v>0</v>
      </c>
      <c r="BC11" s="512">
        <f t="shared" ca="1" si="82"/>
        <v>0</v>
      </c>
      <c r="BD11" s="512">
        <f t="shared" ca="1" si="82"/>
        <v>0</v>
      </c>
      <c r="BE11" s="512">
        <f t="shared" ca="1" si="82"/>
        <v>0</v>
      </c>
      <c r="BF11" s="512">
        <f t="shared" ca="1" si="82"/>
        <v>0</v>
      </c>
      <c r="BG11" s="512">
        <f t="shared" ca="1" si="82"/>
        <v>0</v>
      </c>
      <c r="BH11" s="512">
        <f t="shared" ca="1" si="82"/>
        <v>0</v>
      </c>
      <c r="BI11" s="512">
        <f t="shared" ca="1" si="82"/>
        <v>0</v>
      </c>
      <c r="BJ11" s="512">
        <f t="shared" ca="1" si="82"/>
        <v>0</v>
      </c>
      <c r="BK11" s="512">
        <f t="shared" ca="1" si="82"/>
        <v>0</v>
      </c>
      <c r="BL11" s="512">
        <f t="shared" ca="1" si="82"/>
        <v>0</v>
      </c>
      <c r="BM11" s="512">
        <f t="shared" ca="1" si="82"/>
        <v>0</v>
      </c>
      <c r="BN11" s="512">
        <f t="shared" ca="1" si="82"/>
        <v>0</v>
      </c>
      <c r="BO11" s="512">
        <f t="shared" ref="BO11:CT11" ca="1" si="83">($F$16*BO$19+$F$22*BO$25+$F$28*BO$31+$F$34*BO$37+$F$40*BO$43+$F$46*BO$49+$F$52*BO$55+$F$58*BO$61)*-1</f>
        <v>0</v>
      </c>
      <c r="BP11" s="512">
        <f t="shared" ca="1" si="83"/>
        <v>0</v>
      </c>
      <c r="BQ11" s="512">
        <f t="shared" ca="1" si="83"/>
        <v>0</v>
      </c>
      <c r="BR11" s="512">
        <f t="shared" ca="1" si="83"/>
        <v>0</v>
      </c>
      <c r="BS11" s="512">
        <f t="shared" ca="1" si="83"/>
        <v>0</v>
      </c>
      <c r="BT11" s="512">
        <f t="shared" ca="1" si="83"/>
        <v>0</v>
      </c>
      <c r="BU11" s="512">
        <f t="shared" ca="1" si="83"/>
        <v>0</v>
      </c>
      <c r="BV11" s="512">
        <f t="shared" ca="1" si="83"/>
        <v>0</v>
      </c>
      <c r="BW11" s="512">
        <f t="shared" ca="1" si="83"/>
        <v>0</v>
      </c>
      <c r="BX11" s="512">
        <f t="shared" ca="1" si="83"/>
        <v>0</v>
      </c>
      <c r="BY11" s="512">
        <f t="shared" ca="1" si="83"/>
        <v>0</v>
      </c>
      <c r="BZ11" s="512">
        <f t="shared" ca="1" si="83"/>
        <v>0</v>
      </c>
      <c r="CA11" s="512">
        <f t="shared" ca="1" si="83"/>
        <v>0</v>
      </c>
      <c r="CB11" s="512">
        <f t="shared" ca="1" si="83"/>
        <v>0</v>
      </c>
      <c r="CC11" s="512">
        <f t="shared" ca="1" si="83"/>
        <v>0</v>
      </c>
      <c r="CD11" s="512">
        <f t="shared" ca="1" si="83"/>
        <v>0</v>
      </c>
      <c r="CE11" s="512">
        <f t="shared" ca="1" si="83"/>
        <v>0</v>
      </c>
      <c r="CF11" s="512">
        <f t="shared" ca="1" si="83"/>
        <v>0</v>
      </c>
      <c r="CG11" s="512">
        <f t="shared" ca="1" si="83"/>
        <v>0</v>
      </c>
      <c r="CH11" s="512">
        <f t="shared" ca="1" si="83"/>
        <v>0</v>
      </c>
      <c r="CI11" s="512">
        <f t="shared" ca="1" si="83"/>
        <v>0</v>
      </c>
      <c r="CJ11" s="512">
        <f t="shared" ca="1" si="83"/>
        <v>0</v>
      </c>
      <c r="CK11" s="512">
        <f t="shared" ca="1" si="83"/>
        <v>0</v>
      </c>
      <c r="CL11" s="512">
        <f t="shared" ca="1" si="83"/>
        <v>0</v>
      </c>
      <c r="CM11" s="512">
        <f t="shared" ca="1" si="83"/>
        <v>0</v>
      </c>
      <c r="CN11" s="512">
        <f t="shared" ca="1" si="83"/>
        <v>0</v>
      </c>
      <c r="CO11" s="512">
        <f t="shared" ca="1" si="83"/>
        <v>0</v>
      </c>
      <c r="CP11" s="512">
        <f t="shared" ca="1" si="83"/>
        <v>0</v>
      </c>
      <c r="CQ11" s="512">
        <f t="shared" ca="1" si="83"/>
        <v>0</v>
      </c>
      <c r="CR11" s="512">
        <f t="shared" ca="1" si="83"/>
        <v>0</v>
      </c>
      <c r="CS11" s="512">
        <f t="shared" ca="1" si="83"/>
        <v>0</v>
      </c>
      <c r="CT11" s="512">
        <f t="shared" ca="1" si="83"/>
        <v>0</v>
      </c>
      <c r="CU11" s="512">
        <f t="shared" ref="CU11:CZ11" ca="1" si="84">($F$16*CU$19+$F$22*CU$25+$F$28*CU$31+$F$34*CU$37+$F$40*CU$43+$F$46*CU$49+$F$52*CU$55+$F$58*CU$61)*-1</f>
        <v>0</v>
      </c>
      <c r="CV11" s="512">
        <f t="shared" ca="1" si="84"/>
        <v>0</v>
      </c>
      <c r="CW11" s="512">
        <f t="shared" ca="1" si="84"/>
        <v>0</v>
      </c>
      <c r="CX11" s="512">
        <f t="shared" ca="1" si="84"/>
        <v>0</v>
      </c>
      <c r="CY11" s="512">
        <f t="shared" ca="1" si="84"/>
        <v>0</v>
      </c>
      <c r="CZ11" s="512">
        <f t="shared" ca="1" si="84"/>
        <v>0</v>
      </c>
      <c r="DA11" s="421"/>
      <c r="DB11" s="421"/>
      <c r="DC11" s="421"/>
      <c r="DD11" s="421"/>
      <c r="DE11" s="421"/>
      <c r="DF11" s="421"/>
      <c r="DG11" s="421"/>
      <c r="DH11" s="421"/>
      <c r="DI11" s="421"/>
      <c r="DJ11" s="421"/>
      <c r="DK11" s="421"/>
      <c r="DL11" s="421"/>
      <c r="DM11" s="421"/>
      <c r="DN11" s="421"/>
      <c r="DO11" s="421"/>
      <c r="DP11" s="421"/>
      <c r="DQ11" s="421"/>
      <c r="DR11" s="421"/>
      <c r="DS11" s="421"/>
      <c r="DT11" s="421"/>
      <c r="DU11" s="421"/>
    </row>
    <row r="12" spans="1:125" x14ac:dyDescent="0.25">
      <c r="C12" s="421"/>
      <c r="D12" s="421"/>
      <c r="E12" s="421"/>
      <c r="F12" s="421"/>
      <c r="G12" s="421"/>
      <c r="H12" s="421"/>
      <c r="I12" s="421"/>
      <c r="J12" s="421"/>
      <c r="K12" s="421"/>
      <c r="L12" s="421"/>
      <c r="M12" s="421"/>
      <c r="N12" s="421"/>
      <c r="O12" s="421"/>
      <c r="P12" s="421"/>
      <c r="Q12" s="421"/>
      <c r="R12" s="421"/>
      <c r="S12" s="421"/>
      <c r="T12" s="421"/>
      <c r="U12" s="421"/>
    </row>
    <row r="15" spans="1:125" x14ac:dyDescent="0.25">
      <c r="C15" t="s">
        <v>245</v>
      </c>
      <c r="D15" t="s">
        <v>246</v>
      </c>
      <c r="E15" t="s">
        <v>274</v>
      </c>
      <c r="F15" t="s">
        <v>275</v>
      </c>
    </row>
    <row r="16" spans="1:125" x14ac:dyDescent="0.25">
      <c r="B16">
        <v>2016</v>
      </c>
      <c r="C16" s="513">
        <f>+IF(C$4=$B$16,Summary!E14-RetireValue,0)</f>
        <v>0</v>
      </c>
      <c r="D16" s="513">
        <f>+IF(D$4=$B$16,Summary!F14-RetireValueAlt1,0)</f>
        <v>0</v>
      </c>
      <c r="E16" s="513">
        <f>+IF(E$4=$B$16,Summary!G14-RetireValueAlt2,0)</f>
        <v>0</v>
      </c>
      <c r="F16" s="513">
        <f>+IF(F$4=$B$16,Summary!H14-RetireValueAlt3,0)</f>
        <v>0</v>
      </c>
    </row>
    <row r="17" spans="1:125" ht="16.5" customHeight="1" x14ac:dyDescent="0.25"/>
    <row r="18" spans="1:125" x14ac:dyDescent="0.25">
      <c r="B18" s="129" t="s">
        <v>31</v>
      </c>
      <c r="C18" s="417">
        <f>+B16</f>
        <v>2016</v>
      </c>
      <c r="D18" s="418">
        <f>+C18+1</f>
        <v>2017</v>
      </c>
      <c r="E18" s="418">
        <f t="shared" ref="E18:U18" si="85">+D18+1</f>
        <v>2018</v>
      </c>
      <c r="F18" s="418">
        <f t="shared" si="85"/>
        <v>2019</v>
      </c>
      <c r="G18" s="418">
        <f t="shared" si="85"/>
        <v>2020</v>
      </c>
      <c r="H18" s="418">
        <f t="shared" si="85"/>
        <v>2021</v>
      </c>
      <c r="I18" s="418">
        <f t="shared" si="85"/>
        <v>2022</v>
      </c>
      <c r="J18" s="418">
        <f t="shared" si="85"/>
        <v>2023</v>
      </c>
      <c r="K18" s="418">
        <f t="shared" si="85"/>
        <v>2024</v>
      </c>
      <c r="L18" s="418">
        <f t="shared" si="85"/>
        <v>2025</v>
      </c>
      <c r="M18" s="418">
        <f t="shared" si="85"/>
        <v>2026</v>
      </c>
      <c r="N18" s="418">
        <f t="shared" si="85"/>
        <v>2027</v>
      </c>
      <c r="O18" s="418">
        <f t="shared" si="85"/>
        <v>2028</v>
      </c>
      <c r="P18" s="418">
        <f t="shared" si="85"/>
        <v>2029</v>
      </c>
      <c r="Q18" s="418">
        <f t="shared" si="85"/>
        <v>2030</v>
      </c>
      <c r="R18" s="418">
        <f t="shared" si="85"/>
        <v>2031</v>
      </c>
      <c r="S18" s="418">
        <f>+R18+1</f>
        <v>2032</v>
      </c>
      <c r="T18" s="418">
        <f t="shared" si="85"/>
        <v>2033</v>
      </c>
      <c r="U18" s="418">
        <f t="shared" si="85"/>
        <v>2034</v>
      </c>
      <c r="V18" s="418">
        <f t="shared" ref="V18:AK18" si="86">+U18+1</f>
        <v>2035</v>
      </c>
      <c r="W18" s="418">
        <f t="shared" si="86"/>
        <v>2036</v>
      </c>
      <c r="X18" s="418">
        <f t="shared" si="86"/>
        <v>2037</v>
      </c>
      <c r="Y18" s="418">
        <f t="shared" si="86"/>
        <v>2038</v>
      </c>
      <c r="Z18" s="418">
        <f t="shared" si="86"/>
        <v>2039</v>
      </c>
      <c r="AA18" s="418">
        <f t="shared" si="86"/>
        <v>2040</v>
      </c>
      <c r="AB18" s="418">
        <f t="shared" si="86"/>
        <v>2041</v>
      </c>
      <c r="AC18" s="418">
        <f t="shared" si="86"/>
        <v>2042</v>
      </c>
      <c r="AD18" s="418">
        <f t="shared" si="86"/>
        <v>2043</v>
      </c>
      <c r="AE18" s="418">
        <f t="shared" si="86"/>
        <v>2044</v>
      </c>
      <c r="AF18" s="418">
        <f t="shared" si="86"/>
        <v>2045</v>
      </c>
      <c r="AG18" s="418">
        <f t="shared" si="86"/>
        <v>2046</v>
      </c>
      <c r="AH18" s="418">
        <f t="shared" si="86"/>
        <v>2047</v>
      </c>
      <c r="AI18" s="418">
        <f t="shared" si="86"/>
        <v>2048</v>
      </c>
      <c r="AJ18" s="418">
        <f t="shared" si="86"/>
        <v>2049</v>
      </c>
      <c r="AK18" s="418">
        <f t="shared" si="86"/>
        <v>2050</v>
      </c>
      <c r="AL18" s="418">
        <f t="shared" ref="AL18" si="87">+AK18+1</f>
        <v>2051</v>
      </c>
      <c r="AM18" s="418">
        <f t="shared" ref="AM18" si="88">+AL18+1</f>
        <v>2052</v>
      </c>
      <c r="AN18" s="418">
        <f t="shared" ref="AN18" si="89">+AM18+1</f>
        <v>2053</v>
      </c>
      <c r="AO18" s="418">
        <f t="shared" ref="AO18" si="90">+AN18+1</f>
        <v>2054</v>
      </c>
      <c r="AP18" s="418">
        <f t="shared" ref="AP18" si="91">+AO18+1</f>
        <v>2055</v>
      </c>
      <c r="AQ18" s="418">
        <f t="shared" ref="AQ18" si="92">+AP18+1</f>
        <v>2056</v>
      </c>
      <c r="AR18" s="418">
        <f t="shared" ref="AR18" si="93">+AQ18+1</f>
        <v>2057</v>
      </c>
      <c r="AS18" s="418">
        <f t="shared" ref="AS18" si="94">+AR18+1</f>
        <v>2058</v>
      </c>
      <c r="AT18" s="418">
        <f t="shared" ref="AT18" si="95">+AS18+1</f>
        <v>2059</v>
      </c>
      <c r="AU18" s="418">
        <f t="shared" ref="AU18" si="96">+AT18+1</f>
        <v>2060</v>
      </c>
      <c r="AV18" s="418">
        <f t="shared" ref="AV18" si="97">+AU18+1</f>
        <v>2061</v>
      </c>
      <c r="AW18" s="418">
        <f t="shared" ref="AW18" si="98">+AV18+1</f>
        <v>2062</v>
      </c>
      <c r="AX18" s="418">
        <f t="shared" ref="AX18" si="99">+AW18+1</f>
        <v>2063</v>
      </c>
      <c r="AY18" s="418">
        <f t="shared" ref="AY18" si="100">+AX18+1</f>
        <v>2064</v>
      </c>
      <c r="AZ18" s="418">
        <f t="shared" ref="AZ18" si="101">+AY18+1</f>
        <v>2065</v>
      </c>
      <c r="BA18" s="418">
        <f t="shared" ref="BA18" si="102">+AZ18+1</f>
        <v>2066</v>
      </c>
      <c r="BB18" s="418">
        <f t="shared" ref="BB18" si="103">+BA18+1</f>
        <v>2067</v>
      </c>
      <c r="BC18" s="418">
        <f t="shared" ref="BC18" si="104">+BB18+1</f>
        <v>2068</v>
      </c>
      <c r="BD18" s="418">
        <f t="shared" ref="BD18" si="105">+BC18+1</f>
        <v>2069</v>
      </c>
      <c r="BE18" s="418">
        <f t="shared" ref="BE18" si="106">+BD18+1</f>
        <v>2070</v>
      </c>
      <c r="BF18" s="418">
        <f t="shared" ref="BF18" si="107">+BE18+1</f>
        <v>2071</v>
      </c>
      <c r="BG18" s="418">
        <f t="shared" ref="BG18" si="108">+BF18+1</f>
        <v>2072</v>
      </c>
      <c r="BH18" s="418">
        <f t="shared" ref="BH18" si="109">+BG18+1</f>
        <v>2073</v>
      </c>
      <c r="BI18" s="418">
        <f t="shared" ref="BI18" si="110">+BH18+1</f>
        <v>2074</v>
      </c>
      <c r="BJ18" s="418">
        <f t="shared" ref="BJ18" si="111">+BI18+1</f>
        <v>2075</v>
      </c>
      <c r="BK18" s="418">
        <f t="shared" ref="BK18" si="112">+BJ18+1</f>
        <v>2076</v>
      </c>
      <c r="BL18" s="418">
        <f t="shared" ref="BL18" si="113">+BK18+1</f>
        <v>2077</v>
      </c>
      <c r="BM18" s="418">
        <f t="shared" ref="BM18" si="114">+BL18+1</f>
        <v>2078</v>
      </c>
      <c r="BN18" s="418">
        <f t="shared" ref="BN18" si="115">+BM18+1</f>
        <v>2079</v>
      </c>
      <c r="BO18" s="418">
        <f t="shared" ref="BO18" si="116">+BN18+1</f>
        <v>2080</v>
      </c>
      <c r="BP18" s="418">
        <f t="shared" ref="BP18" si="117">+BO18+1</f>
        <v>2081</v>
      </c>
      <c r="BQ18" s="418">
        <f t="shared" ref="BQ18" si="118">+BP18+1</f>
        <v>2082</v>
      </c>
      <c r="BR18" s="418">
        <f t="shared" ref="BR18" si="119">+BQ18+1</f>
        <v>2083</v>
      </c>
      <c r="BS18" s="418">
        <f t="shared" ref="BS18" si="120">+BR18+1</f>
        <v>2084</v>
      </c>
      <c r="BT18" s="418">
        <f t="shared" ref="BT18" si="121">+BS18+1</f>
        <v>2085</v>
      </c>
      <c r="BU18" s="418">
        <f t="shared" ref="BU18" si="122">+BT18+1</f>
        <v>2086</v>
      </c>
      <c r="BV18" s="418">
        <f t="shared" ref="BV18" si="123">+BU18+1</f>
        <v>2087</v>
      </c>
      <c r="BW18" s="418">
        <f t="shared" ref="BW18" si="124">+BV18+1</f>
        <v>2088</v>
      </c>
      <c r="BX18" s="418">
        <f t="shared" ref="BX18" si="125">+BW18+1</f>
        <v>2089</v>
      </c>
      <c r="BY18" s="418">
        <f t="shared" ref="BY18" si="126">+BX18+1</f>
        <v>2090</v>
      </c>
      <c r="BZ18" s="418">
        <f t="shared" ref="BZ18" si="127">+BY18+1</f>
        <v>2091</v>
      </c>
      <c r="CA18" s="418">
        <f t="shared" ref="CA18" si="128">+BZ18+1</f>
        <v>2092</v>
      </c>
      <c r="CB18" s="418">
        <f t="shared" ref="CB18" si="129">+CA18+1</f>
        <v>2093</v>
      </c>
      <c r="CC18" s="418">
        <f t="shared" ref="CC18" si="130">+CB18+1</f>
        <v>2094</v>
      </c>
      <c r="CD18" s="418">
        <f t="shared" ref="CD18" si="131">+CC18+1</f>
        <v>2095</v>
      </c>
      <c r="CE18" s="418">
        <f t="shared" ref="CE18" si="132">+CD18+1</f>
        <v>2096</v>
      </c>
      <c r="CF18" s="418">
        <f t="shared" ref="CF18" si="133">+CE18+1</f>
        <v>2097</v>
      </c>
      <c r="CG18" s="418">
        <f t="shared" ref="CG18" si="134">+CF18+1</f>
        <v>2098</v>
      </c>
      <c r="CH18" s="418">
        <f t="shared" ref="CH18" si="135">+CG18+1</f>
        <v>2099</v>
      </c>
      <c r="CI18" s="418">
        <f t="shared" ref="CI18" si="136">+CH18+1</f>
        <v>2100</v>
      </c>
      <c r="CJ18" s="418">
        <f t="shared" ref="CJ18" si="137">+CI18+1</f>
        <v>2101</v>
      </c>
      <c r="CK18" s="418">
        <f t="shared" ref="CK18" si="138">+CJ18+1</f>
        <v>2102</v>
      </c>
      <c r="CL18" s="418">
        <f t="shared" ref="CL18" si="139">+CK18+1</f>
        <v>2103</v>
      </c>
      <c r="CM18" s="418">
        <f t="shared" ref="CM18" si="140">+CL18+1</f>
        <v>2104</v>
      </c>
      <c r="CN18" s="418">
        <f t="shared" ref="CN18" si="141">+CM18+1</f>
        <v>2105</v>
      </c>
      <c r="CO18" s="418">
        <f t="shared" ref="CO18" si="142">+CN18+1</f>
        <v>2106</v>
      </c>
      <c r="CP18" s="418">
        <f t="shared" ref="CP18" si="143">+CO18+1</f>
        <v>2107</v>
      </c>
      <c r="CQ18" s="418">
        <f t="shared" ref="CQ18" si="144">+CP18+1</f>
        <v>2108</v>
      </c>
      <c r="CR18" s="418">
        <f t="shared" ref="CR18" si="145">+CQ18+1</f>
        <v>2109</v>
      </c>
      <c r="CS18" s="418">
        <f t="shared" ref="CS18" si="146">+CR18+1</f>
        <v>2110</v>
      </c>
      <c r="CT18" s="418">
        <f t="shared" ref="CT18" si="147">+CS18+1</f>
        <v>2111</v>
      </c>
      <c r="CU18" s="418">
        <f t="shared" ref="CU18" si="148">+CT18+1</f>
        <v>2112</v>
      </c>
      <c r="CV18" s="418">
        <f t="shared" ref="CV18" si="149">+CU18+1</f>
        <v>2113</v>
      </c>
      <c r="CW18" s="418">
        <f t="shared" ref="CW18" si="150">+CV18+1</f>
        <v>2114</v>
      </c>
      <c r="CX18" s="418">
        <f t="shared" ref="CX18" si="151">+CW18+1</f>
        <v>2115</v>
      </c>
      <c r="CY18" s="418">
        <f t="shared" ref="CY18" si="152">+CX18+1</f>
        <v>2116</v>
      </c>
      <c r="CZ18" s="418">
        <f t="shared" ref="CZ18" si="153">+CY18+1</f>
        <v>2117</v>
      </c>
      <c r="DA18" s="418"/>
      <c r="DB18" s="418"/>
      <c r="DC18" s="418"/>
      <c r="DD18" s="418"/>
      <c r="DE18" s="418"/>
      <c r="DF18" s="418"/>
      <c r="DG18" s="418"/>
      <c r="DH18" s="418"/>
      <c r="DI18" s="418"/>
      <c r="DJ18" s="418"/>
      <c r="DK18" s="418"/>
      <c r="DL18" s="418"/>
      <c r="DM18" s="418"/>
      <c r="DN18" s="418"/>
      <c r="DO18" s="418"/>
      <c r="DP18" s="418"/>
      <c r="DQ18" s="418"/>
      <c r="DR18" s="418"/>
      <c r="DS18" s="418"/>
      <c r="DT18" s="418"/>
      <c r="DU18" s="418"/>
    </row>
    <row r="19" spans="1:125" x14ac:dyDescent="0.25">
      <c r="A19">
        <v>2016</v>
      </c>
      <c r="B19">
        <f ca="1">+C2</f>
        <v>20</v>
      </c>
      <c r="C19">
        <f ca="1">IF($C$5="Yes",VLOOKUP($B$19,'LookUp Ranges'!$A$59:$CY$65,C$63),VLOOKUP($B$19,'LookUp Ranges Bonus'!$A$11:$CY$16,'Bonus Calc'!C$63))</f>
        <v>0.51875000000000004</v>
      </c>
      <c r="D19">
        <f ca="1">IF($C$5="Yes",VLOOKUP($B$19,'LookUp Ranges'!$A$59:$CY$65,D$63),VLOOKUP($B$19,'LookUp Ranges Bonus'!$A$11:$CY$16,'Bonus Calc'!D$63))</f>
        <v>3.6095000000000002E-2</v>
      </c>
      <c r="E19">
        <f ca="1">IF($C$5="Yes",VLOOKUP($B$19,'LookUp Ranges'!$A$59:$CY$65,E$63),VLOOKUP($B$19,'LookUp Ranges Bonus'!$A$11:$CY$16,'Bonus Calc'!E$63))</f>
        <v>3.3384999999999998E-2</v>
      </c>
      <c r="F19">
        <f ca="1">IF($C$5="Yes",VLOOKUP($B$19,'LookUp Ranges'!$A$59:$CY$65,F$63),VLOOKUP($B$19,'LookUp Ranges Bonus'!$A$11:$CY$16,'Bonus Calc'!F$63))</f>
        <v>3.0884999999999999E-2</v>
      </c>
      <c r="G19">
        <f ca="1">IF($C$5="Yes",VLOOKUP($B$19,'LookUp Ranges'!$A$59:$CY$65,G$63),VLOOKUP($B$19,'LookUp Ranges Bonus'!$A$11:$CY$16,'Bonus Calc'!G$63))</f>
        <v>2.8565E-2</v>
      </c>
      <c r="H19">
        <f ca="1">IF($C$5="Yes",VLOOKUP($B$19,'LookUp Ranges'!$A$59:$CY$65,H$63),VLOOKUP($B$19,'LookUp Ranges Bonus'!$A$11:$CY$16,'Bonus Calc'!H$63))</f>
        <v>2.6425000000000001E-2</v>
      </c>
      <c r="I19">
        <f ca="1">IF($C$5="Yes",VLOOKUP($B$19,'LookUp Ranges'!$A$59:$CY$65,I$63),VLOOKUP($B$19,'LookUp Ranges Bonus'!$A$11:$CY$16,'Bonus Calc'!I$63))</f>
        <v>2.444E-2</v>
      </c>
      <c r="J19">
        <f ca="1">IF($C$5="Yes",VLOOKUP($B$19,'LookUp Ranges'!$A$59:$CY$65,J$63),VLOOKUP($B$19,'LookUp Ranges Bonus'!$A$11:$CY$16,'Bonus Calc'!J$63))</f>
        <v>2.2610000000000002E-2</v>
      </c>
      <c r="K19">
        <f ca="1">IF($C$5="Yes",VLOOKUP($B$19,'LookUp Ranges'!$A$59:$CY$65,K$63),VLOOKUP($B$19,'LookUp Ranges Bonus'!$A$11:$CY$16,'Bonus Calc'!K$63))</f>
        <v>2.231E-2</v>
      </c>
      <c r="L19">
        <f ca="1">IF($C$5="Yes",VLOOKUP($B$19,'LookUp Ranges'!$A$59:$CY$65,L$63),VLOOKUP($B$19,'LookUp Ranges Bonus'!$A$11:$CY$16,'Bonus Calc'!L$63))</f>
        <v>2.2304999999999998E-2</v>
      </c>
      <c r="M19">
        <f ca="1">IF($C$5="Yes",VLOOKUP($B$19,'LookUp Ranges'!$A$59:$CY$65,M$63),VLOOKUP($B$19,'LookUp Ranges Bonus'!$A$11:$CY$16,'Bonus Calc'!M$63))</f>
        <v>2.231E-2</v>
      </c>
      <c r="N19">
        <f ca="1">IF($C$5="Yes",VLOOKUP($B$19,'LookUp Ranges'!$A$59:$CY$65,N$63),VLOOKUP($B$19,'LookUp Ranges Bonus'!$A$11:$CY$16,'Bonus Calc'!N$63))</f>
        <v>2.2304999999999998E-2</v>
      </c>
      <c r="O19">
        <f ca="1">IF($C$5="Yes",VLOOKUP($B$19,'LookUp Ranges'!$A$59:$CY$65,O$63),VLOOKUP($B$19,'LookUp Ranges Bonus'!$A$11:$CY$16,'Bonus Calc'!O$63))</f>
        <v>2.231E-2</v>
      </c>
      <c r="P19">
        <f ca="1">IF($C$5="Yes",VLOOKUP($B$19,'LookUp Ranges'!$A$59:$CY$65,P$63),VLOOKUP($B$19,'LookUp Ranges Bonus'!$A$11:$CY$16,'Bonus Calc'!P$63))</f>
        <v>2.2304999999999998E-2</v>
      </c>
      <c r="Q19">
        <f ca="1">IF($C$5="Yes",VLOOKUP($B$19,'LookUp Ranges'!$A$59:$CY$65,Q$63),VLOOKUP($B$19,'LookUp Ranges Bonus'!$A$11:$CY$16,'Bonus Calc'!Q$63))</f>
        <v>2.231E-2</v>
      </c>
      <c r="R19">
        <f ca="1">IF($C$5="Yes",VLOOKUP($B$19,'LookUp Ranges'!$A$59:$CY$65,R$63),VLOOKUP($B$19,'LookUp Ranges Bonus'!$A$11:$CY$16,'Bonus Calc'!R$63))</f>
        <v>2.2304999999999998E-2</v>
      </c>
      <c r="S19">
        <f ca="1">IF($C$5="Yes",VLOOKUP($B$19,'LookUp Ranges'!$A$59:$CY$65,S$63),VLOOKUP($B$19,'LookUp Ranges Bonus'!$A$11:$CY$16,'Bonus Calc'!S$63))</f>
        <v>2.231E-2</v>
      </c>
      <c r="T19">
        <f ca="1">IF($C$5="Yes",VLOOKUP($B$19,'LookUp Ranges'!$A$59:$CY$65,T$63),VLOOKUP($B$19,'LookUp Ranges Bonus'!$A$11:$CY$16,'Bonus Calc'!T$63))</f>
        <v>2.2304999999999998E-2</v>
      </c>
      <c r="U19">
        <f ca="1">IF($C$5="Yes",VLOOKUP($B$19,'LookUp Ranges'!$A$59:$CY$65,U$63),VLOOKUP($B$19,'LookUp Ranges Bonus'!$A$11:$CY$16,'Bonus Calc'!U$63))</f>
        <v>2.231E-2</v>
      </c>
      <c r="V19">
        <f ca="1">IF($C$5="Yes",VLOOKUP($B$19,'LookUp Ranges'!$A$59:$CY$65,V$63),VLOOKUP($B$19,'LookUp Ranges Bonus'!$A$11:$CY$16,'Bonus Calc'!V$63))</f>
        <v>2.2304999999999998E-2</v>
      </c>
      <c r="W19">
        <f ca="1">IF($C$5="Yes",VLOOKUP($B$19,'LookUp Ranges'!$A$59:$CY$65,W$63),VLOOKUP($B$19,'LookUp Ranges Bonus'!$A$11:$CY$16,'Bonus Calc'!W$63))</f>
        <v>1.1155E-2</v>
      </c>
      <c r="X19">
        <f ca="1">IF($C$5="Yes",VLOOKUP($B$19,'LookUp Ranges'!$A$59:$CY$65,X$63),VLOOKUP($B$19,'LookUp Ranges Bonus'!$A$11:$CY$16,'Bonus Calc'!X$63))</f>
        <v>0</v>
      </c>
      <c r="Y19">
        <f ca="1">IF($C$5="Yes",VLOOKUP($B$19,'LookUp Ranges'!$A$59:$CY$65,Y$63),VLOOKUP($B$19,'LookUp Ranges Bonus'!$A$11:$CY$16,'Bonus Calc'!Y$63))</f>
        <v>0</v>
      </c>
      <c r="Z19">
        <f ca="1">IF($C$5="Yes",VLOOKUP($B$19,'LookUp Ranges'!$A$59:$CY$65,Z$63),VLOOKUP($B$19,'LookUp Ranges Bonus'!$A$11:$CY$16,'Bonus Calc'!Z$63))</f>
        <v>0</v>
      </c>
      <c r="AA19">
        <f ca="1">IF($C$5="Yes",VLOOKUP($B$19,'LookUp Ranges'!$A$59:$CY$65,AA$63),VLOOKUP($B$19,'LookUp Ranges Bonus'!$A$11:$CY$16,'Bonus Calc'!AA$63))</f>
        <v>0</v>
      </c>
      <c r="AB19">
        <f ca="1">IF($C$5="Yes",VLOOKUP($B$19,'LookUp Ranges'!$A$59:$CY$65,AB$63),VLOOKUP($B$19,'LookUp Ranges Bonus'!$A$11:$CY$16,'Bonus Calc'!AB$63))</f>
        <v>0</v>
      </c>
      <c r="AC19">
        <f ca="1">IF($C$5="Yes",VLOOKUP($B$19,'LookUp Ranges'!$A$59:$CY$65,AC$63),VLOOKUP($B$19,'LookUp Ranges Bonus'!$A$11:$CY$16,'Bonus Calc'!AC$63))</f>
        <v>0</v>
      </c>
      <c r="AD19">
        <f ca="1">IF($C$5="Yes",VLOOKUP($B$19,'LookUp Ranges'!$A$59:$CY$65,AD$63),VLOOKUP($B$19,'LookUp Ranges Bonus'!$A$11:$CY$16,'Bonus Calc'!AD$63))</f>
        <v>0</v>
      </c>
      <c r="AE19">
        <f ca="1">IF($C$5="Yes",VLOOKUP($B$19,'LookUp Ranges'!$A$59:$CY$65,AE$63),VLOOKUP($B$19,'LookUp Ranges Bonus'!$A$11:$CY$16,'Bonus Calc'!AE$63))</f>
        <v>0</v>
      </c>
      <c r="AF19">
        <f ca="1">IF($C$5="Yes",VLOOKUP($B$19,'LookUp Ranges'!$A$59:$CY$65,AF$63),VLOOKUP($B$19,'LookUp Ranges Bonus'!$A$11:$CY$16,'Bonus Calc'!AF$63))</f>
        <v>0</v>
      </c>
      <c r="AG19">
        <f ca="1">IF($C$5="Yes",VLOOKUP($B$19,'LookUp Ranges'!$A$59:$CY$65,AG$63),VLOOKUP($B$19,'LookUp Ranges Bonus'!$A$11:$CY$16,'Bonus Calc'!AG$63))</f>
        <v>0</v>
      </c>
      <c r="AH19">
        <f ca="1">IF($C$5="Yes",VLOOKUP($B$19,'LookUp Ranges'!$A$59:$CY$65,AH$63),VLOOKUP($B$19,'LookUp Ranges Bonus'!$A$11:$CY$16,'Bonus Calc'!AH$63))</f>
        <v>0</v>
      </c>
      <c r="AI19">
        <f ca="1">IF($C$5="Yes",VLOOKUP($B$19,'LookUp Ranges'!$A$59:$CY$65,AI$63),VLOOKUP($B$19,'LookUp Ranges Bonus'!$A$11:$CY$16,'Bonus Calc'!AI$63))</f>
        <v>0</v>
      </c>
      <c r="AJ19">
        <f ca="1">IF($C$5="Yes",VLOOKUP($B$19,'LookUp Ranges'!$A$59:$CY$65,AJ$63),VLOOKUP($B$19,'LookUp Ranges Bonus'!$A$11:$CY$16,'Bonus Calc'!AJ$63))</f>
        <v>0</v>
      </c>
      <c r="AK19">
        <f ca="1">IF($C$5="Yes",VLOOKUP($B$19,'LookUp Ranges'!$A$59:$CY$65,AK$63),VLOOKUP($B$19,'LookUp Ranges Bonus'!$A$11:$CY$16,'Bonus Calc'!AK$63))</f>
        <v>0</v>
      </c>
      <c r="AL19">
        <f ca="1">IF($C$5="Yes",VLOOKUP($B$19,'LookUp Ranges'!$A$59:$CY$65,AL$63),VLOOKUP($B$19,'LookUp Ranges Bonus'!$A$11:$CY$16,'Bonus Calc'!AL$63))</f>
        <v>0</v>
      </c>
      <c r="AM19">
        <f ca="1">IF($C$5="Yes",VLOOKUP($B$19,'LookUp Ranges'!$A$59:$CY$65,AM$63),VLOOKUP($B$19,'LookUp Ranges Bonus'!$A$11:$CY$16,'Bonus Calc'!AM$63))</f>
        <v>0</v>
      </c>
      <c r="AN19">
        <f ca="1">IF($C$5="Yes",VLOOKUP($B$19,'LookUp Ranges'!$A$59:$CY$65,AN$63),VLOOKUP($B$19,'LookUp Ranges Bonus'!$A$11:$CY$16,'Bonus Calc'!AN$63))</f>
        <v>0</v>
      </c>
      <c r="AO19">
        <f ca="1">IF($C$5="Yes",VLOOKUP($B$19,'LookUp Ranges'!$A$59:$CY$65,AO$63),VLOOKUP($B$19,'LookUp Ranges Bonus'!$A$11:$CY$16,'Bonus Calc'!AO$63))</f>
        <v>0</v>
      </c>
      <c r="AP19">
        <f ca="1">IF($C$5="Yes",VLOOKUP($B$19,'LookUp Ranges'!$A$59:$CY$65,AP$63),VLOOKUP($B$19,'LookUp Ranges Bonus'!$A$11:$CY$16,'Bonus Calc'!AP$63))</f>
        <v>0</v>
      </c>
      <c r="AQ19">
        <f ca="1">IF($C$5="Yes",VLOOKUP($B$19,'LookUp Ranges'!$A$59:$CY$65,AQ$63),VLOOKUP($B$19,'LookUp Ranges Bonus'!$A$11:$CY$16,'Bonus Calc'!AQ$63))</f>
        <v>0</v>
      </c>
      <c r="AR19">
        <f ca="1">IF($C$5="Yes",VLOOKUP($B$19,'LookUp Ranges'!$A$59:$CY$65,AR$63),VLOOKUP($B$19,'LookUp Ranges Bonus'!$A$11:$CY$16,'Bonus Calc'!AR$63))</f>
        <v>0</v>
      </c>
      <c r="AS19">
        <f ca="1">IF($C$5="Yes",VLOOKUP($B$19,'LookUp Ranges'!$A$59:$CY$65,AS$63),VLOOKUP($B$19,'LookUp Ranges Bonus'!$A$11:$CY$16,'Bonus Calc'!AS$63))</f>
        <v>0</v>
      </c>
      <c r="AT19">
        <f ca="1">IF($C$5="Yes",VLOOKUP($B$19,'LookUp Ranges'!$A$59:$CY$65,AT$63),VLOOKUP($B$19,'LookUp Ranges Bonus'!$A$11:$CY$16,'Bonus Calc'!AT$63))</f>
        <v>0</v>
      </c>
      <c r="AU19">
        <f ca="1">IF($C$5="Yes",VLOOKUP($B$19,'LookUp Ranges'!$A$59:$CY$65,AU$63),VLOOKUP($B$19,'LookUp Ranges Bonus'!$A$11:$CY$16,'Bonus Calc'!AU$63))</f>
        <v>0</v>
      </c>
      <c r="AV19">
        <f ca="1">IF($C$5="Yes",VLOOKUP($B$19,'LookUp Ranges'!$A$59:$CY$65,AV$63),VLOOKUP($B$19,'LookUp Ranges Bonus'!$A$11:$CY$16,'Bonus Calc'!AV$63))</f>
        <v>0</v>
      </c>
      <c r="AW19">
        <f ca="1">IF($C$5="Yes",VLOOKUP($B$19,'LookUp Ranges'!$A$59:$CY$65,AW$63),VLOOKUP($B$19,'LookUp Ranges Bonus'!$A$11:$CY$16,'Bonus Calc'!AW$63))</f>
        <v>0</v>
      </c>
      <c r="AX19">
        <f ca="1">IF($C$5="Yes",VLOOKUP($B$19,'LookUp Ranges'!$A$59:$CY$65,AX$63),VLOOKUP($B$19,'LookUp Ranges Bonus'!$A$11:$CY$16,'Bonus Calc'!AX$63))</f>
        <v>0</v>
      </c>
      <c r="AY19">
        <f ca="1">IF($C$5="Yes",VLOOKUP($B$19,'LookUp Ranges'!$A$59:$CY$65,AY$63),VLOOKUP($B$19,'LookUp Ranges Bonus'!$A$11:$CY$16,'Bonus Calc'!AY$63))</f>
        <v>0</v>
      </c>
      <c r="AZ19">
        <f ca="1">IF($C$5="Yes",VLOOKUP($B$19,'LookUp Ranges'!$A$59:$CY$65,AZ$63),VLOOKUP($B$19,'LookUp Ranges Bonus'!$A$11:$CY$16,'Bonus Calc'!AZ$63))</f>
        <v>0</v>
      </c>
      <c r="BA19">
        <f ca="1">IF($C$5="Yes",VLOOKUP($B$19,'LookUp Ranges'!$A$59:$CY$65,BA$63),VLOOKUP($B$19,'LookUp Ranges Bonus'!$A$11:$CY$16,'Bonus Calc'!BA$63))</f>
        <v>0</v>
      </c>
      <c r="BB19">
        <f ca="1">IF($C$5="Yes",VLOOKUP($B$19,'LookUp Ranges'!$A$59:$CY$65,BB$63),VLOOKUP($B$19,'LookUp Ranges Bonus'!$A$11:$CY$16,'Bonus Calc'!BB$63))</f>
        <v>0</v>
      </c>
      <c r="BC19">
        <f ca="1">IF($C$5="Yes",VLOOKUP($B$19,'LookUp Ranges'!$A$59:$CY$65,BC$63),VLOOKUP($B$19,'LookUp Ranges Bonus'!$A$11:$CY$16,'Bonus Calc'!BC$63))</f>
        <v>0</v>
      </c>
      <c r="BD19">
        <f ca="1">IF($C$5="Yes",VLOOKUP($B$19,'LookUp Ranges'!$A$59:$CY$65,BD$63),VLOOKUP($B$19,'LookUp Ranges Bonus'!$A$11:$CY$16,'Bonus Calc'!BD$63))</f>
        <v>0</v>
      </c>
      <c r="BE19">
        <f ca="1">IF($C$5="Yes",VLOOKUP($B$19,'LookUp Ranges'!$A$59:$CY$65,BE$63),VLOOKUP($B$19,'LookUp Ranges Bonus'!$A$11:$CY$16,'Bonus Calc'!BE$63))</f>
        <v>0</v>
      </c>
      <c r="BF19">
        <f ca="1">IF($C$5="Yes",VLOOKUP($B$19,'LookUp Ranges'!$A$59:$CY$65,BF$63),VLOOKUP($B$19,'LookUp Ranges Bonus'!$A$11:$CY$16,'Bonus Calc'!BF$63))</f>
        <v>0</v>
      </c>
      <c r="BG19">
        <f ca="1">IF($C$5="Yes",VLOOKUP($B$19,'LookUp Ranges'!$A$59:$CY$65,BG$63),VLOOKUP($B$19,'LookUp Ranges Bonus'!$A$11:$CY$16,'Bonus Calc'!BG$63))</f>
        <v>0</v>
      </c>
      <c r="BH19">
        <f ca="1">IF($C$5="Yes",VLOOKUP($B$19,'LookUp Ranges'!$A$59:$CY$65,BH$63),VLOOKUP($B$19,'LookUp Ranges Bonus'!$A$11:$CY$16,'Bonus Calc'!BH$63))</f>
        <v>0</v>
      </c>
      <c r="BI19">
        <f ca="1">IF($C$5="Yes",VLOOKUP($B$19,'LookUp Ranges'!$A$59:$CY$65,BI$63),VLOOKUP($B$19,'LookUp Ranges Bonus'!$A$11:$CY$16,'Bonus Calc'!BI$63))</f>
        <v>0</v>
      </c>
      <c r="BJ19">
        <f ca="1">IF($C$5="Yes",VLOOKUP($B$19,'LookUp Ranges'!$A$59:$CY$65,BJ$63),VLOOKUP($B$19,'LookUp Ranges Bonus'!$A$11:$CY$16,'Bonus Calc'!BJ$63))</f>
        <v>0</v>
      </c>
      <c r="BK19">
        <f ca="1">IF($C$5="Yes",VLOOKUP($B$19,'LookUp Ranges'!$A$59:$CY$65,BK$63),VLOOKUP($B$19,'LookUp Ranges Bonus'!$A$11:$CY$16,'Bonus Calc'!BK$63))</f>
        <v>0</v>
      </c>
      <c r="BL19">
        <f ca="1">IF($C$5="Yes",VLOOKUP($B$19,'LookUp Ranges'!$A$59:$CY$65,BL$63),VLOOKUP($B$19,'LookUp Ranges Bonus'!$A$11:$CY$16,'Bonus Calc'!BL$63))</f>
        <v>0</v>
      </c>
      <c r="BM19">
        <f ca="1">IF($C$5="Yes",VLOOKUP($B$19,'LookUp Ranges'!$A$59:$CY$65,BM$63),VLOOKUP($B$19,'LookUp Ranges Bonus'!$A$11:$CY$16,'Bonus Calc'!BM$63))</f>
        <v>0</v>
      </c>
      <c r="BN19">
        <f ca="1">IF($C$5="Yes",VLOOKUP($B$19,'LookUp Ranges'!$A$59:$CY$65,BN$63),VLOOKUP($B$19,'LookUp Ranges Bonus'!$A$11:$CY$16,'Bonus Calc'!BN$63))</f>
        <v>0</v>
      </c>
      <c r="BO19">
        <f ca="1">IF($C$5="Yes",VLOOKUP($B$19,'LookUp Ranges'!$A$59:$CY$65,BO$63),VLOOKUP($B$19,'LookUp Ranges Bonus'!$A$11:$CY$16,'Bonus Calc'!BO$63))</f>
        <v>0</v>
      </c>
      <c r="BP19">
        <f ca="1">IF($C$5="Yes",VLOOKUP($B$19,'LookUp Ranges'!$A$59:$CY$65,BP$63),VLOOKUP($B$19,'LookUp Ranges Bonus'!$A$11:$CY$16,'Bonus Calc'!BP$63))</f>
        <v>0</v>
      </c>
      <c r="BQ19">
        <f ca="1">IF($C$5="Yes",VLOOKUP($B$19,'LookUp Ranges'!$A$59:$CY$65,BQ$63),VLOOKUP($B$19,'LookUp Ranges Bonus'!$A$11:$CY$16,'Bonus Calc'!BQ$63))</f>
        <v>0</v>
      </c>
      <c r="BR19">
        <f ca="1">IF($C$5="Yes",VLOOKUP($B$19,'LookUp Ranges'!$A$59:$CY$65,BR$63),VLOOKUP($B$19,'LookUp Ranges Bonus'!$A$11:$CY$16,'Bonus Calc'!BR$63))</f>
        <v>0</v>
      </c>
      <c r="BS19">
        <f ca="1">IF($C$5="Yes",VLOOKUP($B$19,'LookUp Ranges'!$A$59:$CY$65,BS$63),VLOOKUP($B$19,'LookUp Ranges Bonus'!$A$11:$CY$16,'Bonus Calc'!BS$63))</f>
        <v>0</v>
      </c>
      <c r="BT19">
        <f ca="1">IF($C$5="Yes",VLOOKUP($B$19,'LookUp Ranges'!$A$59:$CY$65,BT$63),VLOOKUP($B$19,'LookUp Ranges Bonus'!$A$11:$CY$16,'Bonus Calc'!BT$63))</f>
        <v>0</v>
      </c>
      <c r="BU19">
        <f ca="1">IF($C$5="Yes",VLOOKUP($B$19,'LookUp Ranges'!$A$59:$CY$65,BU$63),VLOOKUP($B$19,'LookUp Ranges Bonus'!$A$11:$CY$16,'Bonus Calc'!BU$63))</f>
        <v>0</v>
      </c>
      <c r="BV19">
        <f ca="1">IF($C$5="Yes",VLOOKUP($B$19,'LookUp Ranges'!$A$59:$CY$65,BV$63),VLOOKUP($B$19,'LookUp Ranges Bonus'!$A$11:$CY$16,'Bonus Calc'!BV$63))</f>
        <v>0</v>
      </c>
      <c r="BW19">
        <f ca="1">IF($C$5="Yes",VLOOKUP($B$19,'LookUp Ranges'!$A$59:$CY$65,BW$63),VLOOKUP($B$19,'LookUp Ranges Bonus'!$A$11:$CY$16,'Bonus Calc'!BW$63))</f>
        <v>0</v>
      </c>
      <c r="BX19">
        <f ca="1">IF($C$5="Yes",VLOOKUP($B$19,'LookUp Ranges'!$A$59:$CY$65,BX$63),VLOOKUP($B$19,'LookUp Ranges Bonus'!$A$11:$CY$16,'Bonus Calc'!BX$63))</f>
        <v>0</v>
      </c>
      <c r="BY19">
        <f ca="1">IF($C$5="Yes",VLOOKUP($B$19,'LookUp Ranges'!$A$59:$CY$65,BY$63),VLOOKUP($B$19,'LookUp Ranges Bonus'!$A$11:$CY$16,'Bonus Calc'!BY$63))</f>
        <v>0</v>
      </c>
      <c r="BZ19">
        <f ca="1">IF($C$5="Yes",VLOOKUP($B$19,'LookUp Ranges'!$A$59:$CY$65,BZ$63),VLOOKUP($B$19,'LookUp Ranges Bonus'!$A$11:$CY$16,'Bonus Calc'!BZ$63))</f>
        <v>0</v>
      </c>
      <c r="CA19">
        <f ca="1">IF($C$5="Yes",VLOOKUP($B$19,'LookUp Ranges'!$A$59:$CY$65,CA$63),VLOOKUP($B$19,'LookUp Ranges Bonus'!$A$11:$CY$16,'Bonus Calc'!CA$63))</f>
        <v>0</v>
      </c>
      <c r="CB19">
        <f ca="1">IF($C$5="Yes",VLOOKUP($B$19,'LookUp Ranges'!$A$59:$CY$65,CB$63),VLOOKUP($B$19,'LookUp Ranges Bonus'!$A$11:$CY$16,'Bonus Calc'!CB$63))</f>
        <v>0</v>
      </c>
      <c r="CC19">
        <f ca="1">IF($C$5="Yes",VLOOKUP($B$19,'LookUp Ranges'!$A$59:$CY$65,CC$63),VLOOKUP($B$19,'LookUp Ranges Bonus'!$A$11:$CY$16,'Bonus Calc'!CC$63))</f>
        <v>0</v>
      </c>
      <c r="CD19">
        <f ca="1">IF($C$5="Yes",VLOOKUP($B$19,'LookUp Ranges'!$A$59:$CY$65,CD$63),VLOOKUP($B$19,'LookUp Ranges Bonus'!$A$11:$CY$16,'Bonus Calc'!CD$63))</f>
        <v>0</v>
      </c>
      <c r="CE19">
        <f ca="1">IF($C$5="Yes",VLOOKUP($B$19,'LookUp Ranges'!$A$59:$CY$65,CE$63),VLOOKUP($B$19,'LookUp Ranges Bonus'!$A$11:$CY$16,'Bonus Calc'!CE$63))</f>
        <v>0</v>
      </c>
      <c r="CF19">
        <f ca="1">IF($C$5="Yes",VLOOKUP($B$19,'LookUp Ranges'!$A$59:$CY$65,CF$63),VLOOKUP($B$19,'LookUp Ranges Bonus'!$A$11:$CY$16,'Bonus Calc'!CF$63))</f>
        <v>0</v>
      </c>
      <c r="CG19">
        <f ca="1">IF($C$5="Yes",VLOOKUP($B$19,'LookUp Ranges'!$A$59:$CY$65,CG$63),VLOOKUP($B$19,'LookUp Ranges Bonus'!$A$11:$CY$16,'Bonus Calc'!CG$63))</f>
        <v>0</v>
      </c>
      <c r="CH19">
        <f ca="1">IF($C$5="Yes",VLOOKUP($B$19,'LookUp Ranges'!$A$59:$CY$65,CH$63),VLOOKUP($B$19,'LookUp Ranges Bonus'!$A$11:$CY$16,'Bonus Calc'!CH$63))</f>
        <v>0</v>
      </c>
      <c r="CI19">
        <f ca="1">IF($C$5="Yes",VLOOKUP($B$19,'LookUp Ranges'!$A$59:$CY$65,CI$63),VLOOKUP($B$19,'LookUp Ranges Bonus'!$A$11:$CY$16,'Bonus Calc'!CI$63))</f>
        <v>0</v>
      </c>
      <c r="CJ19">
        <f ca="1">IF($C$5="Yes",VLOOKUP($B$19,'LookUp Ranges'!$A$59:$CY$65,CJ$63),VLOOKUP($B$19,'LookUp Ranges Bonus'!$A$11:$CY$16,'Bonus Calc'!CJ$63))</f>
        <v>0</v>
      </c>
      <c r="CK19">
        <f ca="1">IF($C$5="Yes",VLOOKUP($B$19,'LookUp Ranges'!$A$59:$CY$65,CK$63),VLOOKUP($B$19,'LookUp Ranges Bonus'!$A$11:$CY$16,'Bonus Calc'!CK$63))</f>
        <v>0</v>
      </c>
      <c r="CL19">
        <f ca="1">IF($C$5="Yes",VLOOKUP($B$19,'LookUp Ranges'!$A$59:$CY$65,CL$63),VLOOKUP($B$19,'LookUp Ranges Bonus'!$A$11:$CY$16,'Bonus Calc'!CL$63))</f>
        <v>0</v>
      </c>
      <c r="CM19">
        <f ca="1">IF($C$5="Yes",VLOOKUP($B$19,'LookUp Ranges'!$A$59:$CY$65,CM$63),VLOOKUP($B$19,'LookUp Ranges Bonus'!$A$11:$CY$16,'Bonus Calc'!CM$63))</f>
        <v>0</v>
      </c>
      <c r="CN19">
        <f ca="1">IF($C$5="Yes",VLOOKUP($B$19,'LookUp Ranges'!$A$59:$CY$65,CN$63),VLOOKUP($B$19,'LookUp Ranges Bonus'!$A$11:$CY$16,'Bonus Calc'!CN$63))</f>
        <v>0</v>
      </c>
      <c r="CO19">
        <f ca="1">IF($C$5="Yes",VLOOKUP($B$19,'LookUp Ranges'!$A$59:$CY$65,CO$63),VLOOKUP($B$19,'LookUp Ranges Bonus'!$A$11:$CY$16,'Bonus Calc'!CO$63))</f>
        <v>0</v>
      </c>
      <c r="CP19">
        <f ca="1">IF($C$5="Yes",VLOOKUP($B$19,'LookUp Ranges'!$A$59:$CY$65,CP$63),VLOOKUP($B$19,'LookUp Ranges Bonus'!$A$11:$CY$16,'Bonus Calc'!CP$63))</f>
        <v>0</v>
      </c>
      <c r="CQ19">
        <f ca="1">IF($C$5="Yes",VLOOKUP($B$19,'LookUp Ranges'!$A$59:$CY$65,CQ$63),VLOOKUP($B$19,'LookUp Ranges Bonus'!$A$11:$CY$16,'Bonus Calc'!CQ$63))</f>
        <v>0</v>
      </c>
      <c r="CR19">
        <f ca="1">IF($C$5="Yes",VLOOKUP($B$19,'LookUp Ranges'!$A$59:$CY$65,CR$63),VLOOKUP($B$19,'LookUp Ranges Bonus'!$A$11:$CY$16,'Bonus Calc'!CR$63))</f>
        <v>0</v>
      </c>
      <c r="CS19">
        <f ca="1">IF($C$5="Yes",VLOOKUP($B$19,'LookUp Ranges'!$A$59:$CY$65,CS$63),VLOOKUP($B$19,'LookUp Ranges Bonus'!$A$11:$CY$16,'Bonus Calc'!CS$63))</f>
        <v>0</v>
      </c>
      <c r="CT19">
        <f ca="1">IF($C$5="Yes",VLOOKUP($B$19,'LookUp Ranges'!$A$59:$CY$65,CT$63),VLOOKUP($B$19,'LookUp Ranges Bonus'!$A$11:$CY$16,'Bonus Calc'!CT$63))</f>
        <v>0</v>
      </c>
      <c r="CU19">
        <f ca="1">IF($C$5="Yes",VLOOKUP($B$19,'LookUp Ranges'!$A$59:$CY$65,CU$63),VLOOKUP($B$19,'LookUp Ranges Bonus'!$A$11:$CY$16,'Bonus Calc'!CU$63))</f>
        <v>0</v>
      </c>
      <c r="CV19">
        <f ca="1">IF($C$5="Yes",VLOOKUP($B$19,'LookUp Ranges'!$A$59:$CY$65,CV$63),VLOOKUP($B$19,'LookUp Ranges Bonus'!$A$11:$CY$16,'Bonus Calc'!CV$63))</f>
        <v>0</v>
      </c>
      <c r="CW19">
        <f ca="1">IF($C$5="Yes",VLOOKUP($B$19,'LookUp Ranges'!$A$59:$CY$65,CW$63),VLOOKUP($B$19,'LookUp Ranges Bonus'!$A$11:$CY$16,'Bonus Calc'!CW$63))</f>
        <v>0</v>
      </c>
      <c r="CX19">
        <f ca="1">IF($C$5="Yes",VLOOKUP($B$19,'LookUp Ranges'!$A$59:$CY$65,CX$63),VLOOKUP($B$19,'LookUp Ranges Bonus'!$A$11:$CY$16,'Bonus Calc'!CX$63))</f>
        <v>0</v>
      </c>
      <c r="CY19">
        <f ca="1">IF($C$5="Yes",VLOOKUP($B$19,'LookUp Ranges'!$A$59:$CY$65,CY$63),VLOOKUP($B$19,'LookUp Ranges Bonus'!$A$11:$CY$16,'Bonus Calc'!CY$63))</f>
        <v>0</v>
      </c>
      <c r="CZ19">
        <f ca="1">IF($C$5="Yes",VLOOKUP($B$19,'LookUp Ranges'!$A$59:$CY$65,CZ$63),VLOOKUP($B$19,'LookUp Ranges Bonus'!$A$11:$CY$16,'Bonus Calc'!CZ$63))</f>
        <v>0</v>
      </c>
    </row>
    <row r="22" spans="1:125" x14ac:dyDescent="0.25">
      <c r="B22">
        <v>2017</v>
      </c>
      <c r="C22" s="513">
        <f>+IF(C$4=$B$22,Summary!E14-RetireValue,0)</f>
        <v>49058.239000000001</v>
      </c>
      <c r="D22" s="513">
        <f>IF($D$4=$B$22,+SUMIF(Inputs!$E51:$AR51,"&lt;2018",Inputs!$E52:$AR52)-RetireValueAlt1,0)</f>
        <v>0</v>
      </c>
      <c r="E22" s="513">
        <f>IF($E$4=$B$22,+SUMIF(Inputs!$E74:$AR74,"&lt;2018",Inputs!$E75:$AR75)-RetireValueAlt2,0)</f>
        <v>0</v>
      </c>
      <c r="F22" s="513">
        <f>IF($F$4=$B$22,+SUMIF(Inputs!$E97:$AR97,"&lt;2018",Inputs!$E98:$AR98)-RetireValueAlt3,0)</f>
        <v>0</v>
      </c>
    </row>
    <row r="24" spans="1:125" x14ac:dyDescent="0.25">
      <c r="B24" s="129" t="s">
        <v>31</v>
      </c>
      <c r="C24" s="417">
        <f>+B22</f>
        <v>2017</v>
      </c>
      <c r="D24" s="418">
        <f>+C24+1</f>
        <v>2018</v>
      </c>
      <c r="E24" s="418">
        <f t="shared" ref="E24" si="154">+D24+1</f>
        <v>2019</v>
      </c>
      <c r="F24" s="418">
        <f t="shared" ref="F24" si="155">+E24+1</f>
        <v>2020</v>
      </c>
      <c r="G24" s="418">
        <f t="shared" ref="G24" si="156">+F24+1</f>
        <v>2021</v>
      </c>
      <c r="H24" s="418">
        <f t="shared" ref="H24" si="157">+G24+1</f>
        <v>2022</v>
      </c>
      <c r="I24" s="418">
        <f t="shared" ref="I24" si="158">+H24+1</f>
        <v>2023</v>
      </c>
      <c r="J24" s="418">
        <f t="shared" ref="J24" si="159">+I24+1</f>
        <v>2024</v>
      </c>
      <c r="K24" s="418">
        <f t="shared" ref="K24" si="160">+J24+1</f>
        <v>2025</v>
      </c>
      <c r="L24" s="418">
        <f t="shared" ref="L24" si="161">+K24+1</f>
        <v>2026</v>
      </c>
      <c r="M24" s="418">
        <f t="shared" ref="M24" si="162">+L24+1</f>
        <v>2027</v>
      </c>
      <c r="N24" s="418">
        <f t="shared" ref="N24" si="163">+M24+1</f>
        <v>2028</v>
      </c>
      <c r="O24" s="418">
        <f t="shared" ref="O24" si="164">+N24+1</f>
        <v>2029</v>
      </c>
      <c r="P24" s="418">
        <f t="shared" ref="P24" si="165">+O24+1</f>
        <v>2030</v>
      </c>
      <c r="Q24" s="418">
        <f t="shared" ref="Q24" si="166">+P24+1</f>
        <v>2031</v>
      </c>
      <c r="R24" s="418">
        <f t="shared" ref="R24" si="167">+Q24+1</f>
        <v>2032</v>
      </c>
      <c r="S24" s="418">
        <f>+R24+1</f>
        <v>2033</v>
      </c>
      <c r="T24" s="418">
        <f t="shared" ref="T24" si="168">+S24+1</f>
        <v>2034</v>
      </c>
      <c r="U24" s="418">
        <f t="shared" ref="U24" si="169">+T24+1</f>
        <v>2035</v>
      </c>
      <c r="V24" s="418">
        <f t="shared" ref="V24" si="170">+U24+1</f>
        <v>2036</v>
      </c>
      <c r="W24" s="418">
        <f t="shared" ref="W24" si="171">+V24+1</f>
        <v>2037</v>
      </c>
      <c r="X24" s="418">
        <f t="shared" ref="X24" si="172">+W24+1</f>
        <v>2038</v>
      </c>
      <c r="Y24" s="418">
        <f t="shared" ref="Y24" si="173">+X24+1</f>
        <v>2039</v>
      </c>
      <c r="Z24" s="418">
        <f t="shared" ref="Z24" si="174">+Y24+1</f>
        <v>2040</v>
      </c>
      <c r="AA24" s="418">
        <f t="shared" ref="AA24" si="175">+Z24+1</f>
        <v>2041</v>
      </c>
      <c r="AB24" s="418">
        <f t="shared" ref="AB24" si="176">+AA24+1</f>
        <v>2042</v>
      </c>
      <c r="AC24" s="418">
        <f t="shared" ref="AC24" si="177">+AB24+1</f>
        <v>2043</v>
      </c>
      <c r="AD24" s="418">
        <f t="shared" ref="AD24" si="178">+AC24+1</f>
        <v>2044</v>
      </c>
      <c r="AE24" s="418">
        <f t="shared" ref="AE24" si="179">+AD24+1</f>
        <v>2045</v>
      </c>
      <c r="AF24" s="418">
        <f t="shared" ref="AF24" si="180">+AE24+1</f>
        <v>2046</v>
      </c>
      <c r="AG24" s="418">
        <f t="shared" ref="AG24" si="181">+AF24+1</f>
        <v>2047</v>
      </c>
      <c r="AH24" s="418">
        <f t="shared" ref="AH24" si="182">+AG24+1</f>
        <v>2048</v>
      </c>
      <c r="AI24" s="418">
        <f t="shared" ref="AI24" si="183">+AH24+1</f>
        <v>2049</v>
      </c>
      <c r="AJ24" s="418">
        <f t="shared" ref="AJ24" si="184">+AI24+1</f>
        <v>2050</v>
      </c>
      <c r="AK24" s="418">
        <f t="shared" ref="AK24" si="185">+AJ24+1</f>
        <v>2051</v>
      </c>
      <c r="AL24" s="418">
        <f t="shared" ref="AL24" si="186">+AK24+1</f>
        <v>2052</v>
      </c>
      <c r="AM24" s="418">
        <f t="shared" ref="AM24" si="187">+AL24+1</f>
        <v>2053</v>
      </c>
      <c r="AN24" s="418">
        <f t="shared" ref="AN24" si="188">+AM24+1</f>
        <v>2054</v>
      </c>
      <c r="AO24" s="418">
        <f t="shared" ref="AO24" si="189">+AN24+1</f>
        <v>2055</v>
      </c>
      <c r="AP24" s="418">
        <f t="shared" ref="AP24" si="190">+AO24+1</f>
        <v>2056</v>
      </c>
      <c r="AQ24" s="418">
        <f t="shared" ref="AQ24" si="191">+AP24+1</f>
        <v>2057</v>
      </c>
      <c r="AR24" s="418">
        <f t="shared" ref="AR24" si="192">+AQ24+1</f>
        <v>2058</v>
      </c>
      <c r="AS24" s="418">
        <f t="shared" ref="AS24" si="193">+AR24+1</f>
        <v>2059</v>
      </c>
      <c r="AT24" s="418">
        <f t="shared" ref="AT24" si="194">+AS24+1</f>
        <v>2060</v>
      </c>
      <c r="AU24" s="418">
        <f t="shared" ref="AU24" si="195">+AT24+1</f>
        <v>2061</v>
      </c>
      <c r="AV24" s="418">
        <f t="shared" ref="AV24" si="196">+AU24+1</f>
        <v>2062</v>
      </c>
      <c r="AW24" s="418">
        <f t="shared" ref="AW24" si="197">+AV24+1</f>
        <v>2063</v>
      </c>
      <c r="AX24" s="418">
        <f t="shared" ref="AX24" si="198">+AW24+1</f>
        <v>2064</v>
      </c>
      <c r="AY24" s="418">
        <f t="shared" ref="AY24" si="199">+AX24+1</f>
        <v>2065</v>
      </c>
      <c r="AZ24" s="418">
        <f t="shared" ref="AZ24" si="200">+AY24+1</f>
        <v>2066</v>
      </c>
      <c r="BA24" s="418">
        <f t="shared" ref="BA24" si="201">+AZ24+1</f>
        <v>2067</v>
      </c>
      <c r="BB24" s="418">
        <f t="shared" ref="BB24" si="202">+BA24+1</f>
        <v>2068</v>
      </c>
      <c r="BC24" s="418">
        <f t="shared" ref="BC24" si="203">+BB24+1</f>
        <v>2069</v>
      </c>
      <c r="BD24" s="418">
        <f t="shared" ref="BD24" si="204">+BC24+1</f>
        <v>2070</v>
      </c>
      <c r="BE24" s="418">
        <f t="shared" ref="BE24" si="205">+BD24+1</f>
        <v>2071</v>
      </c>
      <c r="BF24" s="418">
        <f t="shared" ref="BF24" si="206">+BE24+1</f>
        <v>2072</v>
      </c>
      <c r="BG24" s="418">
        <f t="shared" ref="BG24" si="207">+BF24+1</f>
        <v>2073</v>
      </c>
      <c r="BH24" s="418">
        <f t="shared" ref="BH24" si="208">+BG24+1</f>
        <v>2074</v>
      </c>
      <c r="BI24" s="418">
        <f t="shared" ref="BI24" si="209">+BH24+1</f>
        <v>2075</v>
      </c>
      <c r="BJ24" s="418">
        <f t="shared" ref="BJ24" si="210">+BI24+1</f>
        <v>2076</v>
      </c>
      <c r="BK24" s="418">
        <f t="shared" ref="BK24" si="211">+BJ24+1</f>
        <v>2077</v>
      </c>
      <c r="BL24" s="418">
        <f t="shared" ref="BL24" si="212">+BK24+1</f>
        <v>2078</v>
      </c>
      <c r="BM24" s="418">
        <f t="shared" ref="BM24" si="213">+BL24+1</f>
        <v>2079</v>
      </c>
      <c r="BN24" s="418">
        <f t="shared" ref="BN24" si="214">+BM24+1</f>
        <v>2080</v>
      </c>
      <c r="BO24" s="418">
        <f t="shared" ref="BO24" si="215">+BN24+1</f>
        <v>2081</v>
      </c>
      <c r="BP24" s="418">
        <f t="shared" ref="BP24" si="216">+BO24+1</f>
        <v>2082</v>
      </c>
      <c r="BQ24" s="418">
        <f t="shared" ref="BQ24" si="217">+BP24+1</f>
        <v>2083</v>
      </c>
      <c r="BR24" s="418">
        <f t="shared" ref="BR24" si="218">+BQ24+1</f>
        <v>2084</v>
      </c>
      <c r="BS24" s="418">
        <f t="shared" ref="BS24" si="219">+BR24+1</f>
        <v>2085</v>
      </c>
      <c r="BT24" s="418">
        <f t="shared" ref="BT24" si="220">+BS24+1</f>
        <v>2086</v>
      </c>
      <c r="BU24" s="418">
        <f t="shared" ref="BU24" si="221">+BT24+1</f>
        <v>2087</v>
      </c>
      <c r="BV24" s="418">
        <f t="shared" ref="BV24" si="222">+BU24+1</f>
        <v>2088</v>
      </c>
      <c r="BW24" s="418">
        <f t="shared" ref="BW24" si="223">+BV24+1</f>
        <v>2089</v>
      </c>
      <c r="BX24" s="418">
        <f t="shared" ref="BX24" si="224">+BW24+1</f>
        <v>2090</v>
      </c>
      <c r="BY24" s="418">
        <f t="shared" ref="BY24" si="225">+BX24+1</f>
        <v>2091</v>
      </c>
      <c r="BZ24" s="418">
        <f t="shared" ref="BZ24" si="226">+BY24+1</f>
        <v>2092</v>
      </c>
      <c r="CA24" s="418">
        <f t="shared" ref="CA24" si="227">+BZ24+1</f>
        <v>2093</v>
      </c>
      <c r="CB24" s="418">
        <f t="shared" ref="CB24" si="228">+CA24+1</f>
        <v>2094</v>
      </c>
      <c r="CC24" s="418">
        <f t="shared" ref="CC24" si="229">+CB24+1</f>
        <v>2095</v>
      </c>
      <c r="CD24" s="418">
        <f t="shared" ref="CD24" si="230">+CC24+1</f>
        <v>2096</v>
      </c>
      <c r="CE24" s="418">
        <f t="shared" ref="CE24" si="231">+CD24+1</f>
        <v>2097</v>
      </c>
      <c r="CF24" s="418">
        <f t="shared" ref="CF24" si="232">+CE24+1</f>
        <v>2098</v>
      </c>
      <c r="CG24" s="418">
        <f t="shared" ref="CG24" si="233">+CF24+1</f>
        <v>2099</v>
      </c>
      <c r="CH24" s="418">
        <f t="shared" ref="CH24" si="234">+CG24+1</f>
        <v>2100</v>
      </c>
      <c r="CI24" s="418">
        <f t="shared" ref="CI24" si="235">+CH24+1</f>
        <v>2101</v>
      </c>
      <c r="CJ24" s="418">
        <f t="shared" ref="CJ24" si="236">+CI24+1</f>
        <v>2102</v>
      </c>
      <c r="CK24" s="418">
        <f t="shared" ref="CK24" si="237">+CJ24+1</f>
        <v>2103</v>
      </c>
      <c r="CL24" s="418">
        <f t="shared" ref="CL24" si="238">+CK24+1</f>
        <v>2104</v>
      </c>
      <c r="CM24" s="418">
        <f t="shared" ref="CM24" si="239">+CL24+1</f>
        <v>2105</v>
      </c>
      <c r="CN24" s="418">
        <f t="shared" ref="CN24" si="240">+CM24+1</f>
        <v>2106</v>
      </c>
      <c r="CO24" s="418">
        <f t="shared" ref="CO24" si="241">+CN24+1</f>
        <v>2107</v>
      </c>
      <c r="CP24" s="418">
        <f t="shared" ref="CP24" si="242">+CO24+1</f>
        <v>2108</v>
      </c>
      <c r="CQ24" s="418">
        <f t="shared" ref="CQ24" si="243">+CP24+1</f>
        <v>2109</v>
      </c>
      <c r="CR24" s="418">
        <f t="shared" ref="CR24" si="244">+CQ24+1</f>
        <v>2110</v>
      </c>
      <c r="CS24" s="418">
        <f t="shared" ref="CS24" si="245">+CR24+1</f>
        <v>2111</v>
      </c>
      <c r="CT24" s="418">
        <f t="shared" ref="CT24" si="246">+CS24+1</f>
        <v>2112</v>
      </c>
      <c r="CU24" s="418">
        <f t="shared" ref="CU24" si="247">+CT24+1</f>
        <v>2113</v>
      </c>
      <c r="CV24" s="418">
        <f t="shared" ref="CV24" si="248">+CU24+1</f>
        <v>2114</v>
      </c>
      <c r="CW24" s="418">
        <f t="shared" ref="CW24" si="249">+CV24+1</f>
        <v>2115</v>
      </c>
      <c r="CX24" s="418">
        <f t="shared" ref="CX24" si="250">+CW24+1</f>
        <v>2116</v>
      </c>
      <c r="CY24" s="418">
        <f t="shared" ref="CY24" si="251">+CX24+1</f>
        <v>2117</v>
      </c>
      <c r="CZ24" s="418">
        <f t="shared" ref="CZ24" si="252">+CY24+1</f>
        <v>2118</v>
      </c>
      <c r="DA24" s="418"/>
      <c r="DB24" s="418"/>
      <c r="DC24" s="418"/>
      <c r="DD24" s="418"/>
      <c r="DE24" s="418"/>
      <c r="DF24" s="418"/>
      <c r="DG24" s="418"/>
      <c r="DH24" s="418"/>
      <c r="DI24" s="418"/>
      <c r="DJ24" s="418"/>
      <c r="DK24" s="418"/>
      <c r="DL24" s="418"/>
      <c r="DM24" s="418"/>
      <c r="DN24" s="418"/>
      <c r="DO24" s="418"/>
      <c r="DP24" s="418"/>
      <c r="DQ24" s="418"/>
      <c r="DR24" s="418"/>
      <c r="DS24" s="418"/>
      <c r="DT24" s="418"/>
      <c r="DU24" s="418"/>
    </row>
    <row r="25" spans="1:125" x14ac:dyDescent="0.25">
      <c r="A25">
        <v>2017</v>
      </c>
      <c r="B25">
        <f ca="1">+B19</f>
        <v>20</v>
      </c>
      <c r="C25">
        <f ca="1">IF($C$5="Yes",VLOOKUP($B$19,'LookUp Ranges'!$A$59:$CY$65,C$63),VLOOKUP($B$19,'LookUp Ranges Bonus'!$A$29:$CY$34,'Bonus Calc'!C$63))</f>
        <v>0.51875000000000004</v>
      </c>
      <c r="D25">
        <f ca="1">IF($C$5="Yes",VLOOKUP($B$19,'LookUp Ranges'!$A$59:$CY$65,D$63),VLOOKUP($B$19,'LookUp Ranges Bonus'!$A$29:$CY$34,'Bonus Calc'!D$63))</f>
        <v>3.6095000000000002E-2</v>
      </c>
      <c r="E25">
        <f ca="1">IF($C$5="Yes",VLOOKUP($B$19,'LookUp Ranges'!$A$59:$CY$65,E$63),VLOOKUP($B$19,'LookUp Ranges Bonus'!$A$29:$CY$34,'Bonus Calc'!E$63))</f>
        <v>3.3384999999999998E-2</v>
      </c>
      <c r="F25">
        <f ca="1">IF($C$5="Yes",VLOOKUP($B$19,'LookUp Ranges'!$A$59:$CY$65,F$63),VLOOKUP($B$19,'LookUp Ranges Bonus'!$A$29:$CY$34,'Bonus Calc'!F$63))</f>
        <v>3.0884999999999999E-2</v>
      </c>
      <c r="G25">
        <f ca="1">IF($C$5="Yes",VLOOKUP($B$19,'LookUp Ranges'!$A$59:$CY$65,G$63),VLOOKUP($B$19,'LookUp Ranges Bonus'!$A$29:$CY$34,'Bonus Calc'!G$63))</f>
        <v>2.8565E-2</v>
      </c>
      <c r="H25">
        <f ca="1">IF($C$5="Yes",VLOOKUP($B$19,'LookUp Ranges'!$A$59:$CY$65,H$63),VLOOKUP($B$19,'LookUp Ranges Bonus'!$A$29:$CY$34,'Bonus Calc'!H$63))</f>
        <v>2.6425000000000001E-2</v>
      </c>
      <c r="I25">
        <f ca="1">IF($C$5="Yes",VLOOKUP($B$19,'LookUp Ranges'!$A$59:$CY$65,I$63),VLOOKUP($B$19,'LookUp Ranges Bonus'!$A$29:$CY$34,'Bonus Calc'!I$63))</f>
        <v>2.444E-2</v>
      </c>
      <c r="J25">
        <f ca="1">IF($C$5="Yes",VLOOKUP($B$19,'LookUp Ranges'!$A$59:$CY$65,J$63),VLOOKUP($B$19,'LookUp Ranges Bonus'!$A$29:$CY$34,'Bonus Calc'!J$63))</f>
        <v>2.2610000000000002E-2</v>
      </c>
      <c r="K25">
        <f ca="1">IF($C$5="Yes",VLOOKUP($B$19,'LookUp Ranges'!$A$59:$CY$65,K$63),VLOOKUP($B$19,'LookUp Ranges Bonus'!$A$29:$CY$34,'Bonus Calc'!K$63))</f>
        <v>2.231E-2</v>
      </c>
      <c r="L25">
        <f ca="1">IF($C$5="Yes",VLOOKUP($B$19,'LookUp Ranges'!$A$59:$CY$65,L$63),VLOOKUP($B$19,'LookUp Ranges Bonus'!$A$29:$CY$34,'Bonus Calc'!L$63))</f>
        <v>2.2304999999999998E-2</v>
      </c>
      <c r="M25">
        <f ca="1">IF($C$5="Yes",VLOOKUP($B$19,'LookUp Ranges'!$A$59:$CY$65,M$63),VLOOKUP($B$19,'LookUp Ranges Bonus'!$A$29:$CY$34,'Bonus Calc'!M$63))</f>
        <v>2.231E-2</v>
      </c>
      <c r="N25">
        <f ca="1">IF($C$5="Yes",VLOOKUP($B$19,'LookUp Ranges'!$A$59:$CY$65,N$63),VLOOKUP($B$19,'LookUp Ranges Bonus'!$A$29:$CY$34,'Bonus Calc'!N$63))</f>
        <v>2.2304999999999998E-2</v>
      </c>
      <c r="O25">
        <f ca="1">IF($C$5="Yes",VLOOKUP($B$19,'LookUp Ranges'!$A$59:$CY$65,O$63),VLOOKUP($B$19,'LookUp Ranges Bonus'!$A$29:$CY$34,'Bonus Calc'!O$63))</f>
        <v>2.231E-2</v>
      </c>
      <c r="P25">
        <f ca="1">IF($C$5="Yes",VLOOKUP($B$19,'LookUp Ranges'!$A$59:$CY$65,P$63),VLOOKUP($B$19,'LookUp Ranges Bonus'!$A$29:$CY$34,'Bonus Calc'!P$63))</f>
        <v>2.2304999999999998E-2</v>
      </c>
      <c r="Q25">
        <f ca="1">IF($C$5="Yes",VLOOKUP($B$19,'LookUp Ranges'!$A$59:$CY$65,Q$63),VLOOKUP($B$19,'LookUp Ranges Bonus'!$A$29:$CY$34,'Bonus Calc'!Q$63))</f>
        <v>2.231E-2</v>
      </c>
      <c r="R25">
        <f ca="1">IF($C$5="Yes",VLOOKUP($B$19,'LookUp Ranges'!$A$59:$CY$65,R$63),VLOOKUP($B$19,'LookUp Ranges Bonus'!$A$29:$CY$34,'Bonus Calc'!R$63))</f>
        <v>2.2304999999999998E-2</v>
      </c>
      <c r="S25">
        <f ca="1">IF($C$5="Yes",VLOOKUP($B$19,'LookUp Ranges'!$A$59:$CY$65,S$63),VLOOKUP($B$19,'LookUp Ranges Bonus'!$A$29:$CY$34,'Bonus Calc'!S$63))</f>
        <v>2.231E-2</v>
      </c>
      <c r="T25">
        <f ca="1">IF($C$5="Yes",VLOOKUP($B$19,'LookUp Ranges'!$A$59:$CY$65,T$63),VLOOKUP($B$19,'LookUp Ranges Bonus'!$A$29:$CY$34,'Bonus Calc'!T$63))</f>
        <v>2.2304999999999998E-2</v>
      </c>
      <c r="U25">
        <f ca="1">IF($C$5="Yes",VLOOKUP($B$19,'LookUp Ranges'!$A$59:$CY$65,U$63),VLOOKUP($B$19,'LookUp Ranges Bonus'!$A$29:$CY$34,'Bonus Calc'!U$63))</f>
        <v>2.231E-2</v>
      </c>
      <c r="V25">
        <f ca="1">IF($C$5="Yes",VLOOKUP($B$19,'LookUp Ranges'!$A$59:$CY$65,V$63),VLOOKUP($B$19,'LookUp Ranges Bonus'!$A$29:$CY$34,'Bonus Calc'!V$63))</f>
        <v>2.2304999999999998E-2</v>
      </c>
      <c r="W25">
        <f ca="1">IF($C$5="Yes",VLOOKUP($B$19,'LookUp Ranges'!$A$59:$CY$65,W$63),VLOOKUP($B$19,'LookUp Ranges Bonus'!$A$29:$CY$34,'Bonus Calc'!W$63))</f>
        <v>1.1155E-2</v>
      </c>
      <c r="X25">
        <f ca="1">IF($C$5="Yes",VLOOKUP($B$19,'LookUp Ranges'!$A$59:$CY$65,X$63),VLOOKUP($B$19,'LookUp Ranges Bonus'!$A$29:$CY$34,'Bonus Calc'!X$63))</f>
        <v>0</v>
      </c>
      <c r="Y25">
        <f ca="1">IF($C$5="Yes",VLOOKUP($B$19,'LookUp Ranges'!$A$59:$CY$65,Y$63),VLOOKUP($B$19,'LookUp Ranges Bonus'!$A$29:$CY$34,'Bonus Calc'!Y$63))</f>
        <v>0</v>
      </c>
      <c r="Z25">
        <f ca="1">IF($C$5="Yes",VLOOKUP($B$19,'LookUp Ranges'!$A$59:$CY$65,Z$63),VLOOKUP($B$19,'LookUp Ranges Bonus'!$A$29:$CY$34,'Bonus Calc'!Z$63))</f>
        <v>0</v>
      </c>
      <c r="AA25">
        <f ca="1">IF($C$5="Yes",VLOOKUP($B$19,'LookUp Ranges'!$A$59:$CY$65,AA$63),VLOOKUP($B$19,'LookUp Ranges Bonus'!$A$29:$CY$34,'Bonus Calc'!AA$63))</f>
        <v>0</v>
      </c>
      <c r="AB25">
        <f ca="1">IF($C$5="Yes",VLOOKUP($B$19,'LookUp Ranges'!$A$59:$CY$65,AB$63),VLOOKUP($B$19,'LookUp Ranges Bonus'!$A$29:$CY$34,'Bonus Calc'!AB$63))</f>
        <v>0</v>
      </c>
      <c r="AC25">
        <f ca="1">IF($C$5="Yes",VLOOKUP($B$19,'LookUp Ranges'!$A$59:$CY$65,AC$63),VLOOKUP($B$19,'LookUp Ranges Bonus'!$A$29:$CY$34,'Bonus Calc'!AC$63))</f>
        <v>0</v>
      </c>
      <c r="AD25">
        <f ca="1">IF($C$5="Yes",VLOOKUP($B$19,'LookUp Ranges'!$A$59:$CY$65,AD$63),VLOOKUP($B$19,'LookUp Ranges Bonus'!$A$29:$CY$34,'Bonus Calc'!AD$63))</f>
        <v>0</v>
      </c>
      <c r="AE25">
        <f ca="1">IF($C$5="Yes",VLOOKUP($B$19,'LookUp Ranges'!$A$59:$CY$65,AE$63),VLOOKUP($B$19,'LookUp Ranges Bonus'!$A$29:$CY$34,'Bonus Calc'!AE$63))</f>
        <v>0</v>
      </c>
      <c r="AF25">
        <f ca="1">IF($C$5="Yes",VLOOKUP($B$19,'LookUp Ranges'!$A$59:$CY$65,AF$63),VLOOKUP($B$19,'LookUp Ranges Bonus'!$A$29:$CY$34,'Bonus Calc'!AF$63))</f>
        <v>0</v>
      </c>
      <c r="AG25">
        <f ca="1">IF($C$5="Yes",VLOOKUP($B$19,'LookUp Ranges'!$A$59:$CY$65,AG$63),VLOOKUP($B$19,'LookUp Ranges Bonus'!$A$29:$CY$34,'Bonus Calc'!AG$63))</f>
        <v>0</v>
      </c>
      <c r="AH25">
        <f ca="1">IF($C$5="Yes",VLOOKUP($B$19,'LookUp Ranges'!$A$59:$CY$65,AH$63),VLOOKUP($B$19,'LookUp Ranges Bonus'!$A$29:$CY$34,'Bonus Calc'!AH$63))</f>
        <v>0</v>
      </c>
      <c r="AI25">
        <f ca="1">IF($C$5="Yes",VLOOKUP($B$19,'LookUp Ranges'!$A$59:$CY$65,AI$63),VLOOKUP($B$19,'LookUp Ranges Bonus'!$A$29:$CY$34,'Bonus Calc'!AI$63))</f>
        <v>0</v>
      </c>
      <c r="AJ25">
        <f ca="1">IF($C$5="Yes",VLOOKUP($B$19,'LookUp Ranges'!$A$59:$CY$65,AJ$63),VLOOKUP($B$19,'LookUp Ranges Bonus'!$A$29:$CY$34,'Bonus Calc'!AJ$63))</f>
        <v>0</v>
      </c>
      <c r="AK25">
        <f ca="1">IF($C$5="Yes",VLOOKUP($B$19,'LookUp Ranges'!$A$59:$CY$65,AK$63),VLOOKUP($B$19,'LookUp Ranges Bonus'!$A$29:$CY$34,'Bonus Calc'!AK$63))</f>
        <v>0</v>
      </c>
      <c r="AL25">
        <f ca="1">IF($C$5="Yes",VLOOKUP($B$19,'LookUp Ranges'!$A$59:$CY$65,AL$63),VLOOKUP($B$19,'LookUp Ranges Bonus'!$A$29:$CY$34,'Bonus Calc'!AL$63))</f>
        <v>0</v>
      </c>
      <c r="AM25">
        <f ca="1">IF($C$5="Yes",VLOOKUP($B$19,'LookUp Ranges'!$A$59:$CY$65,AM$63),VLOOKUP($B$19,'LookUp Ranges Bonus'!$A$29:$CY$34,'Bonus Calc'!AM$63))</f>
        <v>0</v>
      </c>
      <c r="AN25">
        <f ca="1">IF($C$5="Yes",VLOOKUP($B$19,'LookUp Ranges'!$A$59:$CY$65,AN$63),VLOOKUP($B$19,'LookUp Ranges Bonus'!$A$29:$CY$34,'Bonus Calc'!AN$63))</f>
        <v>0</v>
      </c>
      <c r="AO25">
        <f ca="1">IF($C$5="Yes",VLOOKUP($B$19,'LookUp Ranges'!$A$59:$CY$65,AO$63),VLOOKUP($B$19,'LookUp Ranges Bonus'!$A$29:$CY$34,'Bonus Calc'!AO$63))</f>
        <v>0</v>
      </c>
      <c r="AP25">
        <f ca="1">IF($C$5="Yes",VLOOKUP($B$19,'LookUp Ranges'!$A$59:$CY$65,AP$63),VLOOKUP($B$19,'LookUp Ranges Bonus'!$A$29:$CY$34,'Bonus Calc'!AP$63))</f>
        <v>0</v>
      </c>
      <c r="AQ25">
        <f ca="1">IF($C$5="Yes",VLOOKUP($B$19,'LookUp Ranges'!$A$59:$CY$65,AQ$63),VLOOKUP($B$19,'LookUp Ranges Bonus'!$A$29:$CY$34,'Bonus Calc'!AQ$63))</f>
        <v>0</v>
      </c>
      <c r="AR25">
        <f ca="1">IF($C$5="Yes",VLOOKUP($B$19,'LookUp Ranges'!$A$59:$CY$65,AR$63),VLOOKUP($B$19,'LookUp Ranges Bonus'!$A$29:$CY$34,'Bonus Calc'!AR$63))</f>
        <v>0</v>
      </c>
      <c r="AS25">
        <f ca="1">IF($C$5="Yes",VLOOKUP($B$19,'LookUp Ranges'!$A$59:$CY$65,AS$63),VLOOKUP($B$19,'LookUp Ranges Bonus'!$A$29:$CY$34,'Bonus Calc'!AS$63))</f>
        <v>0</v>
      </c>
      <c r="AT25">
        <f ca="1">IF($C$5="Yes",VLOOKUP($B$19,'LookUp Ranges'!$A$59:$CY$65,AT$63),VLOOKUP($B$19,'LookUp Ranges Bonus'!$A$29:$CY$34,'Bonus Calc'!AT$63))</f>
        <v>0</v>
      </c>
      <c r="AU25">
        <f ca="1">IF($C$5="Yes",VLOOKUP($B$19,'LookUp Ranges'!$A$59:$CY$65,AU$63),VLOOKUP($B$19,'LookUp Ranges Bonus'!$A$29:$CY$34,'Bonus Calc'!AU$63))</f>
        <v>0</v>
      </c>
      <c r="AV25">
        <f ca="1">IF($C$5="Yes",VLOOKUP($B$19,'LookUp Ranges'!$A$59:$CY$65,AV$63),VLOOKUP($B$19,'LookUp Ranges Bonus'!$A$29:$CY$34,'Bonus Calc'!AV$63))</f>
        <v>0</v>
      </c>
      <c r="AW25">
        <f ca="1">IF($C$5="Yes",VLOOKUP($B$19,'LookUp Ranges'!$A$59:$CY$65,AW$63),VLOOKUP($B$19,'LookUp Ranges Bonus'!$A$29:$CY$34,'Bonus Calc'!AW$63))</f>
        <v>0</v>
      </c>
      <c r="AX25">
        <f ca="1">IF($C$5="Yes",VLOOKUP($B$19,'LookUp Ranges'!$A$59:$CY$65,AX$63),VLOOKUP($B$19,'LookUp Ranges Bonus'!$A$29:$CY$34,'Bonus Calc'!AX$63))</f>
        <v>0</v>
      </c>
      <c r="AY25">
        <f ca="1">IF($C$5="Yes",VLOOKUP($B$19,'LookUp Ranges'!$A$59:$CY$65,AY$63),VLOOKUP($B$19,'LookUp Ranges Bonus'!$A$29:$CY$34,'Bonus Calc'!AY$63))</f>
        <v>0</v>
      </c>
      <c r="AZ25">
        <f ca="1">IF($C$5="Yes",VLOOKUP($B$19,'LookUp Ranges'!$A$59:$CY$65,AZ$63),VLOOKUP($B$19,'LookUp Ranges Bonus'!$A$29:$CY$34,'Bonus Calc'!AZ$63))</f>
        <v>0</v>
      </c>
      <c r="BA25">
        <f ca="1">IF($C$5="Yes",VLOOKUP($B$19,'LookUp Ranges'!$A$59:$CY$65,BA$63),VLOOKUP($B$19,'LookUp Ranges Bonus'!$A$29:$CY$34,'Bonus Calc'!BA$63))</f>
        <v>0</v>
      </c>
      <c r="BB25">
        <f ca="1">IF($C$5="Yes",VLOOKUP($B$19,'LookUp Ranges'!$A$59:$CY$65,BB$63),VLOOKUP($B$19,'LookUp Ranges Bonus'!$A$29:$CY$34,'Bonus Calc'!BB$63))</f>
        <v>0</v>
      </c>
      <c r="BC25">
        <f ca="1">IF($C$5="Yes",VLOOKUP($B$19,'LookUp Ranges'!$A$59:$CY$65,BC$63),VLOOKUP($B$19,'LookUp Ranges Bonus'!$A$29:$CY$34,'Bonus Calc'!BC$63))</f>
        <v>0</v>
      </c>
      <c r="BD25">
        <f ca="1">IF($C$5="Yes",VLOOKUP($B$19,'LookUp Ranges'!$A$59:$CY$65,BD$63),VLOOKUP($B$19,'LookUp Ranges Bonus'!$A$29:$CY$34,'Bonus Calc'!BD$63))</f>
        <v>0</v>
      </c>
      <c r="BE25">
        <f ca="1">IF($C$5="Yes",VLOOKUP($B$19,'LookUp Ranges'!$A$59:$CY$65,BE$63),VLOOKUP($B$19,'LookUp Ranges Bonus'!$A$29:$CY$34,'Bonus Calc'!BE$63))</f>
        <v>0</v>
      </c>
      <c r="BF25">
        <f ca="1">IF($C$5="Yes",VLOOKUP($B$19,'LookUp Ranges'!$A$59:$CY$65,BF$63),VLOOKUP($B$19,'LookUp Ranges Bonus'!$A$29:$CY$34,'Bonus Calc'!BF$63))</f>
        <v>0</v>
      </c>
      <c r="BG25">
        <f ca="1">IF($C$5="Yes",VLOOKUP($B$19,'LookUp Ranges'!$A$59:$CY$65,BG$63),VLOOKUP($B$19,'LookUp Ranges Bonus'!$A$29:$CY$34,'Bonus Calc'!BG$63))</f>
        <v>0</v>
      </c>
      <c r="BH25">
        <f ca="1">IF($C$5="Yes",VLOOKUP($B$19,'LookUp Ranges'!$A$59:$CY$65,BH$63),VLOOKUP($B$19,'LookUp Ranges Bonus'!$A$29:$CY$34,'Bonus Calc'!BH$63))</f>
        <v>0</v>
      </c>
      <c r="BI25">
        <f ca="1">IF($C$5="Yes",VLOOKUP($B$19,'LookUp Ranges'!$A$59:$CY$65,BI$63),VLOOKUP($B$19,'LookUp Ranges Bonus'!$A$29:$CY$34,'Bonus Calc'!BI$63))</f>
        <v>0</v>
      </c>
      <c r="BJ25">
        <f ca="1">IF($C$5="Yes",VLOOKUP($B$19,'LookUp Ranges'!$A$59:$CY$65,BJ$63),VLOOKUP($B$19,'LookUp Ranges Bonus'!$A$29:$CY$34,'Bonus Calc'!BJ$63))</f>
        <v>0</v>
      </c>
      <c r="BK25">
        <f ca="1">IF($C$5="Yes",VLOOKUP($B$19,'LookUp Ranges'!$A$59:$CY$65,BK$63),VLOOKUP($B$19,'LookUp Ranges Bonus'!$A$29:$CY$34,'Bonus Calc'!BK$63))</f>
        <v>0</v>
      </c>
      <c r="BL25">
        <f ca="1">IF($C$5="Yes",VLOOKUP($B$19,'LookUp Ranges'!$A$59:$CY$65,BL$63),VLOOKUP($B$19,'LookUp Ranges Bonus'!$A$29:$CY$34,'Bonus Calc'!BL$63))</f>
        <v>0</v>
      </c>
      <c r="BM25">
        <f ca="1">IF($C$5="Yes",VLOOKUP($B$19,'LookUp Ranges'!$A$59:$CY$65,BM$63),VLOOKUP($B$19,'LookUp Ranges Bonus'!$A$29:$CY$34,'Bonus Calc'!BM$63))</f>
        <v>0</v>
      </c>
      <c r="BN25">
        <f ca="1">IF($C$5="Yes",VLOOKUP($B$19,'LookUp Ranges'!$A$59:$CY$65,BN$63),VLOOKUP($B$19,'LookUp Ranges Bonus'!$A$29:$CY$34,'Bonus Calc'!BN$63))</f>
        <v>0</v>
      </c>
      <c r="BO25">
        <f ca="1">IF($C$5="Yes",VLOOKUP($B$19,'LookUp Ranges'!$A$59:$CY$65,BO$63),VLOOKUP($B$19,'LookUp Ranges Bonus'!$A$29:$CY$34,'Bonus Calc'!BO$63))</f>
        <v>0</v>
      </c>
      <c r="BP25">
        <f ca="1">IF($C$5="Yes",VLOOKUP($B$19,'LookUp Ranges'!$A$59:$CY$65,BP$63),VLOOKUP($B$19,'LookUp Ranges Bonus'!$A$29:$CY$34,'Bonus Calc'!BP$63))</f>
        <v>0</v>
      </c>
      <c r="BQ25">
        <f ca="1">IF($C$5="Yes",VLOOKUP($B$19,'LookUp Ranges'!$A$59:$CY$65,BQ$63),VLOOKUP($B$19,'LookUp Ranges Bonus'!$A$29:$CY$34,'Bonus Calc'!BQ$63))</f>
        <v>0</v>
      </c>
      <c r="BR25">
        <f ca="1">IF($C$5="Yes",VLOOKUP($B$19,'LookUp Ranges'!$A$59:$CY$65,BR$63),VLOOKUP($B$19,'LookUp Ranges Bonus'!$A$29:$CY$34,'Bonus Calc'!BR$63))</f>
        <v>0</v>
      </c>
      <c r="BS25">
        <f ca="1">IF($C$5="Yes",VLOOKUP($B$19,'LookUp Ranges'!$A$59:$CY$65,BS$63),VLOOKUP($B$19,'LookUp Ranges Bonus'!$A$29:$CY$34,'Bonus Calc'!BS$63))</f>
        <v>0</v>
      </c>
      <c r="BT25">
        <f ca="1">IF($C$5="Yes",VLOOKUP($B$19,'LookUp Ranges'!$A$59:$CY$65,BT$63),VLOOKUP($B$19,'LookUp Ranges Bonus'!$A$29:$CY$34,'Bonus Calc'!BT$63))</f>
        <v>0</v>
      </c>
      <c r="BU25">
        <f ca="1">IF($C$5="Yes",VLOOKUP($B$19,'LookUp Ranges'!$A$59:$CY$65,BU$63),VLOOKUP($B$19,'LookUp Ranges Bonus'!$A$29:$CY$34,'Bonus Calc'!BU$63))</f>
        <v>0</v>
      </c>
      <c r="BV25">
        <f ca="1">IF($C$5="Yes",VLOOKUP($B$19,'LookUp Ranges'!$A$59:$CY$65,BV$63),VLOOKUP($B$19,'LookUp Ranges Bonus'!$A$29:$CY$34,'Bonus Calc'!BV$63))</f>
        <v>0</v>
      </c>
      <c r="BW25">
        <f ca="1">IF($C$5="Yes",VLOOKUP($B$19,'LookUp Ranges'!$A$59:$CY$65,BW$63),VLOOKUP($B$19,'LookUp Ranges Bonus'!$A$29:$CY$34,'Bonus Calc'!BW$63))</f>
        <v>0</v>
      </c>
      <c r="BX25">
        <f ca="1">IF($C$5="Yes",VLOOKUP($B$19,'LookUp Ranges'!$A$59:$CY$65,BX$63),VLOOKUP($B$19,'LookUp Ranges Bonus'!$A$29:$CY$34,'Bonus Calc'!BX$63))</f>
        <v>0</v>
      </c>
      <c r="BY25">
        <f ca="1">IF($C$5="Yes",VLOOKUP($B$19,'LookUp Ranges'!$A$59:$CY$65,BY$63),VLOOKUP($B$19,'LookUp Ranges Bonus'!$A$29:$CY$34,'Bonus Calc'!BY$63))</f>
        <v>0</v>
      </c>
      <c r="BZ25">
        <f ca="1">IF($C$5="Yes",VLOOKUP($B$19,'LookUp Ranges'!$A$59:$CY$65,BZ$63),VLOOKUP($B$19,'LookUp Ranges Bonus'!$A$29:$CY$34,'Bonus Calc'!BZ$63))</f>
        <v>0</v>
      </c>
      <c r="CA25">
        <f ca="1">IF($C$5="Yes",VLOOKUP($B$19,'LookUp Ranges'!$A$59:$CY$65,CA$63),VLOOKUP($B$19,'LookUp Ranges Bonus'!$A$29:$CY$34,'Bonus Calc'!CA$63))</f>
        <v>0</v>
      </c>
      <c r="CB25">
        <f ca="1">IF($C$5="Yes",VLOOKUP($B$19,'LookUp Ranges'!$A$59:$CY$65,CB$63),VLOOKUP($B$19,'LookUp Ranges Bonus'!$A$29:$CY$34,'Bonus Calc'!CB$63))</f>
        <v>0</v>
      </c>
      <c r="CC25">
        <f ca="1">IF($C$5="Yes",VLOOKUP($B$19,'LookUp Ranges'!$A$59:$CY$65,CC$63),VLOOKUP($B$19,'LookUp Ranges Bonus'!$A$29:$CY$34,'Bonus Calc'!CC$63))</f>
        <v>0</v>
      </c>
      <c r="CD25">
        <f ca="1">IF($C$5="Yes",VLOOKUP($B$19,'LookUp Ranges'!$A$59:$CY$65,CD$63),VLOOKUP($B$19,'LookUp Ranges Bonus'!$A$29:$CY$34,'Bonus Calc'!CD$63))</f>
        <v>0</v>
      </c>
      <c r="CE25">
        <f ca="1">IF($C$5="Yes",VLOOKUP($B$19,'LookUp Ranges'!$A$59:$CY$65,CE$63),VLOOKUP($B$19,'LookUp Ranges Bonus'!$A$29:$CY$34,'Bonus Calc'!CE$63))</f>
        <v>0</v>
      </c>
      <c r="CF25">
        <f ca="1">IF($C$5="Yes",VLOOKUP($B$19,'LookUp Ranges'!$A$59:$CY$65,CF$63),VLOOKUP($B$19,'LookUp Ranges Bonus'!$A$29:$CY$34,'Bonus Calc'!CF$63))</f>
        <v>0</v>
      </c>
      <c r="CG25">
        <f ca="1">IF($C$5="Yes",VLOOKUP($B$19,'LookUp Ranges'!$A$59:$CY$65,CG$63),VLOOKUP($B$19,'LookUp Ranges Bonus'!$A$29:$CY$34,'Bonus Calc'!CG$63))</f>
        <v>0</v>
      </c>
      <c r="CH25">
        <f ca="1">IF($C$5="Yes",VLOOKUP($B$19,'LookUp Ranges'!$A$59:$CY$65,CH$63),VLOOKUP($B$19,'LookUp Ranges Bonus'!$A$29:$CY$34,'Bonus Calc'!CH$63))</f>
        <v>0</v>
      </c>
      <c r="CI25">
        <f ca="1">IF($C$5="Yes",VLOOKUP($B$19,'LookUp Ranges'!$A$59:$CY$65,CI$63),VLOOKUP($B$19,'LookUp Ranges Bonus'!$A$29:$CY$34,'Bonus Calc'!CI$63))</f>
        <v>0</v>
      </c>
      <c r="CJ25">
        <f ca="1">IF($C$5="Yes",VLOOKUP($B$19,'LookUp Ranges'!$A$59:$CY$65,CJ$63),VLOOKUP($B$19,'LookUp Ranges Bonus'!$A$29:$CY$34,'Bonus Calc'!CJ$63))</f>
        <v>0</v>
      </c>
      <c r="CK25">
        <f ca="1">IF($C$5="Yes",VLOOKUP($B$19,'LookUp Ranges'!$A$59:$CY$65,CK$63),VLOOKUP($B$19,'LookUp Ranges Bonus'!$A$29:$CY$34,'Bonus Calc'!CK$63))</f>
        <v>0</v>
      </c>
      <c r="CL25">
        <f ca="1">IF($C$5="Yes",VLOOKUP($B$19,'LookUp Ranges'!$A$59:$CY$65,CL$63),VLOOKUP($B$19,'LookUp Ranges Bonus'!$A$29:$CY$34,'Bonus Calc'!CL$63))</f>
        <v>0</v>
      </c>
      <c r="CM25">
        <f ca="1">IF($C$5="Yes",VLOOKUP($B$19,'LookUp Ranges'!$A$59:$CY$65,CM$63),VLOOKUP($B$19,'LookUp Ranges Bonus'!$A$29:$CY$34,'Bonus Calc'!CM$63))</f>
        <v>0</v>
      </c>
      <c r="CN25">
        <f ca="1">IF($C$5="Yes",VLOOKUP($B$19,'LookUp Ranges'!$A$59:$CY$65,CN$63),VLOOKUP($B$19,'LookUp Ranges Bonus'!$A$29:$CY$34,'Bonus Calc'!CN$63))</f>
        <v>0</v>
      </c>
      <c r="CO25">
        <f ca="1">IF($C$5="Yes",VLOOKUP($B$19,'LookUp Ranges'!$A$59:$CY$65,CO$63),VLOOKUP($B$19,'LookUp Ranges Bonus'!$A$29:$CY$34,'Bonus Calc'!CO$63))</f>
        <v>0</v>
      </c>
      <c r="CP25">
        <f ca="1">IF($C$5="Yes",VLOOKUP($B$19,'LookUp Ranges'!$A$59:$CY$65,CP$63),VLOOKUP($B$19,'LookUp Ranges Bonus'!$A$29:$CY$34,'Bonus Calc'!CP$63))</f>
        <v>0</v>
      </c>
      <c r="CQ25">
        <f ca="1">IF($C$5="Yes",VLOOKUP($B$19,'LookUp Ranges'!$A$59:$CY$65,CQ$63),VLOOKUP($B$19,'LookUp Ranges Bonus'!$A$29:$CY$34,'Bonus Calc'!CQ$63))</f>
        <v>0</v>
      </c>
      <c r="CR25">
        <f ca="1">IF($C$5="Yes",VLOOKUP($B$19,'LookUp Ranges'!$A$59:$CY$65,CR$63),VLOOKUP($B$19,'LookUp Ranges Bonus'!$A$29:$CY$34,'Bonus Calc'!CR$63))</f>
        <v>0</v>
      </c>
      <c r="CS25">
        <f ca="1">IF($C$5="Yes",VLOOKUP($B$19,'LookUp Ranges'!$A$59:$CY$65,CS$63),VLOOKUP($B$19,'LookUp Ranges Bonus'!$A$29:$CY$34,'Bonus Calc'!CS$63))</f>
        <v>0</v>
      </c>
      <c r="CT25">
        <f ca="1">IF($C$5="Yes",VLOOKUP($B$19,'LookUp Ranges'!$A$59:$CY$65,CT$63),VLOOKUP($B$19,'LookUp Ranges Bonus'!$A$29:$CY$34,'Bonus Calc'!CT$63))</f>
        <v>0</v>
      </c>
      <c r="CU25">
        <f ca="1">IF($C$5="Yes",VLOOKUP($B$19,'LookUp Ranges'!$A$59:$CY$65,CU$63),VLOOKUP($B$19,'LookUp Ranges Bonus'!$A$29:$CY$34,'Bonus Calc'!CU$63))</f>
        <v>0</v>
      </c>
      <c r="CV25">
        <f ca="1">IF($C$5="Yes",VLOOKUP($B$19,'LookUp Ranges'!$A$59:$CY$65,CV$63),VLOOKUP($B$19,'LookUp Ranges Bonus'!$A$29:$CY$34,'Bonus Calc'!CV$63))</f>
        <v>0</v>
      </c>
      <c r="CW25">
        <f ca="1">IF($C$5="Yes",VLOOKUP($B$19,'LookUp Ranges'!$A$59:$CY$65,CW$63),VLOOKUP($B$19,'LookUp Ranges Bonus'!$A$29:$CY$34,'Bonus Calc'!CW$63))</f>
        <v>0</v>
      </c>
      <c r="CX25">
        <f ca="1">IF($C$5="Yes",VLOOKUP($B$19,'LookUp Ranges'!$A$59:$CY$65,CX$63),VLOOKUP($B$19,'LookUp Ranges Bonus'!$A$29:$CY$34,'Bonus Calc'!CX$63))</f>
        <v>0</v>
      </c>
      <c r="CY25">
        <f ca="1">IF($C$5="Yes",VLOOKUP($B$19,'LookUp Ranges'!$A$59:$CY$65,CY$63),VLOOKUP($B$19,'LookUp Ranges Bonus'!$A$29:$CY$34,'Bonus Calc'!CY$63))</f>
        <v>0</v>
      </c>
      <c r="CZ25">
        <f ca="1">IF($C$5="Yes",VLOOKUP($B$19,'LookUp Ranges'!$A$59:$CY$65,CZ$63),VLOOKUP($B$19,'LookUp Ranges Bonus'!$A$29:$CY$34,'Bonus Calc'!CZ$63))</f>
        <v>0</v>
      </c>
    </row>
    <row r="27" spans="1:125" x14ac:dyDescent="0.25">
      <c r="B27" t="s">
        <v>239</v>
      </c>
    </row>
    <row r="28" spans="1:125" x14ac:dyDescent="0.25">
      <c r="B28">
        <v>2018</v>
      </c>
      <c r="C28" s="513">
        <f>IF($C$4=$B$28,+SUMIF(Inputs!$E29:$AR29,"&lt;2018",Inputs!$E30:$AR30)-IF(C22+C16=0,RetireValue,0),0)</f>
        <v>0</v>
      </c>
      <c r="D28" s="513">
        <f>IF($D$4=$B$28,+SUMIF(Inputs!$E51:$AR51,"&lt;2018",Inputs!$E52:$AR52)-IF(D22+D16=0,RetireValueAlt1,0),0)</f>
        <v>0</v>
      </c>
      <c r="E28" s="513">
        <f>IF($E$4=$B$28,+SUMIF(Inputs!$E74:$AR74,"&lt;2018",Inputs!$E75:$AR75)-IF(E22+E16=0,RetireValueAlt2,0),0)</f>
        <v>0</v>
      </c>
      <c r="F28" s="513">
        <f>IF($F$4=$B$28,+SUMIF(Inputs!$E97:$AR97,"&lt;2018",Inputs!$E98:$AR98)-IF(F22+F16=0,RetireValueAlt3,0),0)</f>
        <v>0</v>
      </c>
    </row>
    <row r="30" spans="1:125" x14ac:dyDescent="0.25">
      <c r="B30" s="129" t="s">
        <v>31</v>
      </c>
      <c r="C30" s="417">
        <f>+B28</f>
        <v>2018</v>
      </c>
      <c r="D30" s="418">
        <f>+C30+1</f>
        <v>2019</v>
      </c>
      <c r="E30" s="418">
        <f t="shared" ref="E30" si="253">+D30+1</f>
        <v>2020</v>
      </c>
      <c r="F30" s="418">
        <f t="shared" ref="F30" si="254">+E30+1</f>
        <v>2021</v>
      </c>
      <c r="G30" s="418">
        <f t="shared" ref="G30" si="255">+F30+1</f>
        <v>2022</v>
      </c>
      <c r="H30" s="418">
        <f t="shared" ref="H30" si="256">+G30+1</f>
        <v>2023</v>
      </c>
      <c r="I30" s="418">
        <f t="shared" ref="I30" si="257">+H30+1</f>
        <v>2024</v>
      </c>
      <c r="J30" s="418">
        <f t="shared" ref="J30" si="258">+I30+1</f>
        <v>2025</v>
      </c>
      <c r="K30" s="418">
        <f t="shared" ref="K30" si="259">+J30+1</f>
        <v>2026</v>
      </c>
      <c r="L30" s="418">
        <f t="shared" ref="L30" si="260">+K30+1</f>
        <v>2027</v>
      </c>
      <c r="M30" s="418">
        <f t="shared" ref="M30" si="261">+L30+1</f>
        <v>2028</v>
      </c>
      <c r="N30" s="418">
        <f t="shared" ref="N30" si="262">+M30+1</f>
        <v>2029</v>
      </c>
      <c r="O30" s="418">
        <f t="shared" ref="O30" si="263">+N30+1</f>
        <v>2030</v>
      </c>
      <c r="P30" s="418">
        <f t="shared" ref="P30" si="264">+O30+1</f>
        <v>2031</v>
      </c>
      <c r="Q30" s="418">
        <f t="shared" ref="Q30" si="265">+P30+1</f>
        <v>2032</v>
      </c>
      <c r="R30" s="418">
        <f t="shared" ref="R30" si="266">+Q30+1</f>
        <v>2033</v>
      </c>
      <c r="S30" s="418">
        <f>+R30+1</f>
        <v>2034</v>
      </c>
      <c r="T30" s="418">
        <f t="shared" ref="T30" si="267">+S30+1</f>
        <v>2035</v>
      </c>
      <c r="U30" s="418">
        <f t="shared" ref="U30" si="268">+T30+1</f>
        <v>2036</v>
      </c>
      <c r="V30" s="418">
        <f t="shared" ref="V30" si="269">+U30+1</f>
        <v>2037</v>
      </c>
      <c r="W30" s="418">
        <f t="shared" ref="W30" si="270">+V30+1</f>
        <v>2038</v>
      </c>
      <c r="X30" s="418">
        <f t="shared" ref="X30" si="271">+W30+1</f>
        <v>2039</v>
      </c>
      <c r="Y30" s="418">
        <f t="shared" ref="Y30" si="272">+X30+1</f>
        <v>2040</v>
      </c>
      <c r="Z30" s="418">
        <f t="shared" ref="Z30" si="273">+Y30+1</f>
        <v>2041</v>
      </c>
      <c r="AA30" s="418">
        <f t="shared" ref="AA30" si="274">+Z30+1</f>
        <v>2042</v>
      </c>
      <c r="AB30" s="418">
        <f t="shared" ref="AB30" si="275">+AA30+1</f>
        <v>2043</v>
      </c>
      <c r="AC30" s="418">
        <f t="shared" ref="AC30" si="276">+AB30+1</f>
        <v>2044</v>
      </c>
      <c r="AD30" s="418">
        <f t="shared" ref="AD30" si="277">+AC30+1</f>
        <v>2045</v>
      </c>
      <c r="AE30" s="418">
        <f t="shared" ref="AE30" si="278">+AD30+1</f>
        <v>2046</v>
      </c>
      <c r="AF30" s="418">
        <f t="shared" ref="AF30" si="279">+AE30+1</f>
        <v>2047</v>
      </c>
      <c r="AG30" s="418">
        <f t="shared" ref="AG30" si="280">+AF30+1</f>
        <v>2048</v>
      </c>
      <c r="AH30" s="418">
        <f t="shared" ref="AH30" si="281">+AG30+1</f>
        <v>2049</v>
      </c>
      <c r="AI30" s="418">
        <f t="shared" ref="AI30" si="282">+AH30+1</f>
        <v>2050</v>
      </c>
      <c r="AJ30" s="418">
        <f t="shared" ref="AJ30" si="283">+AI30+1</f>
        <v>2051</v>
      </c>
      <c r="AK30" s="418">
        <f t="shared" ref="AK30" si="284">+AJ30+1</f>
        <v>2052</v>
      </c>
      <c r="AL30" s="418">
        <f t="shared" ref="AL30" si="285">+AK30+1</f>
        <v>2053</v>
      </c>
      <c r="AM30" s="418">
        <f t="shared" ref="AM30" si="286">+AL30+1</f>
        <v>2054</v>
      </c>
      <c r="AN30" s="418">
        <f t="shared" ref="AN30" si="287">+AM30+1</f>
        <v>2055</v>
      </c>
      <c r="AO30" s="418">
        <f t="shared" ref="AO30" si="288">+AN30+1</f>
        <v>2056</v>
      </c>
      <c r="AP30" s="418">
        <f t="shared" ref="AP30" si="289">+AO30+1</f>
        <v>2057</v>
      </c>
      <c r="AQ30" s="418">
        <f t="shared" ref="AQ30" si="290">+AP30+1</f>
        <v>2058</v>
      </c>
      <c r="AR30" s="418">
        <f t="shared" ref="AR30" si="291">+AQ30+1</f>
        <v>2059</v>
      </c>
      <c r="AS30" s="418">
        <f t="shared" ref="AS30" si="292">+AR30+1</f>
        <v>2060</v>
      </c>
      <c r="AT30" s="418">
        <f t="shared" ref="AT30" si="293">+AS30+1</f>
        <v>2061</v>
      </c>
      <c r="AU30" s="418">
        <f t="shared" ref="AU30" si="294">+AT30+1</f>
        <v>2062</v>
      </c>
      <c r="AV30" s="418">
        <f t="shared" ref="AV30" si="295">+AU30+1</f>
        <v>2063</v>
      </c>
      <c r="AW30" s="418">
        <f t="shared" ref="AW30" si="296">+AV30+1</f>
        <v>2064</v>
      </c>
      <c r="AX30" s="418">
        <f t="shared" ref="AX30" si="297">+AW30+1</f>
        <v>2065</v>
      </c>
      <c r="AY30" s="418">
        <f t="shared" ref="AY30" si="298">+AX30+1</f>
        <v>2066</v>
      </c>
      <c r="AZ30" s="418">
        <f t="shared" ref="AZ30" si="299">+AY30+1</f>
        <v>2067</v>
      </c>
      <c r="BA30" s="418">
        <f t="shared" ref="BA30" si="300">+AZ30+1</f>
        <v>2068</v>
      </c>
      <c r="BB30" s="418">
        <f t="shared" ref="BB30" si="301">+BA30+1</f>
        <v>2069</v>
      </c>
      <c r="BC30" s="418">
        <f t="shared" ref="BC30" si="302">+BB30+1</f>
        <v>2070</v>
      </c>
      <c r="BD30" s="418">
        <f t="shared" ref="BD30" si="303">+BC30+1</f>
        <v>2071</v>
      </c>
      <c r="BE30" s="418">
        <f t="shared" ref="BE30" si="304">+BD30+1</f>
        <v>2072</v>
      </c>
      <c r="BF30" s="418">
        <f t="shared" ref="BF30" si="305">+BE30+1</f>
        <v>2073</v>
      </c>
      <c r="BG30" s="418">
        <f t="shared" ref="BG30" si="306">+BF30+1</f>
        <v>2074</v>
      </c>
      <c r="BH30" s="418">
        <f t="shared" ref="BH30" si="307">+BG30+1</f>
        <v>2075</v>
      </c>
      <c r="BI30" s="418">
        <f t="shared" ref="BI30" si="308">+BH30+1</f>
        <v>2076</v>
      </c>
      <c r="BJ30" s="418">
        <f t="shared" ref="BJ30" si="309">+BI30+1</f>
        <v>2077</v>
      </c>
      <c r="BK30" s="418">
        <f t="shared" ref="BK30" si="310">+BJ30+1</f>
        <v>2078</v>
      </c>
      <c r="BL30" s="418">
        <f t="shared" ref="BL30" si="311">+BK30+1</f>
        <v>2079</v>
      </c>
      <c r="BM30" s="418">
        <f t="shared" ref="BM30" si="312">+BL30+1</f>
        <v>2080</v>
      </c>
      <c r="BN30" s="418">
        <f t="shared" ref="BN30" si="313">+BM30+1</f>
        <v>2081</v>
      </c>
      <c r="BO30" s="418">
        <f t="shared" ref="BO30" si="314">+BN30+1</f>
        <v>2082</v>
      </c>
      <c r="BP30" s="418">
        <f t="shared" ref="BP30" si="315">+BO30+1</f>
        <v>2083</v>
      </c>
      <c r="BQ30" s="418">
        <f t="shared" ref="BQ30" si="316">+BP30+1</f>
        <v>2084</v>
      </c>
      <c r="BR30" s="418">
        <f t="shared" ref="BR30" si="317">+BQ30+1</f>
        <v>2085</v>
      </c>
      <c r="BS30" s="418">
        <f t="shared" ref="BS30" si="318">+BR30+1</f>
        <v>2086</v>
      </c>
      <c r="BT30" s="418">
        <f t="shared" ref="BT30" si="319">+BS30+1</f>
        <v>2087</v>
      </c>
      <c r="BU30" s="418">
        <f t="shared" ref="BU30" si="320">+BT30+1</f>
        <v>2088</v>
      </c>
      <c r="BV30" s="418">
        <f t="shared" ref="BV30" si="321">+BU30+1</f>
        <v>2089</v>
      </c>
      <c r="BW30" s="418">
        <f t="shared" ref="BW30" si="322">+BV30+1</f>
        <v>2090</v>
      </c>
      <c r="BX30" s="418">
        <f t="shared" ref="BX30" si="323">+BW30+1</f>
        <v>2091</v>
      </c>
      <c r="BY30" s="418">
        <f t="shared" ref="BY30" si="324">+BX30+1</f>
        <v>2092</v>
      </c>
      <c r="BZ30" s="418">
        <f t="shared" ref="BZ30" si="325">+BY30+1</f>
        <v>2093</v>
      </c>
      <c r="CA30" s="418">
        <f t="shared" ref="CA30" si="326">+BZ30+1</f>
        <v>2094</v>
      </c>
      <c r="CB30" s="418">
        <f t="shared" ref="CB30" si="327">+CA30+1</f>
        <v>2095</v>
      </c>
      <c r="CC30" s="418">
        <f t="shared" ref="CC30" si="328">+CB30+1</f>
        <v>2096</v>
      </c>
      <c r="CD30" s="418">
        <f t="shared" ref="CD30" si="329">+CC30+1</f>
        <v>2097</v>
      </c>
      <c r="CE30" s="418">
        <f t="shared" ref="CE30" si="330">+CD30+1</f>
        <v>2098</v>
      </c>
      <c r="CF30" s="418">
        <f t="shared" ref="CF30" si="331">+CE30+1</f>
        <v>2099</v>
      </c>
      <c r="CG30" s="418">
        <f t="shared" ref="CG30" si="332">+CF30+1</f>
        <v>2100</v>
      </c>
      <c r="CH30" s="418">
        <f t="shared" ref="CH30" si="333">+CG30+1</f>
        <v>2101</v>
      </c>
      <c r="CI30" s="418">
        <f t="shared" ref="CI30" si="334">+CH30+1</f>
        <v>2102</v>
      </c>
      <c r="CJ30" s="418">
        <f t="shared" ref="CJ30" si="335">+CI30+1</f>
        <v>2103</v>
      </c>
      <c r="CK30" s="418">
        <f t="shared" ref="CK30" si="336">+CJ30+1</f>
        <v>2104</v>
      </c>
      <c r="CL30" s="418">
        <f t="shared" ref="CL30" si="337">+CK30+1</f>
        <v>2105</v>
      </c>
      <c r="CM30" s="418">
        <f t="shared" ref="CM30" si="338">+CL30+1</f>
        <v>2106</v>
      </c>
      <c r="CN30" s="418">
        <f t="shared" ref="CN30" si="339">+CM30+1</f>
        <v>2107</v>
      </c>
      <c r="CO30" s="418">
        <f t="shared" ref="CO30" si="340">+CN30+1</f>
        <v>2108</v>
      </c>
      <c r="CP30" s="418">
        <f t="shared" ref="CP30" si="341">+CO30+1</f>
        <v>2109</v>
      </c>
      <c r="CQ30" s="418">
        <f t="shared" ref="CQ30" si="342">+CP30+1</f>
        <v>2110</v>
      </c>
      <c r="CR30" s="418">
        <f t="shared" ref="CR30" si="343">+CQ30+1</f>
        <v>2111</v>
      </c>
      <c r="CS30" s="418">
        <f t="shared" ref="CS30" si="344">+CR30+1</f>
        <v>2112</v>
      </c>
      <c r="CT30" s="418">
        <f t="shared" ref="CT30" si="345">+CS30+1</f>
        <v>2113</v>
      </c>
      <c r="CU30" s="418">
        <f t="shared" ref="CU30" si="346">+CT30+1</f>
        <v>2114</v>
      </c>
      <c r="CV30" s="418">
        <f t="shared" ref="CV30" si="347">+CU30+1</f>
        <v>2115</v>
      </c>
      <c r="CW30" s="418">
        <f t="shared" ref="CW30" si="348">+CV30+1</f>
        <v>2116</v>
      </c>
      <c r="CX30" s="418">
        <f t="shared" ref="CX30" si="349">+CW30+1</f>
        <v>2117</v>
      </c>
      <c r="CY30" s="418">
        <f t="shared" ref="CY30" si="350">+CX30+1</f>
        <v>2118</v>
      </c>
      <c r="CZ30" s="418">
        <f t="shared" ref="CZ30" si="351">+CY30+1</f>
        <v>2119</v>
      </c>
      <c r="DA30" s="418"/>
      <c r="DB30" s="418"/>
      <c r="DC30" s="418"/>
      <c r="DD30" s="418"/>
      <c r="DE30" s="418"/>
      <c r="DF30" s="418"/>
      <c r="DG30" s="418"/>
      <c r="DH30" s="418"/>
      <c r="DI30" s="418"/>
      <c r="DJ30" s="418"/>
      <c r="DK30" s="418"/>
      <c r="DL30" s="418"/>
      <c r="DM30" s="418"/>
      <c r="DN30" s="418"/>
      <c r="DO30" s="418"/>
      <c r="DP30" s="418"/>
      <c r="DQ30" s="418"/>
      <c r="DR30" s="418"/>
      <c r="DS30" s="418"/>
      <c r="DT30" s="418"/>
      <c r="DU30" s="418"/>
    </row>
    <row r="31" spans="1:125" x14ac:dyDescent="0.25">
      <c r="B31">
        <f ca="1">+B25</f>
        <v>20</v>
      </c>
      <c r="C31">
        <f ca="1">IF($C$5="Yes",VLOOKUP($B$19,'LookUp Ranges'!$A$59:$CY$65,C$63),VLOOKUP($B$19,'LookUp Ranges Bonus'!$A$47:$CY$52,'Bonus Calc'!C$63))</f>
        <v>0.51875000000000004</v>
      </c>
      <c r="D31">
        <f ca="1">IF($C$5="Yes",VLOOKUP($B$19,'LookUp Ranges'!$A$59:$CY$65,D$63),VLOOKUP($B$19,'LookUp Ranges Bonus'!$A$47:$CY$52,'Bonus Calc'!D$63))</f>
        <v>3.6095000000000002E-2</v>
      </c>
      <c r="E31">
        <f ca="1">IF($C$5="Yes",VLOOKUP($B$19,'LookUp Ranges'!$A$59:$CY$65,E$63),VLOOKUP($B$19,'LookUp Ranges Bonus'!$A$47:$CY$52,'Bonus Calc'!E$63))</f>
        <v>3.3384999999999998E-2</v>
      </c>
      <c r="F31">
        <f ca="1">IF($C$5="Yes",VLOOKUP($B$19,'LookUp Ranges'!$A$59:$CY$65,F$63),VLOOKUP($B$19,'LookUp Ranges Bonus'!$A$47:$CY$52,'Bonus Calc'!F$63))</f>
        <v>3.0884999999999999E-2</v>
      </c>
      <c r="G31">
        <f ca="1">IF($C$5="Yes",VLOOKUP($B$19,'LookUp Ranges'!$A$59:$CY$65,G$63),VLOOKUP($B$19,'LookUp Ranges Bonus'!$A$47:$CY$52,'Bonus Calc'!G$63))</f>
        <v>2.8565E-2</v>
      </c>
      <c r="H31">
        <f ca="1">IF($C$5="Yes",VLOOKUP($B$19,'LookUp Ranges'!$A$59:$CY$65,H$63),VLOOKUP($B$19,'LookUp Ranges Bonus'!$A$47:$CY$52,'Bonus Calc'!H$63))</f>
        <v>2.6425000000000001E-2</v>
      </c>
      <c r="I31">
        <f ca="1">IF($C$5="Yes",VLOOKUP($B$19,'LookUp Ranges'!$A$59:$CY$65,I$63),VLOOKUP($B$19,'LookUp Ranges Bonus'!$A$47:$CY$52,'Bonus Calc'!I$63))</f>
        <v>2.444E-2</v>
      </c>
      <c r="J31">
        <f ca="1">IF($C$5="Yes",VLOOKUP($B$19,'LookUp Ranges'!$A$59:$CY$65,J$63),VLOOKUP($B$19,'LookUp Ranges Bonus'!$A$47:$CY$52,'Bonus Calc'!J$63))</f>
        <v>2.2610000000000002E-2</v>
      </c>
      <c r="K31">
        <f ca="1">IF($C$5="Yes",VLOOKUP($B$19,'LookUp Ranges'!$A$59:$CY$65,K$63),VLOOKUP($B$19,'LookUp Ranges Bonus'!$A$47:$CY$52,'Bonus Calc'!K$63))</f>
        <v>2.231E-2</v>
      </c>
      <c r="L31">
        <f ca="1">IF($C$5="Yes",VLOOKUP($B$19,'LookUp Ranges'!$A$59:$CY$65,L$63),VLOOKUP($B$19,'LookUp Ranges Bonus'!$A$47:$CY$52,'Bonus Calc'!L$63))</f>
        <v>2.2304999999999998E-2</v>
      </c>
      <c r="M31">
        <f ca="1">IF($C$5="Yes",VLOOKUP($B$19,'LookUp Ranges'!$A$59:$CY$65,M$63),VLOOKUP($B$19,'LookUp Ranges Bonus'!$A$47:$CY$52,'Bonus Calc'!M$63))</f>
        <v>2.231E-2</v>
      </c>
      <c r="N31">
        <f ca="1">IF($C$5="Yes",VLOOKUP($B$19,'LookUp Ranges'!$A$59:$CY$65,N$63),VLOOKUP($B$19,'LookUp Ranges Bonus'!$A$47:$CY$52,'Bonus Calc'!N$63))</f>
        <v>2.2304999999999998E-2</v>
      </c>
      <c r="O31">
        <f ca="1">IF($C$5="Yes",VLOOKUP($B$19,'LookUp Ranges'!$A$59:$CY$65,O$63),VLOOKUP($B$19,'LookUp Ranges Bonus'!$A$47:$CY$52,'Bonus Calc'!O$63))</f>
        <v>2.231E-2</v>
      </c>
      <c r="P31">
        <f ca="1">IF($C$5="Yes",VLOOKUP($B$19,'LookUp Ranges'!$A$59:$CY$65,P$63),VLOOKUP($B$19,'LookUp Ranges Bonus'!$A$47:$CY$52,'Bonus Calc'!P$63))</f>
        <v>2.2304999999999998E-2</v>
      </c>
      <c r="Q31">
        <f ca="1">IF($C$5="Yes",VLOOKUP($B$19,'LookUp Ranges'!$A$59:$CY$65,Q$63),VLOOKUP($B$19,'LookUp Ranges Bonus'!$A$47:$CY$52,'Bonus Calc'!Q$63))</f>
        <v>2.231E-2</v>
      </c>
      <c r="R31">
        <f ca="1">IF($C$5="Yes",VLOOKUP($B$19,'LookUp Ranges'!$A$59:$CY$65,R$63),VLOOKUP($B$19,'LookUp Ranges Bonus'!$A$47:$CY$52,'Bonus Calc'!R$63))</f>
        <v>2.2304999999999998E-2</v>
      </c>
      <c r="S31">
        <f ca="1">IF($C$5="Yes",VLOOKUP($B$19,'LookUp Ranges'!$A$59:$CY$65,S$63),VLOOKUP($B$19,'LookUp Ranges Bonus'!$A$47:$CY$52,'Bonus Calc'!S$63))</f>
        <v>2.231E-2</v>
      </c>
      <c r="T31">
        <f ca="1">IF($C$5="Yes",VLOOKUP($B$19,'LookUp Ranges'!$A$59:$CY$65,T$63),VLOOKUP($B$19,'LookUp Ranges Bonus'!$A$47:$CY$52,'Bonus Calc'!T$63))</f>
        <v>2.2304999999999998E-2</v>
      </c>
      <c r="U31">
        <f ca="1">IF($C$5="Yes",VLOOKUP($B$19,'LookUp Ranges'!$A$59:$CY$65,U$63),VLOOKUP($B$19,'LookUp Ranges Bonus'!$A$47:$CY$52,'Bonus Calc'!U$63))</f>
        <v>2.231E-2</v>
      </c>
      <c r="V31">
        <f ca="1">IF($C$5="Yes",VLOOKUP($B$19,'LookUp Ranges'!$A$59:$CY$65,V$63),VLOOKUP($B$19,'LookUp Ranges Bonus'!$A$47:$CY$52,'Bonus Calc'!V$63))</f>
        <v>2.2304999999999998E-2</v>
      </c>
      <c r="W31">
        <f ca="1">IF($C$5="Yes",VLOOKUP($B$19,'LookUp Ranges'!$A$59:$CY$65,W$63),VLOOKUP($B$19,'LookUp Ranges Bonus'!$A$47:$CY$52,'Bonus Calc'!W$63))</f>
        <v>1.1155E-2</v>
      </c>
      <c r="X31">
        <f ca="1">IF($C$5="Yes",VLOOKUP($B$19,'LookUp Ranges'!$A$59:$CY$65,X$63),VLOOKUP($B$19,'LookUp Ranges Bonus'!$A$47:$CY$52,'Bonus Calc'!X$63))</f>
        <v>0</v>
      </c>
      <c r="Y31">
        <f ca="1">IF($C$5="Yes",VLOOKUP($B$19,'LookUp Ranges'!$A$59:$CY$65,Y$63),VLOOKUP($B$19,'LookUp Ranges Bonus'!$A$47:$CY$52,'Bonus Calc'!Y$63))</f>
        <v>0</v>
      </c>
      <c r="Z31">
        <f ca="1">IF($C$5="Yes",VLOOKUP($B$19,'LookUp Ranges'!$A$59:$CY$65,Z$63),VLOOKUP($B$19,'LookUp Ranges Bonus'!$A$47:$CY$52,'Bonus Calc'!Z$63))</f>
        <v>0</v>
      </c>
      <c r="AA31">
        <f ca="1">IF($C$5="Yes",VLOOKUP($B$19,'LookUp Ranges'!$A$59:$CY$65,AA$63),VLOOKUP($B$19,'LookUp Ranges Bonus'!$A$47:$CY$52,'Bonus Calc'!AA$63))</f>
        <v>0</v>
      </c>
      <c r="AB31">
        <f ca="1">IF($C$5="Yes",VLOOKUP($B$19,'LookUp Ranges'!$A$59:$CY$65,AB$63),VLOOKUP($B$19,'LookUp Ranges Bonus'!$A$47:$CY$52,'Bonus Calc'!AB$63))</f>
        <v>0</v>
      </c>
      <c r="AC31">
        <f ca="1">IF($C$5="Yes",VLOOKUP($B$19,'LookUp Ranges'!$A$59:$CY$65,AC$63),VLOOKUP($B$19,'LookUp Ranges Bonus'!$A$47:$CY$52,'Bonus Calc'!AC$63))</f>
        <v>0</v>
      </c>
      <c r="AD31">
        <f ca="1">IF($C$5="Yes",VLOOKUP($B$19,'LookUp Ranges'!$A$59:$CY$65,AD$63),VLOOKUP($B$19,'LookUp Ranges Bonus'!$A$47:$CY$52,'Bonus Calc'!AD$63))</f>
        <v>0</v>
      </c>
      <c r="AE31">
        <f ca="1">IF($C$5="Yes",VLOOKUP($B$19,'LookUp Ranges'!$A$59:$CY$65,AE$63),VLOOKUP($B$19,'LookUp Ranges Bonus'!$A$47:$CY$52,'Bonus Calc'!AE$63))</f>
        <v>0</v>
      </c>
      <c r="AF31">
        <f ca="1">IF($C$5="Yes",VLOOKUP($B$19,'LookUp Ranges'!$A$59:$CY$65,AF$63),VLOOKUP($B$19,'LookUp Ranges Bonus'!$A$47:$CY$52,'Bonus Calc'!AF$63))</f>
        <v>0</v>
      </c>
      <c r="AG31">
        <f ca="1">IF($C$5="Yes",VLOOKUP($B$19,'LookUp Ranges'!$A$59:$CY$65,AG$63),VLOOKUP($B$19,'LookUp Ranges Bonus'!$A$47:$CY$52,'Bonus Calc'!AG$63))</f>
        <v>0</v>
      </c>
      <c r="AH31">
        <f ca="1">IF($C$5="Yes",VLOOKUP($B$19,'LookUp Ranges'!$A$59:$CY$65,AH$63),VLOOKUP($B$19,'LookUp Ranges Bonus'!$A$47:$CY$52,'Bonus Calc'!AH$63))</f>
        <v>0</v>
      </c>
      <c r="AI31">
        <f ca="1">IF($C$5="Yes",VLOOKUP($B$19,'LookUp Ranges'!$A$59:$CY$65,AI$63),VLOOKUP($B$19,'LookUp Ranges Bonus'!$A$47:$CY$52,'Bonus Calc'!AI$63))</f>
        <v>0</v>
      </c>
      <c r="AJ31">
        <f ca="1">IF($C$5="Yes",VLOOKUP($B$19,'LookUp Ranges'!$A$59:$CY$65,AJ$63),VLOOKUP($B$19,'LookUp Ranges Bonus'!$A$47:$CY$52,'Bonus Calc'!AJ$63))</f>
        <v>0</v>
      </c>
      <c r="AK31">
        <f ca="1">IF($C$5="Yes",VLOOKUP($B$19,'LookUp Ranges'!$A$59:$CY$65,AK$63),VLOOKUP($B$19,'LookUp Ranges Bonus'!$A$47:$CY$52,'Bonus Calc'!AK$63))</f>
        <v>0</v>
      </c>
      <c r="AL31">
        <f ca="1">IF($C$5="Yes",VLOOKUP($B$19,'LookUp Ranges'!$A$59:$CY$65,AL$63),VLOOKUP($B$19,'LookUp Ranges Bonus'!$A$47:$CY$52,'Bonus Calc'!AL$63))</f>
        <v>0</v>
      </c>
      <c r="AM31">
        <f ca="1">IF($C$5="Yes",VLOOKUP($B$19,'LookUp Ranges'!$A$59:$CY$65,AM$63),VLOOKUP($B$19,'LookUp Ranges Bonus'!$A$47:$CY$52,'Bonus Calc'!AM$63))</f>
        <v>0</v>
      </c>
      <c r="AN31">
        <f ca="1">IF($C$5="Yes",VLOOKUP($B$19,'LookUp Ranges'!$A$59:$CY$65,AN$63),VLOOKUP($B$19,'LookUp Ranges Bonus'!$A$47:$CY$52,'Bonus Calc'!AN$63))</f>
        <v>0</v>
      </c>
      <c r="AO31">
        <f ca="1">IF($C$5="Yes",VLOOKUP($B$19,'LookUp Ranges'!$A$59:$CY$65,AO$63),VLOOKUP($B$19,'LookUp Ranges Bonus'!$A$47:$CY$52,'Bonus Calc'!AO$63))</f>
        <v>0</v>
      </c>
      <c r="AP31">
        <f ca="1">IF($C$5="Yes",VLOOKUP($B$19,'LookUp Ranges'!$A$59:$CY$65,AP$63),VLOOKUP($B$19,'LookUp Ranges Bonus'!$A$47:$CY$52,'Bonus Calc'!AP$63))</f>
        <v>0</v>
      </c>
      <c r="AQ31">
        <f ca="1">IF($C$5="Yes",VLOOKUP($B$19,'LookUp Ranges'!$A$59:$CY$65,AQ$63),VLOOKUP($B$19,'LookUp Ranges Bonus'!$A$47:$CY$52,'Bonus Calc'!AQ$63))</f>
        <v>0</v>
      </c>
      <c r="AR31">
        <f ca="1">IF($C$5="Yes",VLOOKUP($B$19,'LookUp Ranges'!$A$59:$CY$65,AR$63),VLOOKUP($B$19,'LookUp Ranges Bonus'!$A$47:$CY$52,'Bonus Calc'!AR$63))</f>
        <v>0</v>
      </c>
      <c r="AS31">
        <f ca="1">IF($C$5="Yes",VLOOKUP($B$19,'LookUp Ranges'!$A$59:$CY$65,AS$63),VLOOKUP($B$19,'LookUp Ranges Bonus'!$A$47:$CY$52,'Bonus Calc'!AS$63))</f>
        <v>0</v>
      </c>
      <c r="AT31">
        <f ca="1">IF($C$5="Yes",VLOOKUP($B$19,'LookUp Ranges'!$A$59:$CY$65,AT$63),VLOOKUP($B$19,'LookUp Ranges Bonus'!$A$47:$CY$52,'Bonus Calc'!AT$63))</f>
        <v>0</v>
      </c>
      <c r="AU31">
        <f ca="1">IF($C$5="Yes",VLOOKUP($B$19,'LookUp Ranges'!$A$59:$CY$65,AU$63),VLOOKUP($B$19,'LookUp Ranges Bonus'!$A$47:$CY$52,'Bonus Calc'!AU$63))</f>
        <v>0</v>
      </c>
      <c r="AV31">
        <f ca="1">IF($C$5="Yes",VLOOKUP($B$19,'LookUp Ranges'!$A$59:$CY$65,AV$63),VLOOKUP($B$19,'LookUp Ranges Bonus'!$A$47:$CY$52,'Bonus Calc'!AV$63))</f>
        <v>0</v>
      </c>
      <c r="AW31">
        <f ca="1">IF($C$5="Yes",VLOOKUP($B$19,'LookUp Ranges'!$A$59:$CY$65,AW$63),VLOOKUP($B$19,'LookUp Ranges Bonus'!$A$47:$CY$52,'Bonus Calc'!AW$63))</f>
        <v>0</v>
      </c>
      <c r="AX31">
        <f ca="1">IF($C$5="Yes",VLOOKUP($B$19,'LookUp Ranges'!$A$59:$CY$65,AX$63),VLOOKUP($B$19,'LookUp Ranges Bonus'!$A$47:$CY$52,'Bonus Calc'!AX$63))</f>
        <v>0</v>
      </c>
      <c r="AY31">
        <f ca="1">IF($C$5="Yes",VLOOKUP($B$19,'LookUp Ranges'!$A$59:$CY$65,AY$63),VLOOKUP($B$19,'LookUp Ranges Bonus'!$A$47:$CY$52,'Bonus Calc'!AY$63))</f>
        <v>0</v>
      </c>
      <c r="AZ31">
        <f ca="1">IF($C$5="Yes",VLOOKUP($B$19,'LookUp Ranges'!$A$59:$CY$65,AZ$63),VLOOKUP($B$19,'LookUp Ranges Bonus'!$A$47:$CY$52,'Bonus Calc'!AZ$63))</f>
        <v>0</v>
      </c>
      <c r="BA31">
        <f ca="1">IF($C$5="Yes",VLOOKUP($B$19,'LookUp Ranges'!$A$59:$CY$65,BA$63),VLOOKUP($B$19,'LookUp Ranges Bonus'!$A$47:$CY$52,'Bonus Calc'!BA$63))</f>
        <v>0</v>
      </c>
      <c r="BB31">
        <f ca="1">IF($C$5="Yes",VLOOKUP($B$19,'LookUp Ranges'!$A$59:$CY$65,BB$63),VLOOKUP($B$19,'LookUp Ranges Bonus'!$A$47:$CY$52,'Bonus Calc'!BB$63))</f>
        <v>0</v>
      </c>
      <c r="BC31">
        <f ca="1">IF($C$5="Yes",VLOOKUP($B$19,'LookUp Ranges'!$A$59:$CY$65,BC$63),VLOOKUP($B$19,'LookUp Ranges Bonus'!$A$47:$CY$52,'Bonus Calc'!BC$63))</f>
        <v>0</v>
      </c>
      <c r="BD31">
        <f ca="1">IF($C$5="Yes",VLOOKUP($B$19,'LookUp Ranges'!$A$59:$CY$65,BD$63),VLOOKUP($B$19,'LookUp Ranges Bonus'!$A$47:$CY$52,'Bonus Calc'!BD$63))</f>
        <v>0</v>
      </c>
      <c r="BE31">
        <f ca="1">IF($C$5="Yes",VLOOKUP($B$19,'LookUp Ranges'!$A$59:$CY$65,BE$63),VLOOKUP($B$19,'LookUp Ranges Bonus'!$A$47:$CY$52,'Bonus Calc'!BE$63))</f>
        <v>0</v>
      </c>
      <c r="BF31">
        <f ca="1">IF($C$5="Yes",VLOOKUP($B$19,'LookUp Ranges'!$A$59:$CY$65,BF$63),VLOOKUP($B$19,'LookUp Ranges Bonus'!$A$47:$CY$52,'Bonus Calc'!BF$63))</f>
        <v>0</v>
      </c>
      <c r="BG31">
        <f ca="1">IF($C$5="Yes",VLOOKUP($B$19,'LookUp Ranges'!$A$59:$CY$65,BG$63),VLOOKUP($B$19,'LookUp Ranges Bonus'!$A$47:$CY$52,'Bonus Calc'!BG$63))</f>
        <v>0</v>
      </c>
      <c r="BH31">
        <f ca="1">IF($C$5="Yes",VLOOKUP($B$19,'LookUp Ranges'!$A$59:$CY$65,BH$63),VLOOKUP($B$19,'LookUp Ranges Bonus'!$A$47:$CY$52,'Bonus Calc'!BH$63))</f>
        <v>0</v>
      </c>
      <c r="BI31">
        <f ca="1">IF($C$5="Yes",VLOOKUP($B$19,'LookUp Ranges'!$A$59:$CY$65,BI$63),VLOOKUP($B$19,'LookUp Ranges Bonus'!$A$47:$CY$52,'Bonus Calc'!BI$63))</f>
        <v>0</v>
      </c>
      <c r="BJ31">
        <f ca="1">IF($C$5="Yes",VLOOKUP($B$19,'LookUp Ranges'!$A$59:$CY$65,BJ$63),VLOOKUP($B$19,'LookUp Ranges Bonus'!$A$47:$CY$52,'Bonus Calc'!BJ$63))</f>
        <v>0</v>
      </c>
      <c r="BK31">
        <f ca="1">IF($C$5="Yes",VLOOKUP($B$19,'LookUp Ranges'!$A$59:$CY$65,BK$63),VLOOKUP($B$19,'LookUp Ranges Bonus'!$A$47:$CY$52,'Bonus Calc'!BK$63))</f>
        <v>0</v>
      </c>
      <c r="BL31">
        <f ca="1">IF($C$5="Yes",VLOOKUP($B$19,'LookUp Ranges'!$A$59:$CY$65,BL$63),VLOOKUP($B$19,'LookUp Ranges Bonus'!$A$47:$CY$52,'Bonus Calc'!BL$63))</f>
        <v>0</v>
      </c>
      <c r="BM31">
        <f ca="1">IF($C$5="Yes",VLOOKUP($B$19,'LookUp Ranges'!$A$59:$CY$65,BM$63),VLOOKUP($B$19,'LookUp Ranges Bonus'!$A$47:$CY$52,'Bonus Calc'!BM$63))</f>
        <v>0</v>
      </c>
      <c r="BN31">
        <f ca="1">IF($C$5="Yes",VLOOKUP($B$19,'LookUp Ranges'!$A$59:$CY$65,BN$63),VLOOKUP($B$19,'LookUp Ranges Bonus'!$A$47:$CY$52,'Bonus Calc'!BN$63))</f>
        <v>0</v>
      </c>
      <c r="BO31">
        <f ca="1">IF($C$5="Yes",VLOOKUP($B$19,'LookUp Ranges'!$A$59:$CY$65,BO$63),VLOOKUP($B$19,'LookUp Ranges Bonus'!$A$47:$CY$52,'Bonus Calc'!BO$63))</f>
        <v>0</v>
      </c>
      <c r="BP31">
        <f ca="1">IF($C$5="Yes",VLOOKUP($B$19,'LookUp Ranges'!$A$59:$CY$65,BP$63),VLOOKUP($B$19,'LookUp Ranges Bonus'!$A$47:$CY$52,'Bonus Calc'!BP$63))</f>
        <v>0</v>
      </c>
      <c r="BQ31">
        <f ca="1">IF($C$5="Yes",VLOOKUP($B$19,'LookUp Ranges'!$A$59:$CY$65,BQ$63),VLOOKUP($B$19,'LookUp Ranges Bonus'!$A$47:$CY$52,'Bonus Calc'!BQ$63))</f>
        <v>0</v>
      </c>
      <c r="BR31">
        <f ca="1">IF($C$5="Yes",VLOOKUP($B$19,'LookUp Ranges'!$A$59:$CY$65,BR$63),VLOOKUP($B$19,'LookUp Ranges Bonus'!$A$47:$CY$52,'Bonus Calc'!BR$63))</f>
        <v>0</v>
      </c>
      <c r="BS31">
        <f ca="1">IF($C$5="Yes",VLOOKUP($B$19,'LookUp Ranges'!$A$59:$CY$65,BS$63),VLOOKUP($B$19,'LookUp Ranges Bonus'!$A$47:$CY$52,'Bonus Calc'!BS$63))</f>
        <v>0</v>
      </c>
      <c r="BT31">
        <f ca="1">IF($C$5="Yes",VLOOKUP($B$19,'LookUp Ranges'!$A$59:$CY$65,BT$63),VLOOKUP($B$19,'LookUp Ranges Bonus'!$A$47:$CY$52,'Bonus Calc'!BT$63))</f>
        <v>0</v>
      </c>
      <c r="BU31">
        <f ca="1">IF($C$5="Yes",VLOOKUP($B$19,'LookUp Ranges'!$A$59:$CY$65,BU$63),VLOOKUP($B$19,'LookUp Ranges Bonus'!$A$47:$CY$52,'Bonus Calc'!BU$63))</f>
        <v>0</v>
      </c>
      <c r="BV31">
        <f ca="1">IF($C$5="Yes",VLOOKUP($B$19,'LookUp Ranges'!$A$59:$CY$65,BV$63),VLOOKUP($B$19,'LookUp Ranges Bonus'!$A$47:$CY$52,'Bonus Calc'!BV$63))</f>
        <v>0</v>
      </c>
      <c r="BW31">
        <f ca="1">IF($C$5="Yes",VLOOKUP($B$19,'LookUp Ranges'!$A$59:$CY$65,BW$63),VLOOKUP($B$19,'LookUp Ranges Bonus'!$A$47:$CY$52,'Bonus Calc'!BW$63))</f>
        <v>0</v>
      </c>
      <c r="BX31">
        <f ca="1">IF($C$5="Yes",VLOOKUP($B$19,'LookUp Ranges'!$A$59:$CY$65,BX$63),VLOOKUP($B$19,'LookUp Ranges Bonus'!$A$47:$CY$52,'Bonus Calc'!BX$63))</f>
        <v>0</v>
      </c>
      <c r="BY31">
        <f ca="1">IF($C$5="Yes",VLOOKUP($B$19,'LookUp Ranges'!$A$59:$CY$65,BY$63),VLOOKUP($B$19,'LookUp Ranges Bonus'!$A$47:$CY$52,'Bonus Calc'!BY$63))</f>
        <v>0</v>
      </c>
      <c r="BZ31">
        <f ca="1">IF($C$5="Yes",VLOOKUP($B$19,'LookUp Ranges'!$A$59:$CY$65,BZ$63),VLOOKUP($B$19,'LookUp Ranges Bonus'!$A$47:$CY$52,'Bonus Calc'!BZ$63))</f>
        <v>0</v>
      </c>
      <c r="CA31">
        <f ca="1">IF($C$5="Yes",VLOOKUP($B$19,'LookUp Ranges'!$A$59:$CY$65,CA$63),VLOOKUP($B$19,'LookUp Ranges Bonus'!$A$47:$CY$52,'Bonus Calc'!CA$63))</f>
        <v>0</v>
      </c>
      <c r="CB31">
        <f ca="1">IF($C$5="Yes",VLOOKUP($B$19,'LookUp Ranges'!$A$59:$CY$65,CB$63),VLOOKUP($B$19,'LookUp Ranges Bonus'!$A$47:$CY$52,'Bonus Calc'!CB$63))</f>
        <v>0</v>
      </c>
      <c r="CC31">
        <f ca="1">IF($C$5="Yes",VLOOKUP($B$19,'LookUp Ranges'!$A$59:$CY$65,CC$63),VLOOKUP($B$19,'LookUp Ranges Bonus'!$A$47:$CY$52,'Bonus Calc'!CC$63))</f>
        <v>0</v>
      </c>
      <c r="CD31">
        <f ca="1">IF($C$5="Yes",VLOOKUP($B$19,'LookUp Ranges'!$A$59:$CY$65,CD$63),VLOOKUP($B$19,'LookUp Ranges Bonus'!$A$47:$CY$52,'Bonus Calc'!CD$63))</f>
        <v>0</v>
      </c>
      <c r="CE31">
        <f ca="1">IF($C$5="Yes",VLOOKUP($B$19,'LookUp Ranges'!$A$59:$CY$65,CE$63),VLOOKUP($B$19,'LookUp Ranges Bonus'!$A$47:$CY$52,'Bonus Calc'!CE$63))</f>
        <v>0</v>
      </c>
      <c r="CF31">
        <f ca="1">IF($C$5="Yes",VLOOKUP($B$19,'LookUp Ranges'!$A$59:$CY$65,CF$63),VLOOKUP($B$19,'LookUp Ranges Bonus'!$A$47:$CY$52,'Bonus Calc'!CF$63))</f>
        <v>0</v>
      </c>
      <c r="CG31">
        <f ca="1">IF($C$5="Yes",VLOOKUP($B$19,'LookUp Ranges'!$A$59:$CY$65,CG$63),VLOOKUP($B$19,'LookUp Ranges Bonus'!$A$47:$CY$52,'Bonus Calc'!CG$63))</f>
        <v>0</v>
      </c>
      <c r="CH31">
        <f ca="1">IF($C$5="Yes",VLOOKUP($B$19,'LookUp Ranges'!$A$59:$CY$65,CH$63),VLOOKUP($B$19,'LookUp Ranges Bonus'!$A$47:$CY$52,'Bonus Calc'!CH$63))</f>
        <v>0</v>
      </c>
      <c r="CI31">
        <f ca="1">IF($C$5="Yes",VLOOKUP($B$19,'LookUp Ranges'!$A$59:$CY$65,CI$63),VLOOKUP($B$19,'LookUp Ranges Bonus'!$A$47:$CY$52,'Bonus Calc'!CI$63))</f>
        <v>0</v>
      </c>
      <c r="CJ31">
        <f ca="1">IF($C$5="Yes",VLOOKUP($B$19,'LookUp Ranges'!$A$59:$CY$65,CJ$63),VLOOKUP($B$19,'LookUp Ranges Bonus'!$A$47:$CY$52,'Bonus Calc'!CJ$63))</f>
        <v>0</v>
      </c>
      <c r="CK31">
        <f ca="1">IF($C$5="Yes",VLOOKUP($B$19,'LookUp Ranges'!$A$59:$CY$65,CK$63),VLOOKUP($B$19,'LookUp Ranges Bonus'!$A$47:$CY$52,'Bonus Calc'!CK$63))</f>
        <v>0</v>
      </c>
      <c r="CL31">
        <f ca="1">IF($C$5="Yes",VLOOKUP($B$19,'LookUp Ranges'!$A$59:$CY$65,CL$63),VLOOKUP($B$19,'LookUp Ranges Bonus'!$A$47:$CY$52,'Bonus Calc'!CL$63))</f>
        <v>0</v>
      </c>
      <c r="CM31">
        <f ca="1">IF($C$5="Yes",VLOOKUP($B$19,'LookUp Ranges'!$A$59:$CY$65,CM$63),VLOOKUP($B$19,'LookUp Ranges Bonus'!$A$47:$CY$52,'Bonus Calc'!CM$63))</f>
        <v>0</v>
      </c>
      <c r="CN31">
        <f ca="1">IF($C$5="Yes",VLOOKUP($B$19,'LookUp Ranges'!$A$59:$CY$65,CN$63),VLOOKUP($B$19,'LookUp Ranges Bonus'!$A$47:$CY$52,'Bonus Calc'!CN$63))</f>
        <v>0</v>
      </c>
      <c r="CO31">
        <f ca="1">IF($C$5="Yes",VLOOKUP($B$19,'LookUp Ranges'!$A$59:$CY$65,CO$63),VLOOKUP($B$19,'LookUp Ranges Bonus'!$A$47:$CY$52,'Bonus Calc'!CO$63))</f>
        <v>0</v>
      </c>
      <c r="CP31">
        <f ca="1">IF($C$5="Yes",VLOOKUP($B$19,'LookUp Ranges'!$A$59:$CY$65,CP$63),VLOOKUP($B$19,'LookUp Ranges Bonus'!$A$47:$CY$52,'Bonus Calc'!CP$63))</f>
        <v>0</v>
      </c>
      <c r="CQ31">
        <f ca="1">IF($C$5="Yes",VLOOKUP($B$19,'LookUp Ranges'!$A$59:$CY$65,CQ$63),VLOOKUP($B$19,'LookUp Ranges Bonus'!$A$47:$CY$52,'Bonus Calc'!CQ$63))</f>
        <v>0</v>
      </c>
      <c r="CR31">
        <f ca="1">IF($C$5="Yes",VLOOKUP($B$19,'LookUp Ranges'!$A$59:$CY$65,CR$63),VLOOKUP($B$19,'LookUp Ranges Bonus'!$A$47:$CY$52,'Bonus Calc'!CR$63))</f>
        <v>0</v>
      </c>
      <c r="CS31">
        <f ca="1">IF($C$5="Yes",VLOOKUP($B$19,'LookUp Ranges'!$A$59:$CY$65,CS$63),VLOOKUP($B$19,'LookUp Ranges Bonus'!$A$47:$CY$52,'Bonus Calc'!CS$63))</f>
        <v>0</v>
      </c>
      <c r="CT31">
        <f ca="1">IF($C$5="Yes",VLOOKUP($B$19,'LookUp Ranges'!$A$59:$CY$65,CT$63),VLOOKUP($B$19,'LookUp Ranges Bonus'!$A$47:$CY$52,'Bonus Calc'!CT$63))</f>
        <v>0</v>
      </c>
      <c r="CU31">
        <f ca="1">IF($C$5="Yes",VLOOKUP($B$19,'LookUp Ranges'!$A$59:$CY$65,CU$63),VLOOKUP($B$19,'LookUp Ranges Bonus'!$A$47:$CY$52,'Bonus Calc'!CU$63))</f>
        <v>0</v>
      </c>
      <c r="CV31">
        <f ca="1">IF($C$5="Yes",VLOOKUP($B$19,'LookUp Ranges'!$A$59:$CY$65,CV$63),VLOOKUP($B$19,'LookUp Ranges Bonus'!$A$47:$CY$52,'Bonus Calc'!CV$63))</f>
        <v>0</v>
      </c>
      <c r="CW31">
        <f ca="1">IF($C$5="Yes",VLOOKUP($B$19,'LookUp Ranges'!$A$59:$CY$65,CW$63),VLOOKUP($B$19,'LookUp Ranges Bonus'!$A$47:$CY$52,'Bonus Calc'!CW$63))</f>
        <v>0</v>
      </c>
      <c r="CX31">
        <f ca="1">IF($C$5="Yes",VLOOKUP($B$19,'LookUp Ranges'!$A$59:$CY$65,CX$63),VLOOKUP($B$19,'LookUp Ranges Bonus'!$A$47:$CY$52,'Bonus Calc'!CX$63))</f>
        <v>0</v>
      </c>
      <c r="CY31">
        <f ca="1">IF($C$5="Yes",VLOOKUP($B$19,'LookUp Ranges'!$A$59:$CY$65,CY$63),VLOOKUP($B$19,'LookUp Ranges Bonus'!$A$47:$CY$52,'Bonus Calc'!CY$63))</f>
        <v>0</v>
      </c>
      <c r="CZ31">
        <f ca="1">IF($C$5="Yes",VLOOKUP($B$19,'LookUp Ranges'!$A$59:$CY$65,CZ$63),VLOOKUP($B$19,'LookUp Ranges Bonus'!$A$47:$CY$52,'Bonus Calc'!CZ$63))</f>
        <v>0</v>
      </c>
    </row>
    <row r="33" spans="1:125" x14ac:dyDescent="0.25">
      <c r="B33" t="s">
        <v>240</v>
      </c>
    </row>
    <row r="34" spans="1:125" x14ac:dyDescent="0.25">
      <c r="B34">
        <v>2018</v>
      </c>
      <c r="C34" s="513">
        <f>IF($C$4=$B$34,+SUMIF(Inputs!$E29:$AR29,"=2018",Inputs!$E30:$AR30)-IF(C22+C16+C28=0,RetireValue,0),0)</f>
        <v>0</v>
      </c>
      <c r="D34" s="513">
        <f>IF($D$4=$B$34,+SUMIF(Inputs!$E51:$AR51,"=2018",Inputs!$E52:$AR52)-IF(D22+D16+D28=0,RetireValueAlt1,0),0)</f>
        <v>0</v>
      </c>
      <c r="E34" s="513">
        <f>IF($E$4=$B$34,+SUMIF(Inputs!$E74:$AR74,"=2018",Inputs!$E75:$AR75)-IF(E22+E16+E28=0,RetireValueAlt2,0),0)</f>
        <v>0</v>
      </c>
      <c r="F34" s="513">
        <f>IF($F$4=$B$34,+SUMIF(Inputs!$E97:$AR97,"=2018",Inputs!$E98:$AR98)-IF(F22+F16+F28=0,RetireValueAlt3,0),0)</f>
        <v>0</v>
      </c>
    </row>
    <row r="36" spans="1:125" x14ac:dyDescent="0.25">
      <c r="B36" s="129" t="s">
        <v>31</v>
      </c>
      <c r="C36" s="417">
        <f>+B34</f>
        <v>2018</v>
      </c>
      <c r="D36" s="418">
        <f>+C36+1</f>
        <v>2019</v>
      </c>
      <c r="E36" s="418">
        <f t="shared" ref="E36" si="352">+D36+1</f>
        <v>2020</v>
      </c>
      <c r="F36" s="418">
        <f t="shared" ref="F36" si="353">+E36+1</f>
        <v>2021</v>
      </c>
      <c r="G36" s="418">
        <f t="shared" ref="G36" si="354">+F36+1</f>
        <v>2022</v>
      </c>
      <c r="H36" s="418">
        <f t="shared" ref="H36" si="355">+G36+1</f>
        <v>2023</v>
      </c>
      <c r="I36" s="418">
        <f t="shared" ref="I36" si="356">+H36+1</f>
        <v>2024</v>
      </c>
      <c r="J36" s="418">
        <f t="shared" ref="J36" si="357">+I36+1</f>
        <v>2025</v>
      </c>
      <c r="K36" s="418">
        <f t="shared" ref="K36" si="358">+J36+1</f>
        <v>2026</v>
      </c>
      <c r="L36" s="418">
        <f t="shared" ref="L36" si="359">+K36+1</f>
        <v>2027</v>
      </c>
      <c r="M36" s="418">
        <f t="shared" ref="M36" si="360">+L36+1</f>
        <v>2028</v>
      </c>
      <c r="N36" s="418">
        <f t="shared" ref="N36" si="361">+M36+1</f>
        <v>2029</v>
      </c>
      <c r="O36" s="418">
        <f t="shared" ref="O36" si="362">+N36+1</f>
        <v>2030</v>
      </c>
      <c r="P36" s="418">
        <f t="shared" ref="P36" si="363">+O36+1</f>
        <v>2031</v>
      </c>
      <c r="Q36" s="418">
        <f t="shared" ref="Q36" si="364">+P36+1</f>
        <v>2032</v>
      </c>
      <c r="R36" s="418">
        <f t="shared" ref="R36" si="365">+Q36+1</f>
        <v>2033</v>
      </c>
      <c r="S36" s="418">
        <f>+R36+1</f>
        <v>2034</v>
      </c>
      <c r="T36" s="418">
        <f t="shared" ref="T36" si="366">+S36+1</f>
        <v>2035</v>
      </c>
      <c r="U36" s="418">
        <f t="shared" ref="U36" si="367">+T36+1</f>
        <v>2036</v>
      </c>
      <c r="V36" s="418">
        <f t="shared" ref="V36" si="368">+U36+1</f>
        <v>2037</v>
      </c>
      <c r="W36" s="418">
        <f t="shared" ref="W36" si="369">+V36+1</f>
        <v>2038</v>
      </c>
      <c r="X36" s="418">
        <f t="shared" ref="X36" si="370">+W36+1</f>
        <v>2039</v>
      </c>
      <c r="Y36" s="418">
        <f t="shared" ref="Y36" si="371">+X36+1</f>
        <v>2040</v>
      </c>
      <c r="Z36" s="418">
        <f t="shared" ref="Z36" si="372">+Y36+1</f>
        <v>2041</v>
      </c>
      <c r="AA36" s="418">
        <f t="shared" ref="AA36" si="373">+Z36+1</f>
        <v>2042</v>
      </c>
      <c r="AB36" s="418">
        <f t="shared" ref="AB36" si="374">+AA36+1</f>
        <v>2043</v>
      </c>
      <c r="AC36" s="418">
        <f t="shared" ref="AC36" si="375">+AB36+1</f>
        <v>2044</v>
      </c>
      <c r="AD36" s="418">
        <f t="shared" ref="AD36" si="376">+AC36+1</f>
        <v>2045</v>
      </c>
      <c r="AE36" s="418">
        <f t="shared" ref="AE36" si="377">+AD36+1</f>
        <v>2046</v>
      </c>
      <c r="AF36" s="418">
        <f t="shared" ref="AF36" si="378">+AE36+1</f>
        <v>2047</v>
      </c>
      <c r="AG36" s="418">
        <f t="shared" ref="AG36" si="379">+AF36+1</f>
        <v>2048</v>
      </c>
      <c r="AH36" s="418">
        <f t="shared" ref="AH36" si="380">+AG36+1</f>
        <v>2049</v>
      </c>
      <c r="AI36" s="418">
        <f t="shared" ref="AI36" si="381">+AH36+1</f>
        <v>2050</v>
      </c>
      <c r="AJ36" s="418">
        <f t="shared" ref="AJ36" si="382">+AI36+1</f>
        <v>2051</v>
      </c>
      <c r="AK36" s="418">
        <f t="shared" ref="AK36" si="383">+AJ36+1</f>
        <v>2052</v>
      </c>
      <c r="AL36" s="418">
        <f t="shared" ref="AL36" si="384">+AK36+1</f>
        <v>2053</v>
      </c>
      <c r="AM36" s="418">
        <f t="shared" ref="AM36" si="385">+AL36+1</f>
        <v>2054</v>
      </c>
      <c r="AN36" s="418">
        <f t="shared" ref="AN36" si="386">+AM36+1</f>
        <v>2055</v>
      </c>
      <c r="AO36" s="418">
        <f t="shared" ref="AO36" si="387">+AN36+1</f>
        <v>2056</v>
      </c>
      <c r="AP36" s="418">
        <f t="shared" ref="AP36" si="388">+AO36+1</f>
        <v>2057</v>
      </c>
      <c r="AQ36" s="418">
        <f t="shared" ref="AQ36" si="389">+AP36+1</f>
        <v>2058</v>
      </c>
      <c r="AR36" s="418">
        <f t="shared" ref="AR36" si="390">+AQ36+1</f>
        <v>2059</v>
      </c>
      <c r="AS36" s="418">
        <f t="shared" ref="AS36" si="391">+AR36+1</f>
        <v>2060</v>
      </c>
      <c r="AT36" s="418">
        <f t="shared" ref="AT36" si="392">+AS36+1</f>
        <v>2061</v>
      </c>
      <c r="AU36" s="418">
        <f t="shared" ref="AU36" si="393">+AT36+1</f>
        <v>2062</v>
      </c>
      <c r="AV36" s="418">
        <f t="shared" ref="AV36" si="394">+AU36+1</f>
        <v>2063</v>
      </c>
      <c r="AW36" s="418">
        <f t="shared" ref="AW36" si="395">+AV36+1</f>
        <v>2064</v>
      </c>
      <c r="AX36" s="418">
        <f t="shared" ref="AX36" si="396">+AW36+1</f>
        <v>2065</v>
      </c>
      <c r="AY36" s="418">
        <f t="shared" ref="AY36" si="397">+AX36+1</f>
        <v>2066</v>
      </c>
      <c r="AZ36" s="418">
        <f t="shared" ref="AZ36" si="398">+AY36+1</f>
        <v>2067</v>
      </c>
      <c r="BA36" s="418">
        <f t="shared" ref="BA36" si="399">+AZ36+1</f>
        <v>2068</v>
      </c>
      <c r="BB36" s="418">
        <f t="shared" ref="BB36" si="400">+BA36+1</f>
        <v>2069</v>
      </c>
      <c r="BC36" s="418">
        <f t="shared" ref="BC36" si="401">+BB36+1</f>
        <v>2070</v>
      </c>
      <c r="BD36" s="418">
        <f t="shared" ref="BD36" si="402">+BC36+1</f>
        <v>2071</v>
      </c>
      <c r="BE36" s="418">
        <f t="shared" ref="BE36" si="403">+BD36+1</f>
        <v>2072</v>
      </c>
      <c r="BF36" s="418">
        <f t="shared" ref="BF36" si="404">+BE36+1</f>
        <v>2073</v>
      </c>
      <c r="BG36" s="418">
        <f t="shared" ref="BG36" si="405">+BF36+1</f>
        <v>2074</v>
      </c>
      <c r="BH36" s="418">
        <f t="shared" ref="BH36" si="406">+BG36+1</f>
        <v>2075</v>
      </c>
      <c r="BI36" s="418">
        <f t="shared" ref="BI36" si="407">+BH36+1</f>
        <v>2076</v>
      </c>
      <c r="BJ36" s="418">
        <f t="shared" ref="BJ36" si="408">+BI36+1</f>
        <v>2077</v>
      </c>
      <c r="BK36" s="418">
        <f t="shared" ref="BK36" si="409">+BJ36+1</f>
        <v>2078</v>
      </c>
      <c r="BL36" s="418">
        <f t="shared" ref="BL36" si="410">+BK36+1</f>
        <v>2079</v>
      </c>
      <c r="BM36" s="418">
        <f t="shared" ref="BM36" si="411">+BL36+1</f>
        <v>2080</v>
      </c>
      <c r="BN36" s="418">
        <f t="shared" ref="BN36" si="412">+BM36+1</f>
        <v>2081</v>
      </c>
      <c r="BO36" s="418">
        <f t="shared" ref="BO36" si="413">+BN36+1</f>
        <v>2082</v>
      </c>
      <c r="BP36" s="418">
        <f t="shared" ref="BP36" si="414">+BO36+1</f>
        <v>2083</v>
      </c>
      <c r="BQ36" s="418">
        <f t="shared" ref="BQ36" si="415">+BP36+1</f>
        <v>2084</v>
      </c>
      <c r="BR36" s="418">
        <f t="shared" ref="BR36" si="416">+BQ36+1</f>
        <v>2085</v>
      </c>
      <c r="BS36" s="418">
        <f t="shared" ref="BS36" si="417">+BR36+1</f>
        <v>2086</v>
      </c>
      <c r="BT36" s="418">
        <f t="shared" ref="BT36" si="418">+BS36+1</f>
        <v>2087</v>
      </c>
      <c r="BU36" s="418">
        <f t="shared" ref="BU36" si="419">+BT36+1</f>
        <v>2088</v>
      </c>
      <c r="BV36" s="418">
        <f t="shared" ref="BV36" si="420">+BU36+1</f>
        <v>2089</v>
      </c>
      <c r="BW36" s="418">
        <f t="shared" ref="BW36" si="421">+BV36+1</f>
        <v>2090</v>
      </c>
      <c r="BX36" s="418">
        <f t="shared" ref="BX36" si="422">+BW36+1</f>
        <v>2091</v>
      </c>
      <c r="BY36" s="418">
        <f t="shared" ref="BY36" si="423">+BX36+1</f>
        <v>2092</v>
      </c>
      <c r="BZ36" s="418">
        <f t="shared" ref="BZ36" si="424">+BY36+1</f>
        <v>2093</v>
      </c>
      <c r="CA36" s="418">
        <f t="shared" ref="CA36" si="425">+BZ36+1</f>
        <v>2094</v>
      </c>
      <c r="CB36" s="418">
        <f t="shared" ref="CB36" si="426">+CA36+1</f>
        <v>2095</v>
      </c>
      <c r="CC36" s="418">
        <f t="shared" ref="CC36" si="427">+CB36+1</f>
        <v>2096</v>
      </c>
      <c r="CD36" s="418">
        <f t="shared" ref="CD36" si="428">+CC36+1</f>
        <v>2097</v>
      </c>
      <c r="CE36" s="418">
        <f t="shared" ref="CE36" si="429">+CD36+1</f>
        <v>2098</v>
      </c>
      <c r="CF36" s="418">
        <f t="shared" ref="CF36" si="430">+CE36+1</f>
        <v>2099</v>
      </c>
      <c r="CG36" s="418">
        <f t="shared" ref="CG36" si="431">+CF36+1</f>
        <v>2100</v>
      </c>
      <c r="CH36" s="418">
        <f t="shared" ref="CH36" si="432">+CG36+1</f>
        <v>2101</v>
      </c>
      <c r="CI36" s="418">
        <f t="shared" ref="CI36" si="433">+CH36+1</f>
        <v>2102</v>
      </c>
      <c r="CJ36" s="418">
        <f t="shared" ref="CJ36" si="434">+CI36+1</f>
        <v>2103</v>
      </c>
      <c r="CK36" s="418">
        <f t="shared" ref="CK36" si="435">+CJ36+1</f>
        <v>2104</v>
      </c>
      <c r="CL36" s="418">
        <f t="shared" ref="CL36" si="436">+CK36+1</f>
        <v>2105</v>
      </c>
      <c r="CM36" s="418">
        <f t="shared" ref="CM36" si="437">+CL36+1</f>
        <v>2106</v>
      </c>
      <c r="CN36" s="418">
        <f t="shared" ref="CN36" si="438">+CM36+1</f>
        <v>2107</v>
      </c>
      <c r="CO36" s="418">
        <f t="shared" ref="CO36" si="439">+CN36+1</f>
        <v>2108</v>
      </c>
      <c r="CP36" s="418">
        <f t="shared" ref="CP36" si="440">+CO36+1</f>
        <v>2109</v>
      </c>
      <c r="CQ36" s="418">
        <f t="shared" ref="CQ36" si="441">+CP36+1</f>
        <v>2110</v>
      </c>
      <c r="CR36" s="418">
        <f t="shared" ref="CR36" si="442">+CQ36+1</f>
        <v>2111</v>
      </c>
      <c r="CS36" s="418">
        <f t="shared" ref="CS36" si="443">+CR36+1</f>
        <v>2112</v>
      </c>
      <c r="CT36" s="418">
        <f t="shared" ref="CT36" si="444">+CS36+1</f>
        <v>2113</v>
      </c>
      <c r="CU36" s="418">
        <f t="shared" ref="CU36" si="445">+CT36+1</f>
        <v>2114</v>
      </c>
      <c r="CV36" s="418">
        <f t="shared" ref="CV36" si="446">+CU36+1</f>
        <v>2115</v>
      </c>
      <c r="CW36" s="418">
        <f t="shared" ref="CW36" si="447">+CV36+1</f>
        <v>2116</v>
      </c>
      <c r="CX36" s="418">
        <f t="shared" ref="CX36" si="448">+CW36+1</f>
        <v>2117</v>
      </c>
      <c r="CY36" s="418">
        <f t="shared" ref="CY36" si="449">+CX36+1</f>
        <v>2118</v>
      </c>
      <c r="CZ36" s="418">
        <f t="shared" ref="CZ36" si="450">+CY36+1</f>
        <v>2119</v>
      </c>
      <c r="DA36" s="418"/>
      <c r="DB36" s="418"/>
      <c r="DC36" s="418"/>
      <c r="DD36" s="418"/>
      <c r="DE36" s="418"/>
      <c r="DF36" s="418"/>
      <c r="DG36" s="418"/>
      <c r="DH36" s="418"/>
      <c r="DI36" s="418"/>
      <c r="DJ36" s="418"/>
      <c r="DK36" s="418"/>
      <c r="DL36" s="418"/>
      <c r="DM36" s="418"/>
      <c r="DN36" s="418"/>
      <c r="DO36" s="418"/>
      <c r="DP36" s="418"/>
      <c r="DQ36" s="418"/>
      <c r="DR36" s="418"/>
      <c r="DS36" s="418"/>
      <c r="DT36" s="418"/>
      <c r="DU36" s="418"/>
    </row>
    <row r="37" spans="1:125" x14ac:dyDescent="0.25">
      <c r="A37">
        <v>2018</v>
      </c>
      <c r="B37">
        <f ca="1">+B31</f>
        <v>20</v>
      </c>
      <c r="C37">
        <f ca="1">IF($C$5="Yes",VLOOKUP($B$19,'LookUp Ranges'!$A$59:$CY$65,C$63),VLOOKUP($B$19,'LookUp Ranges Bonus'!$A$65:$CY$70,'Bonus Calc'!C$63))</f>
        <v>0.42250000000000004</v>
      </c>
      <c r="D37">
        <f ca="1">IF($C$5="Yes",VLOOKUP($B$19,'LookUp Ranges'!$A$59:$CY$65,D$63),VLOOKUP($B$19,'LookUp Ranges Bonus'!$A$65:$CY$70,'Bonus Calc'!D$63))</f>
        <v>4.3313999999999998E-2</v>
      </c>
      <c r="E37">
        <f ca="1">IF($C$5="Yes",VLOOKUP($B$19,'LookUp Ranges'!$A$59:$CY$65,E$63),VLOOKUP($B$19,'LookUp Ranges Bonus'!$A$65:$CY$70,'Bonus Calc'!E$63))</f>
        <v>4.0061999999999993E-2</v>
      </c>
      <c r="F37">
        <f ca="1">IF($C$5="Yes",VLOOKUP($B$19,'LookUp Ranges'!$A$59:$CY$65,F$63),VLOOKUP($B$19,'LookUp Ranges Bonus'!$A$65:$CY$70,'Bonus Calc'!F$63))</f>
        <v>3.7061999999999998E-2</v>
      </c>
      <c r="G37">
        <f ca="1">IF($C$5="Yes",VLOOKUP($B$19,'LookUp Ranges'!$A$59:$CY$65,G$63),VLOOKUP($B$19,'LookUp Ranges Bonus'!$A$65:$CY$70,'Bonus Calc'!G$63))</f>
        <v>3.4277999999999996E-2</v>
      </c>
      <c r="H37">
        <f ca="1">IF($C$5="Yes",VLOOKUP($B$19,'LookUp Ranges'!$A$59:$CY$65,H$63),VLOOKUP($B$19,'LookUp Ranges Bonus'!$A$65:$CY$70,'Bonus Calc'!H$63))</f>
        <v>3.1710000000000002E-2</v>
      </c>
      <c r="I37">
        <f ca="1">IF($C$5="Yes",VLOOKUP($B$19,'LookUp Ranges'!$A$59:$CY$65,I$63),VLOOKUP($B$19,'LookUp Ranges Bonus'!$A$65:$CY$70,'Bonus Calc'!I$63))</f>
        <v>2.9328E-2</v>
      </c>
      <c r="J37">
        <f ca="1">IF($C$5="Yes",VLOOKUP($B$19,'LookUp Ranges'!$A$59:$CY$65,J$63),VLOOKUP($B$19,'LookUp Ranges Bonus'!$A$65:$CY$70,'Bonus Calc'!J$63))</f>
        <v>2.7132E-2</v>
      </c>
      <c r="K37">
        <f ca="1">IF($C$5="Yes",VLOOKUP($B$19,'LookUp Ranges'!$A$59:$CY$65,K$63),VLOOKUP($B$19,'LookUp Ranges Bonus'!$A$65:$CY$70,'Bonus Calc'!K$63))</f>
        <v>2.6772000000000001E-2</v>
      </c>
      <c r="L37">
        <f ca="1">IF($C$5="Yes",VLOOKUP($B$19,'LookUp Ranges'!$A$59:$CY$65,L$63),VLOOKUP($B$19,'LookUp Ranges Bonus'!$A$65:$CY$70,'Bonus Calc'!L$63))</f>
        <v>2.6765999999999998E-2</v>
      </c>
      <c r="M37">
        <f ca="1">IF($C$5="Yes",VLOOKUP($B$19,'LookUp Ranges'!$A$59:$CY$65,M$63),VLOOKUP($B$19,'LookUp Ranges Bonus'!$A$65:$CY$70,'Bonus Calc'!M$63))</f>
        <v>2.6772000000000001E-2</v>
      </c>
      <c r="N37">
        <f ca="1">IF($C$5="Yes",VLOOKUP($B$19,'LookUp Ranges'!$A$59:$CY$65,N$63),VLOOKUP($B$19,'LookUp Ranges Bonus'!$A$65:$CY$70,'Bonus Calc'!N$63))</f>
        <v>2.6765999999999998E-2</v>
      </c>
      <c r="O37">
        <f ca="1">IF($C$5="Yes",VLOOKUP($B$19,'LookUp Ranges'!$A$59:$CY$65,O$63),VLOOKUP($B$19,'LookUp Ranges Bonus'!$A$65:$CY$70,'Bonus Calc'!O$63))</f>
        <v>2.6772000000000001E-2</v>
      </c>
      <c r="P37">
        <f ca="1">IF($C$5="Yes",VLOOKUP($B$19,'LookUp Ranges'!$A$59:$CY$65,P$63),VLOOKUP($B$19,'LookUp Ranges Bonus'!$A$65:$CY$70,'Bonus Calc'!P$63))</f>
        <v>2.6765999999999998E-2</v>
      </c>
      <c r="Q37">
        <f ca="1">IF($C$5="Yes",VLOOKUP($B$19,'LookUp Ranges'!$A$59:$CY$65,Q$63),VLOOKUP($B$19,'LookUp Ranges Bonus'!$A$65:$CY$70,'Bonus Calc'!Q$63))</f>
        <v>2.6772000000000001E-2</v>
      </c>
      <c r="R37">
        <f ca="1">IF($C$5="Yes",VLOOKUP($B$19,'LookUp Ranges'!$A$59:$CY$65,R$63),VLOOKUP($B$19,'LookUp Ranges Bonus'!$A$65:$CY$70,'Bonus Calc'!R$63))</f>
        <v>2.6765999999999998E-2</v>
      </c>
      <c r="S37">
        <f ca="1">IF($C$5="Yes",VLOOKUP($B$19,'LookUp Ranges'!$A$59:$CY$65,S$63),VLOOKUP($B$19,'LookUp Ranges Bonus'!$A$65:$CY$70,'Bonus Calc'!S$63))</f>
        <v>2.6772000000000001E-2</v>
      </c>
      <c r="T37">
        <f ca="1">IF($C$5="Yes",VLOOKUP($B$19,'LookUp Ranges'!$A$59:$CY$65,T$63),VLOOKUP($B$19,'LookUp Ranges Bonus'!$A$65:$CY$70,'Bonus Calc'!T$63))</f>
        <v>2.6765999999999998E-2</v>
      </c>
      <c r="U37">
        <f ca="1">IF($C$5="Yes",VLOOKUP($B$19,'LookUp Ranges'!$A$59:$CY$65,U$63),VLOOKUP($B$19,'LookUp Ranges Bonus'!$A$65:$CY$70,'Bonus Calc'!U$63))</f>
        <v>2.6772000000000001E-2</v>
      </c>
      <c r="V37">
        <f ca="1">IF($C$5="Yes",VLOOKUP($B$19,'LookUp Ranges'!$A$59:$CY$65,V$63),VLOOKUP($B$19,'LookUp Ranges Bonus'!$A$65:$CY$70,'Bonus Calc'!V$63))</f>
        <v>2.6765999999999998E-2</v>
      </c>
      <c r="W37">
        <f ca="1">IF($C$5="Yes",VLOOKUP($B$19,'LookUp Ranges'!$A$59:$CY$65,W$63),VLOOKUP($B$19,'LookUp Ranges Bonus'!$A$65:$CY$70,'Bonus Calc'!W$63))</f>
        <v>1.3386E-2</v>
      </c>
      <c r="X37">
        <f ca="1">IF($C$5="Yes",VLOOKUP($B$19,'LookUp Ranges'!$A$59:$CY$65,X$63),VLOOKUP($B$19,'LookUp Ranges Bonus'!$A$65:$CY$70,'Bonus Calc'!X$63))</f>
        <v>0</v>
      </c>
      <c r="Y37">
        <f ca="1">IF($C$5="Yes",VLOOKUP($B$19,'LookUp Ranges'!$A$59:$CY$65,Y$63),VLOOKUP($B$19,'LookUp Ranges Bonus'!$A$65:$CY$70,'Bonus Calc'!Y$63))</f>
        <v>0</v>
      </c>
      <c r="Z37">
        <f ca="1">IF($C$5="Yes",VLOOKUP($B$19,'LookUp Ranges'!$A$59:$CY$65,Z$63),VLOOKUP($B$19,'LookUp Ranges Bonus'!$A$65:$CY$70,'Bonus Calc'!Z$63))</f>
        <v>0</v>
      </c>
      <c r="AA37">
        <f ca="1">IF($C$5="Yes",VLOOKUP($B$19,'LookUp Ranges'!$A$59:$CY$65,AA$63),VLOOKUP($B$19,'LookUp Ranges Bonus'!$A$65:$CY$70,'Bonus Calc'!AA$63))</f>
        <v>0</v>
      </c>
      <c r="AB37">
        <f ca="1">IF($C$5="Yes",VLOOKUP($B$19,'LookUp Ranges'!$A$59:$CY$65,AB$63),VLOOKUP($B$19,'LookUp Ranges Bonus'!$A$65:$CY$70,'Bonus Calc'!AB$63))</f>
        <v>0</v>
      </c>
      <c r="AC37">
        <f ca="1">IF($C$5="Yes",VLOOKUP($B$19,'LookUp Ranges'!$A$59:$CY$65,AC$63),VLOOKUP($B$19,'LookUp Ranges Bonus'!$A$65:$CY$70,'Bonus Calc'!AC$63))</f>
        <v>0</v>
      </c>
      <c r="AD37">
        <f ca="1">IF($C$5="Yes",VLOOKUP($B$19,'LookUp Ranges'!$A$59:$CY$65,AD$63),VLOOKUP($B$19,'LookUp Ranges Bonus'!$A$65:$CY$70,'Bonus Calc'!AD$63))</f>
        <v>0</v>
      </c>
      <c r="AE37">
        <f ca="1">IF($C$5="Yes",VLOOKUP($B$19,'LookUp Ranges'!$A$59:$CY$65,AE$63),VLOOKUP($B$19,'LookUp Ranges Bonus'!$A$65:$CY$70,'Bonus Calc'!AE$63))</f>
        <v>0</v>
      </c>
      <c r="AF37">
        <f ca="1">IF($C$5="Yes",VLOOKUP($B$19,'LookUp Ranges'!$A$59:$CY$65,AF$63),VLOOKUP($B$19,'LookUp Ranges Bonus'!$A$65:$CY$70,'Bonus Calc'!AF$63))</f>
        <v>0</v>
      </c>
      <c r="AG37">
        <f ca="1">IF($C$5="Yes",VLOOKUP($B$19,'LookUp Ranges'!$A$59:$CY$65,AG$63),VLOOKUP($B$19,'LookUp Ranges Bonus'!$A$65:$CY$70,'Bonus Calc'!AG$63))</f>
        <v>0</v>
      </c>
      <c r="AH37">
        <f ca="1">IF($C$5="Yes",VLOOKUP($B$19,'LookUp Ranges'!$A$59:$CY$65,AH$63),VLOOKUP($B$19,'LookUp Ranges Bonus'!$A$65:$CY$70,'Bonus Calc'!AH$63))</f>
        <v>0</v>
      </c>
      <c r="AI37">
        <f ca="1">IF($C$5="Yes",VLOOKUP($B$19,'LookUp Ranges'!$A$59:$CY$65,AI$63),VLOOKUP($B$19,'LookUp Ranges Bonus'!$A$65:$CY$70,'Bonus Calc'!AI$63))</f>
        <v>0</v>
      </c>
      <c r="AJ37">
        <f ca="1">IF($C$5="Yes",VLOOKUP($B$19,'LookUp Ranges'!$A$59:$CY$65,AJ$63),VLOOKUP($B$19,'LookUp Ranges Bonus'!$A$65:$CY$70,'Bonus Calc'!AJ$63))</f>
        <v>0</v>
      </c>
      <c r="AK37">
        <f ca="1">IF($C$5="Yes",VLOOKUP($B$19,'LookUp Ranges'!$A$59:$CY$65,AK$63),VLOOKUP($B$19,'LookUp Ranges Bonus'!$A$65:$CY$70,'Bonus Calc'!AK$63))</f>
        <v>0</v>
      </c>
      <c r="AL37">
        <f ca="1">IF($C$5="Yes",VLOOKUP($B$19,'LookUp Ranges'!$A$59:$CY$65,AL$63),VLOOKUP($B$19,'LookUp Ranges Bonus'!$A$65:$CY$70,'Bonus Calc'!AL$63))</f>
        <v>0</v>
      </c>
      <c r="AM37">
        <f ca="1">IF($C$5="Yes",VLOOKUP($B$19,'LookUp Ranges'!$A$59:$CY$65,AM$63),VLOOKUP($B$19,'LookUp Ranges Bonus'!$A$65:$CY$70,'Bonus Calc'!AM$63))</f>
        <v>0</v>
      </c>
      <c r="AN37">
        <f ca="1">IF($C$5="Yes",VLOOKUP($B$19,'LookUp Ranges'!$A$59:$CY$65,AN$63),VLOOKUP($B$19,'LookUp Ranges Bonus'!$A$65:$CY$70,'Bonus Calc'!AN$63))</f>
        <v>0</v>
      </c>
      <c r="AO37">
        <f ca="1">IF($C$5="Yes",VLOOKUP($B$19,'LookUp Ranges'!$A$59:$CY$65,AO$63),VLOOKUP($B$19,'LookUp Ranges Bonus'!$A$65:$CY$70,'Bonus Calc'!AO$63))</f>
        <v>0</v>
      </c>
      <c r="AP37">
        <f ca="1">IF($C$5="Yes",VLOOKUP($B$19,'LookUp Ranges'!$A$59:$CY$65,AP$63),VLOOKUP($B$19,'LookUp Ranges Bonus'!$A$65:$CY$70,'Bonus Calc'!AP$63))</f>
        <v>0</v>
      </c>
      <c r="AQ37">
        <f ca="1">IF($C$5="Yes",VLOOKUP($B$19,'LookUp Ranges'!$A$59:$CY$65,AQ$63),VLOOKUP($B$19,'LookUp Ranges Bonus'!$A$65:$CY$70,'Bonus Calc'!AQ$63))</f>
        <v>0</v>
      </c>
      <c r="AR37">
        <f ca="1">IF($C$5="Yes",VLOOKUP($B$19,'LookUp Ranges'!$A$59:$CY$65,AR$63),VLOOKUP($B$19,'LookUp Ranges Bonus'!$A$65:$CY$70,'Bonus Calc'!AR$63))</f>
        <v>0</v>
      </c>
      <c r="AS37">
        <f ca="1">IF($C$5="Yes",VLOOKUP($B$19,'LookUp Ranges'!$A$59:$CY$65,AS$63),VLOOKUP($B$19,'LookUp Ranges Bonus'!$A$65:$CY$70,'Bonus Calc'!AS$63))</f>
        <v>0</v>
      </c>
      <c r="AT37">
        <f ca="1">IF($C$5="Yes",VLOOKUP($B$19,'LookUp Ranges'!$A$59:$CY$65,AT$63),VLOOKUP($B$19,'LookUp Ranges Bonus'!$A$65:$CY$70,'Bonus Calc'!AT$63))</f>
        <v>0</v>
      </c>
      <c r="AU37">
        <f ca="1">IF($C$5="Yes",VLOOKUP($B$19,'LookUp Ranges'!$A$59:$CY$65,AU$63),VLOOKUP($B$19,'LookUp Ranges Bonus'!$A$65:$CY$70,'Bonus Calc'!AU$63))</f>
        <v>0</v>
      </c>
      <c r="AV37">
        <f ca="1">IF($C$5="Yes",VLOOKUP($B$19,'LookUp Ranges'!$A$59:$CY$65,AV$63),VLOOKUP($B$19,'LookUp Ranges Bonus'!$A$65:$CY$70,'Bonus Calc'!AV$63))</f>
        <v>0</v>
      </c>
      <c r="AW37">
        <f ca="1">IF($C$5="Yes",VLOOKUP($B$19,'LookUp Ranges'!$A$59:$CY$65,AW$63),VLOOKUP($B$19,'LookUp Ranges Bonus'!$A$65:$CY$70,'Bonus Calc'!AW$63))</f>
        <v>0</v>
      </c>
      <c r="AX37">
        <f ca="1">IF($C$5="Yes",VLOOKUP($B$19,'LookUp Ranges'!$A$59:$CY$65,AX$63),VLOOKUP($B$19,'LookUp Ranges Bonus'!$A$65:$CY$70,'Bonus Calc'!AX$63))</f>
        <v>0</v>
      </c>
      <c r="AY37">
        <f ca="1">IF($C$5="Yes",VLOOKUP($B$19,'LookUp Ranges'!$A$59:$CY$65,AY$63),VLOOKUP($B$19,'LookUp Ranges Bonus'!$A$65:$CY$70,'Bonus Calc'!AY$63))</f>
        <v>0</v>
      </c>
      <c r="AZ37">
        <f ca="1">IF($C$5="Yes",VLOOKUP($B$19,'LookUp Ranges'!$A$59:$CY$65,AZ$63),VLOOKUP($B$19,'LookUp Ranges Bonus'!$A$65:$CY$70,'Bonus Calc'!AZ$63))</f>
        <v>0</v>
      </c>
      <c r="BA37">
        <f ca="1">IF($C$5="Yes",VLOOKUP($B$19,'LookUp Ranges'!$A$59:$CY$65,BA$63),VLOOKUP($B$19,'LookUp Ranges Bonus'!$A$65:$CY$70,'Bonus Calc'!BA$63))</f>
        <v>0</v>
      </c>
      <c r="BB37">
        <f ca="1">IF($C$5="Yes",VLOOKUP($B$19,'LookUp Ranges'!$A$59:$CY$65,BB$63),VLOOKUP($B$19,'LookUp Ranges Bonus'!$A$65:$CY$70,'Bonus Calc'!BB$63))</f>
        <v>0</v>
      </c>
      <c r="BC37">
        <f ca="1">IF($C$5="Yes",VLOOKUP($B$19,'LookUp Ranges'!$A$59:$CY$65,BC$63),VLOOKUP($B$19,'LookUp Ranges Bonus'!$A$65:$CY$70,'Bonus Calc'!BC$63))</f>
        <v>0</v>
      </c>
      <c r="BD37">
        <f ca="1">IF($C$5="Yes",VLOOKUP($B$19,'LookUp Ranges'!$A$59:$CY$65,BD$63),VLOOKUP($B$19,'LookUp Ranges Bonus'!$A$65:$CY$70,'Bonus Calc'!BD$63))</f>
        <v>0</v>
      </c>
      <c r="BE37">
        <f ca="1">IF($C$5="Yes",VLOOKUP($B$19,'LookUp Ranges'!$A$59:$CY$65,BE$63),VLOOKUP($B$19,'LookUp Ranges Bonus'!$A$65:$CY$70,'Bonus Calc'!BE$63))</f>
        <v>0</v>
      </c>
      <c r="BF37">
        <f ca="1">IF($C$5="Yes",VLOOKUP($B$19,'LookUp Ranges'!$A$59:$CY$65,BF$63),VLOOKUP($B$19,'LookUp Ranges Bonus'!$A$65:$CY$70,'Bonus Calc'!BF$63))</f>
        <v>0</v>
      </c>
      <c r="BG37">
        <f ca="1">IF($C$5="Yes",VLOOKUP($B$19,'LookUp Ranges'!$A$59:$CY$65,BG$63),VLOOKUP($B$19,'LookUp Ranges Bonus'!$A$65:$CY$70,'Bonus Calc'!BG$63))</f>
        <v>0</v>
      </c>
      <c r="BH37">
        <f ca="1">IF($C$5="Yes",VLOOKUP($B$19,'LookUp Ranges'!$A$59:$CY$65,BH$63),VLOOKUP($B$19,'LookUp Ranges Bonus'!$A$65:$CY$70,'Bonus Calc'!BH$63))</f>
        <v>0</v>
      </c>
      <c r="BI37">
        <f ca="1">IF($C$5="Yes",VLOOKUP($B$19,'LookUp Ranges'!$A$59:$CY$65,BI$63),VLOOKUP($B$19,'LookUp Ranges Bonus'!$A$65:$CY$70,'Bonus Calc'!BI$63))</f>
        <v>0</v>
      </c>
      <c r="BJ37">
        <f ca="1">IF($C$5="Yes",VLOOKUP($B$19,'LookUp Ranges'!$A$59:$CY$65,BJ$63),VLOOKUP($B$19,'LookUp Ranges Bonus'!$A$65:$CY$70,'Bonus Calc'!BJ$63))</f>
        <v>0</v>
      </c>
      <c r="BK37">
        <f ca="1">IF($C$5="Yes",VLOOKUP($B$19,'LookUp Ranges'!$A$59:$CY$65,BK$63),VLOOKUP($B$19,'LookUp Ranges Bonus'!$A$65:$CY$70,'Bonus Calc'!BK$63))</f>
        <v>0</v>
      </c>
      <c r="BL37">
        <f ca="1">IF($C$5="Yes",VLOOKUP($B$19,'LookUp Ranges'!$A$59:$CY$65,BL$63),VLOOKUP($B$19,'LookUp Ranges Bonus'!$A$65:$CY$70,'Bonus Calc'!BL$63))</f>
        <v>0</v>
      </c>
      <c r="BM37">
        <f ca="1">IF($C$5="Yes",VLOOKUP($B$19,'LookUp Ranges'!$A$59:$CY$65,BM$63),VLOOKUP($B$19,'LookUp Ranges Bonus'!$A$65:$CY$70,'Bonus Calc'!BM$63))</f>
        <v>0</v>
      </c>
      <c r="BN37">
        <f ca="1">IF($C$5="Yes",VLOOKUP($B$19,'LookUp Ranges'!$A$59:$CY$65,BN$63),VLOOKUP($B$19,'LookUp Ranges Bonus'!$A$65:$CY$70,'Bonus Calc'!BN$63))</f>
        <v>0</v>
      </c>
      <c r="BO37">
        <f ca="1">IF($C$5="Yes",VLOOKUP($B$19,'LookUp Ranges'!$A$59:$CY$65,BO$63),VLOOKUP($B$19,'LookUp Ranges Bonus'!$A$65:$CY$70,'Bonus Calc'!BO$63))</f>
        <v>0</v>
      </c>
      <c r="BP37">
        <f ca="1">IF($C$5="Yes",VLOOKUP($B$19,'LookUp Ranges'!$A$59:$CY$65,BP$63),VLOOKUP($B$19,'LookUp Ranges Bonus'!$A$65:$CY$70,'Bonus Calc'!BP$63))</f>
        <v>0</v>
      </c>
      <c r="BQ37">
        <f ca="1">IF($C$5="Yes",VLOOKUP($B$19,'LookUp Ranges'!$A$59:$CY$65,BQ$63),VLOOKUP($B$19,'LookUp Ranges Bonus'!$A$65:$CY$70,'Bonus Calc'!BQ$63))</f>
        <v>0</v>
      </c>
      <c r="BR37">
        <f ca="1">IF($C$5="Yes",VLOOKUP($B$19,'LookUp Ranges'!$A$59:$CY$65,BR$63),VLOOKUP($B$19,'LookUp Ranges Bonus'!$A$65:$CY$70,'Bonus Calc'!BR$63))</f>
        <v>0</v>
      </c>
      <c r="BS37">
        <f ca="1">IF($C$5="Yes",VLOOKUP($B$19,'LookUp Ranges'!$A$59:$CY$65,BS$63),VLOOKUP($B$19,'LookUp Ranges Bonus'!$A$65:$CY$70,'Bonus Calc'!BS$63))</f>
        <v>0</v>
      </c>
      <c r="BT37">
        <f ca="1">IF($C$5="Yes",VLOOKUP($B$19,'LookUp Ranges'!$A$59:$CY$65,BT$63),VLOOKUP($B$19,'LookUp Ranges Bonus'!$A$65:$CY$70,'Bonus Calc'!BT$63))</f>
        <v>0</v>
      </c>
      <c r="BU37">
        <f ca="1">IF($C$5="Yes",VLOOKUP($B$19,'LookUp Ranges'!$A$59:$CY$65,BU$63),VLOOKUP($B$19,'LookUp Ranges Bonus'!$A$65:$CY$70,'Bonus Calc'!BU$63))</f>
        <v>0</v>
      </c>
      <c r="BV37">
        <f ca="1">IF($C$5="Yes",VLOOKUP($B$19,'LookUp Ranges'!$A$59:$CY$65,BV$63),VLOOKUP($B$19,'LookUp Ranges Bonus'!$A$65:$CY$70,'Bonus Calc'!BV$63))</f>
        <v>0</v>
      </c>
      <c r="BW37">
        <f ca="1">IF($C$5="Yes",VLOOKUP($B$19,'LookUp Ranges'!$A$59:$CY$65,BW$63),VLOOKUP($B$19,'LookUp Ranges Bonus'!$A$65:$CY$70,'Bonus Calc'!BW$63))</f>
        <v>0</v>
      </c>
      <c r="BX37">
        <f ca="1">IF($C$5="Yes",VLOOKUP($B$19,'LookUp Ranges'!$A$59:$CY$65,BX$63),VLOOKUP($B$19,'LookUp Ranges Bonus'!$A$65:$CY$70,'Bonus Calc'!BX$63))</f>
        <v>0</v>
      </c>
      <c r="BY37">
        <f ca="1">IF($C$5="Yes",VLOOKUP($B$19,'LookUp Ranges'!$A$59:$CY$65,BY$63),VLOOKUP($B$19,'LookUp Ranges Bonus'!$A$65:$CY$70,'Bonus Calc'!BY$63))</f>
        <v>0</v>
      </c>
      <c r="BZ37">
        <f ca="1">IF($C$5="Yes",VLOOKUP($B$19,'LookUp Ranges'!$A$59:$CY$65,BZ$63),VLOOKUP($B$19,'LookUp Ranges Bonus'!$A$65:$CY$70,'Bonus Calc'!BZ$63))</f>
        <v>0</v>
      </c>
      <c r="CA37">
        <f ca="1">IF($C$5="Yes",VLOOKUP($B$19,'LookUp Ranges'!$A$59:$CY$65,CA$63),VLOOKUP($B$19,'LookUp Ranges Bonus'!$A$65:$CY$70,'Bonus Calc'!CA$63))</f>
        <v>0</v>
      </c>
      <c r="CB37">
        <f ca="1">IF($C$5="Yes",VLOOKUP($B$19,'LookUp Ranges'!$A$59:$CY$65,CB$63),VLOOKUP($B$19,'LookUp Ranges Bonus'!$A$65:$CY$70,'Bonus Calc'!CB$63))</f>
        <v>0</v>
      </c>
      <c r="CC37">
        <f ca="1">IF($C$5="Yes",VLOOKUP($B$19,'LookUp Ranges'!$A$59:$CY$65,CC$63),VLOOKUP($B$19,'LookUp Ranges Bonus'!$A$65:$CY$70,'Bonus Calc'!CC$63))</f>
        <v>0</v>
      </c>
      <c r="CD37">
        <f ca="1">IF($C$5="Yes",VLOOKUP($B$19,'LookUp Ranges'!$A$59:$CY$65,CD$63),VLOOKUP($B$19,'LookUp Ranges Bonus'!$A$65:$CY$70,'Bonus Calc'!CD$63))</f>
        <v>0</v>
      </c>
      <c r="CE37">
        <f ca="1">IF($C$5="Yes",VLOOKUP($B$19,'LookUp Ranges'!$A$59:$CY$65,CE$63),VLOOKUP($B$19,'LookUp Ranges Bonus'!$A$65:$CY$70,'Bonus Calc'!CE$63))</f>
        <v>0</v>
      </c>
      <c r="CF37">
        <f ca="1">IF($C$5="Yes",VLOOKUP($B$19,'LookUp Ranges'!$A$59:$CY$65,CF$63),VLOOKUP($B$19,'LookUp Ranges Bonus'!$A$65:$CY$70,'Bonus Calc'!CF$63))</f>
        <v>0</v>
      </c>
      <c r="CG37">
        <f ca="1">IF($C$5="Yes",VLOOKUP($B$19,'LookUp Ranges'!$A$59:$CY$65,CG$63),VLOOKUP($B$19,'LookUp Ranges Bonus'!$A$65:$CY$70,'Bonus Calc'!CG$63))</f>
        <v>0</v>
      </c>
      <c r="CH37">
        <f ca="1">IF($C$5="Yes",VLOOKUP($B$19,'LookUp Ranges'!$A$59:$CY$65,CH$63),VLOOKUP($B$19,'LookUp Ranges Bonus'!$A$65:$CY$70,'Bonus Calc'!CH$63))</f>
        <v>0</v>
      </c>
      <c r="CI37">
        <f ca="1">IF($C$5="Yes",VLOOKUP($B$19,'LookUp Ranges'!$A$59:$CY$65,CI$63),VLOOKUP($B$19,'LookUp Ranges Bonus'!$A$65:$CY$70,'Bonus Calc'!CI$63))</f>
        <v>0</v>
      </c>
      <c r="CJ37">
        <f ca="1">IF($C$5="Yes",VLOOKUP($B$19,'LookUp Ranges'!$A$59:$CY$65,CJ$63),VLOOKUP($B$19,'LookUp Ranges Bonus'!$A$65:$CY$70,'Bonus Calc'!CJ$63))</f>
        <v>0</v>
      </c>
      <c r="CK37">
        <f ca="1">IF($C$5="Yes",VLOOKUP($B$19,'LookUp Ranges'!$A$59:$CY$65,CK$63),VLOOKUP($B$19,'LookUp Ranges Bonus'!$A$65:$CY$70,'Bonus Calc'!CK$63))</f>
        <v>0</v>
      </c>
      <c r="CL37">
        <f ca="1">IF($C$5="Yes",VLOOKUP($B$19,'LookUp Ranges'!$A$59:$CY$65,CL$63),VLOOKUP($B$19,'LookUp Ranges Bonus'!$A$65:$CY$70,'Bonus Calc'!CL$63))</f>
        <v>0</v>
      </c>
      <c r="CM37">
        <f ca="1">IF($C$5="Yes",VLOOKUP($B$19,'LookUp Ranges'!$A$59:$CY$65,CM$63),VLOOKUP($B$19,'LookUp Ranges Bonus'!$A$65:$CY$70,'Bonus Calc'!CM$63))</f>
        <v>0</v>
      </c>
      <c r="CN37">
        <f ca="1">IF($C$5="Yes",VLOOKUP($B$19,'LookUp Ranges'!$A$59:$CY$65,CN$63),VLOOKUP($B$19,'LookUp Ranges Bonus'!$A$65:$CY$70,'Bonus Calc'!CN$63))</f>
        <v>0</v>
      </c>
      <c r="CO37">
        <f ca="1">IF($C$5="Yes",VLOOKUP($B$19,'LookUp Ranges'!$A$59:$CY$65,CO$63),VLOOKUP($B$19,'LookUp Ranges Bonus'!$A$65:$CY$70,'Bonus Calc'!CO$63))</f>
        <v>0</v>
      </c>
      <c r="CP37">
        <f ca="1">IF($C$5="Yes",VLOOKUP($B$19,'LookUp Ranges'!$A$59:$CY$65,CP$63),VLOOKUP($B$19,'LookUp Ranges Bonus'!$A$65:$CY$70,'Bonus Calc'!CP$63))</f>
        <v>0</v>
      </c>
      <c r="CQ37">
        <f ca="1">IF($C$5="Yes",VLOOKUP($B$19,'LookUp Ranges'!$A$59:$CY$65,CQ$63),VLOOKUP($B$19,'LookUp Ranges Bonus'!$A$65:$CY$70,'Bonus Calc'!CQ$63))</f>
        <v>0</v>
      </c>
      <c r="CR37">
        <f ca="1">IF($C$5="Yes",VLOOKUP($B$19,'LookUp Ranges'!$A$59:$CY$65,CR$63),VLOOKUP($B$19,'LookUp Ranges Bonus'!$A$65:$CY$70,'Bonus Calc'!CR$63))</f>
        <v>0</v>
      </c>
      <c r="CS37">
        <f ca="1">IF($C$5="Yes",VLOOKUP($B$19,'LookUp Ranges'!$A$59:$CY$65,CS$63),VLOOKUP($B$19,'LookUp Ranges Bonus'!$A$65:$CY$70,'Bonus Calc'!CS$63))</f>
        <v>0</v>
      </c>
      <c r="CT37">
        <f ca="1">IF($C$5="Yes",VLOOKUP($B$19,'LookUp Ranges'!$A$59:$CY$65,CT$63),VLOOKUP($B$19,'LookUp Ranges Bonus'!$A$65:$CY$70,'Bonus Calc'!CT$63))</f>
        <v>0</v>
      </c>
      <c r="CU37">
        <f ca="1">IF($C$5="Yes",VLOOKUP($B$19,'LookUp Ranges'!$A$59:$CY$65,CU$63),VLOOKUP($B$19,'LookUp Ranges Bonus'!$A$65:$CY$70,'Bonus Calc'!CU$63))</f>
        <v>0</v>
      </c>
      <c r="CV37">
        <f ca="1">IF($C$5="Yes",VLOOKUP($B$19,'LookUp Ranges'!$A$59:$CY$65,CV$63),VLOOKUP($B$19,'LookUp Ranges Bonus'!$A$65:$CY$70,'Bonus Calc'!CV$63))</f>
        <v>0</v>
      </c>
      <c r="CW37">
        <f ca="1">IF($C$5="Yes",VLOOKUP($B$19,'LookUp Ranges'!$A$59:$CY$65,CW$63),VLOOKUP($B$19,'LookUp Ranges Bonus'!$A$65:$CY$70,'Bonus Calc'!CW$63))</f>
        <v>0</v>
      </c>
      <c r="CX37">
        <f ca="1">IF($C$5="Yes",VLOOKUP($B$19,'LookUp Ranges'!$A$59:$CY$65,CX$63),VLOOKUP($B$19,'LookUp Ranges Bonus'!$A$65:$CY$70,'Bonus Calc'!CX$63))</f>
        <v>0</v>
      </c>
      <c r="CY37">
        <f ca="1">IF($C$5="Yes",VLOOKUP($B$19,'LookUp Ranges'!$A$59:$CY$65,CY$63),VLOOKUP($B$19,'LookUp Ranges Bonus'!$A$65:$CY$70,'Bonus Calc'!CY$63))</f>
        <v>0</v>
      </c>
      <c r="CZ37">
        <f ca="1">IF($C$5="Yes",VLOOKUP($B$19,'LookUp Ranges'!$A$59:$CY$65,CZ$63),VLOOKUP($B$19,'LookUp Ranges Bonus'!$A$65:$CY$70,'Bonus Calc'!CZ$63))</f>
        <v>0</v>
      </c>
    </row>
    <row r="39" spans="1:125" x14ac:dyDescent="0.25">
      <c r="B39" t="s">
        <v>241</v>
      </c>
    </row>
    <row r="40" spans="1:125" x14ac:dyDescent="0.25">
      <c r="B40">
        <v>2019</v>
      </c>
      <c r="C40" s="513">
        <f>IF(C4=B40,+SUMIF(Inputs!E29:AR29,"&lt;2019",Inputs!E30:AR30)-IF(C22+C16+C28+C34=0,RetireValue,0),0)</f>
        <v>0</v>
      </c>
      <c r="D40" s="513">
        <f>IF(D4=$B40,+SUMIF(Inputs!E51:AR51,"&lt;2019",Inputs!$E52:$AR52)-IF(D22+D16+D28+D34=0,RetireValueAlt1,0),0)</f>
        <v>0</v>
      </c>
      <c r="E40" s="513">
        <f>IF(E4=$B40,+SUMIF(Inputs!$E74:$AR74,"&lt;2019",Inputs!$E75:$AR75)-IF(E22+E16+E28+E34=0,RetireValueAlt2,0),0)</f>
        <v>0</v>
      </c>
      <c r="F40" s="513">
        <f>IF(F4=$B40,+SUMIF(Inputs!$E97:$AR97,"&lt;2019",Inputs!$E98:$AR98)-IF(F22+F16+F28+F34=0,RetireValueAlt3,0),0)</f>
        <v>0</v>
      </c>
    </row>
    <row r="42" spans="1:125" x14ac:dyDescent="0.25">
      <c r="B42" s="129" t="s">
        <v>31</v>
      </c>
      <c r="C42" s="417">
        <f>+B40</f>
        <v>2019</v>
      </c>
      <c r="D42" s="418">
        <f>+C42+1</f>
        <v>2020</v>
      </c>
      <c r="E42" s="418">
        <f t="shared" ref="E42" si="451">+D42+1</f>
        <v>2021</v>
      </c>
      <c r="F42" s="418">
        <f t="shared" ref="F42" si="452">+E42+1</f>
        <v>2022</v>
      </c>
      <c r="G42" s="418">
        <f t="shared" ref="G42" si="453">+F42+1</f>
        <v>2023</v>
      </c>
      <c r="H42" s="418">
        <f t="shared" ref="H42" si="454">+G42+1</f>
        <v>2024</v>
      </c>
      <c r="I42" s="418">
        <f t="shared" ref="I42" si="455">+H42+1</f>
        <v>2025</v>
      </c>
      <c r="J42" s="418">
        <f t="shared" ref="J42" si="456">+I42+1</f>
        <v>2026</v>
      </c>
      <c r="K42" s="418">
        <f t="shared" ref="K42" si="457">+J42+1</f>
        <v>2027</v>
      </c>
      <c r="L42" s="418">
        <f t="shared" ref="L42" si="458">+K42+1</f>
        <v>2028</v>
      </c>
      <c r="M42" s="418">
        <f t="shared" ref="M42" si="459">+L42+1</f>
        <v>2029</v>
      </c>
      <c r="N42" s="418">
        <f t="shared" ref="N42" si="460">+M42+1</f>
        <v>2030</v>
      </c>
      <c r="O42" s="418">
        <f t="shared" ref="O42" si="461">+N42+1</f>
        <v>2031</v>
      </c>
      <c r="P42" s="418">
        <f t="shared" ref="P42" si="462">+O42+1</f>
        <v>2032</v>
      </c>
      <c r="Q42" s="418">
        <f t="shared" ref="Q42" si="463">+P42+1</f>
        <v>2033</v>
      </c>
      <c r="R42" s="418">
        <f t="shared" ref="R42" si="464">+Q42+1</f>
        <v>2034</v>
      </c>
      <c r="S42" s="418">
        <f>+R42+1</f>
        <v>2035</v>
      </c>
      <c r="T42" s="418">
        <f t="shared" ref="T42" si="465">+S42+1</f>
        <v>2036</v>
      </c>
      <c r="U42" s="418">
        <f t="shared" ref="U42" si="466">+T42+1</f>
        <v>2037</v>
      </c>
      <c r="V42" s="418">
        <f t="shared" ref="V42" si="467">+U42+1</f>
        <v>2038</v>
      </c>
      <c r="W42" s="418">
        <f t="shared" ref="W42" si="468">+V42+1</f>
        <v>2039</v>
      </c>
      <c r="X42" s="418">
        <f t="shared" ref="X42" si="469">+W42+1</f>
        <v>2040</v>
      </c>
      <c r="Y42" s="418">
        <f t="shared" ref="Y42" si="470">+X42+1</f>
        <v>2041</v>
      </c>
      <c r="Z42" s="418">
        <f t="shared" ref="Z42" si="471">+Y42+1</f>
        <v>2042</v>
      </c>
      <c r="AA42" s="418">
        <f t="shared" ref="AA42" si="472">+Z42+1</f>
        <v>2043</v>
      </c>
      <c r="AB42" s="418">
        <f t="shared" ref="AB42" si="473">+AA42+1</f>
        <v>2044</v>
      </c>
      <c r="AC42" s="418">
        <f t="shared" ref="AC42" si="474">+AB42+1</f>
        <v>2045</v>
      </c>
      <c r="AD42" s="418">
        <f t="shared" ref="AD42" si="475">+AC42+1</f>
        <v>2046</v>
      </c>
      <c r="AE42" s="418">
        <f t="shared" ref="AE42" si="476">+AD42+1</f>
        <v>2047</v>
      </c>
      <c r="AF42" s="418">
        <f t="shared" ref="AF42" si="477">+AE42+1</f>
        <v>2048</v>
      </c>
      <c r="AG42" s="418">
        <f t="shared" ref="AG42" si="478">+AF42+1</f>
        <v>2049</v>
      </c>
      <c r="AH42" s="418">
        <f t="shared" ref="AH42" si="479">+AG42+1</f>
        <v>2050</v>
      </c>
      <c r="AI42" s="418">
        <f t="shared" ref="AI42" si="480">+AH42+1</f>
        <v>2051</v>
      </c>
      <c r="AJ42" s="418">
        <f t="shared" ref="AJ42" si="481">+AI42+1</f>
        <v>2052</v>
      </c>
      <c r="AK42" s="418">
        <f t="shared" ref="AK42" si="482">+AJ42+1</f>
        <v>2053</v>
      </c>
      <c r="AL42" s="418">
        <f t="shared" ref="AL42" si="483">+AK42+1</f>
        <v>2054</v>
      </c>
      <c r="AM42" s="418">
        <f t="shared" ref="AM42" si="484">+AL42+1</f>
        <v>2055</v>
      </c>
      <c r="AN42" s="418">
        <f t="shared" ref="AN42" si="485">+AM42+1</f>
        <v>2056</v>
      </c>
      <c r="AO42" s="418">
        <f t="shared" ref="AO42" si="486">+AN42+1</f>
        <v>2057</v>
      </c>
      <c r="AP42" s="418">
        <f t="shared" ref="AP42" si="487">+AO42+1</f>
        <v>2058</v>
      </c>
      <c r="AQ42" s="418">
        <f t="shared" ref="AQ42" si="488">+AP42+1</f>
        <v>2059</v>
      </c>
      <c r="AR42" s="418">
        <f t="shared" ref="AR42" si="489">+AQ42+1</f>
        <v>2060</v>
      </c>
      <c r="AS42" s="418">
        <f t="shared" ref="AS42" si="490">+AR42+1</f>
        <v>2061</v>
      </c>
      <c r="AT42" s="418">
        <f t="shared" ref="AT42" si="491">+AS42+1</f>
        <v>2062</v>
      </c>
      <c r="AU42" s="418">
        <f t="shared" ref="AU42" si="492">+AT42+1</f>
        <v>2063</v>
      </c>
      <c r="AV42" s="418">
        <f t="shared" ref="AV42" si="493">+AU42+1</f>
        <v>2064</v>
      </c>
      <c r="AW42" s="418">
        <f t="shared" ref="AW42" si="494">+AV42+1</f>
        <v>2065</v>
      </c>
      <c r="AX42" s="418">
        <f t="shared" ref="AX42" si="495">+AW42+1</f>
        <v>2066</v>
      </c>
      <c r="AY42" s="418">
        <f t="shared" ref="AY42" si="496">+AX42+1</f>
        <v>2067</v>
      </c>
      <c r="AZ42" s="418">
        <f t="shared" ref="AZ42" si="497">+AY42+1</f>
        <v>2068</v>
      </c>
      <c r="BA42" s="418">
        <f t="shared" ref="BA42" si="498">+AZ42+1</f>
        <v>2069</v>
      </c>
      <c r="BB42" s="418">
        <f t="shared" ref="BB42" si="499">+BA42+1</f>
        <v>2070</v>
      </c>
      <c r="BC42" s="418">
        <f t="shared" ref="BC42" si="500">+BB42+1</f>
        <v>2071</v>
      </c>
      <c r="BD42" s="418">
        <f t="shared" ref="BD42" si="501">+BC42+1</f>
        <v>2072</v>
      </c>
      <c r="BE42" s="418">
        <f t="shared" ref="BE42" si="502">+BD42+1</f>
        <v>2073</v>
      </c>
      <c r="BF42" s="418">
        <f t="shared" ref="BF42" si="503">+BE42+1</f>
        <v>2074</v>
      </c>
      <c r="BG42" s="418">
        <f t="shared" ref="BG42" si="504">+BF42+1</f>
        <v>2075</v>
      </c>
      <c r="BH42" s="418">
        <f t="shared" ref="BH42" si="505">+BG42+1</f>
        <v>2076</v>
      </c>
      <c r="BI42" s="418">
        <f t="shared" ref="BI42" si="506">+BH42+1</f>
        <v>2077</v>
      </c>
      <c r="BJ42" s="418">
        <f t="shared" ref="BJ42" si="507">+BI42+1</f>
        <v>2078</v>
      </c>
      <c r="BK42" s="418">
        <f t="shared" ref="BK42" si="508">+BJ42+1</f>
        <v>2079</v>
      </c>
      <c r="BL42" s="418">
        <f t="shared" ref="BL42" si="509">+BK42+1</f>
        <v>2080</v>
      </c>
      <c r="BM42" s="418">
        <f t="shared" ref="BM42" si="510">+BL42+1</f>
        <v>2081</v>
      </c>
      <c r="BN42" s="418">
        <f t="shared" ref="BN42" si="511">+BM42+1</f>
        <v>2082</v>
      </c>
      <c r="BO42" s="418">
        <f t="shared" ref="BO42" si="512">+BN42+1</f>
        <v>2083</v>
      </c>
      <c r="BP42" s="418">
        <f t="shared" ref="BP42" si="513">+BO42+1</f>
        <v>2084</v>
      </c>
      <c r="BQ42" s="418">
        <f t="shared" ref="BQ42" si="514">+BP42+1</f>
        <v>2085</v>
      </c>
      <c r="BR42" s="418">
        <f t="shared" ref="BR42" si="515">+BQ42+1</f>
        <v>2086</v>
      </c>
      <c r="BS42" s="418">
        <f t="shared" ref="BS42" si="516">+BR42+1</f>
        <v>2087</v>
      </c>
      <c r="BT42" s="418">
        <f t="shared" ref="BT42" si="517">+BS42+1</f>
        <v>2088</v>
      </c>
      <c r="BU42" s="418">
        <f t="shared" ref="BU42" si="518">+BT42+1</f>
        <v>2089</v>
      </c>
      <c r="BV42" s="418">
        <f t="shared" ref="BV42" si="519">+BU42+1</f>
        <v>2090</v>
      </c>
      <c r="BW42" s="418">
        <f t="shared" ref="BW42" si="520">+BV42+1</f>
        <v>2091</v>
      </c>
      <c r="BX42" s="418">
        <f t="shared" ref="BX42" si="521">+BW42+1</f>
        <v>2092</v>
      </c>
      <c r="BY42" s="418">
        <f t="shared" ref="BY42" si="522">+BX42+1</f>
        <v>2093</v>
      </c>
      <c r="BZ42" s="418">
        <f t="shared" ref="BZ42" si="523">+BY42+1</f>
        <v>2094</v>
      </c>
      <c r="CA42" s="418">
        <f t="shared" ref="CA42" si="524">+BZ42+1</f>
        <v>2095</v>
      </c>
      <c r="CB42" s="418">
        <f t="shared" ref="CB42" si="525">+CA42+1</f>
        <v>2096</v>
      </c>
      <c r="CC42" s="418">
        <f t="shared" ref="CC42" si="526">+CB42+1</f>
        <v>2097</v>
      </c>
      <c r="CD42" s="418">
        <f t="shared" ref="CD42" si="527">+CC42+1</f>
        <v>2098</v>
      </c>
      <c r="CE42" s="418">
        <f t="shared" ref="CE42" si="528">+CD42+1</f>
        <v>2099</v>
      </c>
      <c r="CF42" s="418">
        <f t="shared" ref="CF42" si="529">+CE42+1</f>
        <v>2100</v>
      </c>
      <c r="CG42" s="418">
        <f t="shared" ref="CG42" si="530">+CF42+1</f>
        <v>2101</v>
      </c>
      <c r="CH42" s="418">
        <f t="shared" ref="CH42" si="531">+CG42+1</f>
        <v>2102</v>
      </c>
      <c r="CI42" s="418">
        <f t="shared" ref="CI42" si="532">+CH42+1</f>
        <v>2103</v>
      </c>
      <c r="CJ42" s="418">
        <f t="shared" ref="CJ42" si="533">+CI42+1</f>
        <v>2104</v>
      </c>
      <c r="CK42" s="418">
        <f t="shared" ref="CK42" si="534">+CJ42+1</f>
        <v>2105</v>
      </c>
      <c r="CL42" s="418">
        <f t="shared" ref="CL42" si="535">+CK42+1</f>
        <v>2106</v>
      </c>
      <c r="CM42" s="418">
        <f t="shared" ref="CM42" si="536">+CL42+1</f>
        <v>2107</v>
      </c>
      <c r="CN42" s="418">
        <f t="shared" ref="CN42" si="537">+CM42+1</f>
        <v>2108</v>
      </c>
      <c r="CO42" s="418">
        <f t="shared" ref="CO42" si="538">+CN42+1</f>
        <v>2109</v>
      </c>
      <c r="CP42" s="418">
        <f t="shared" ref="CP42" si="539">+CO42+1</f>
        <v>2110</v>
      </c>
      <c r="CQ42" s="418">
        <f t="shared" ref="CQ42" si="540">+CP42+1</f>
        <v>2111</v>
      </c>
      <c r="CR42" s="418">
        <f t="shared" ref="CR42" si="541">+CQ42+1</f>
        <v>2112</v>
      </c>
      <c r="CS42" s="418">
        <f t="shared" ref="CS42" si="542">+CR42+1</f>
        <v>2113</v>
      </c>
      <c r="CT42" s="418">
        <f t="shared" ref="CT42" si="543">+CS42+1</f>
        <v>2114</v>
      </c>
      <c r="CU42" s="418">
        <f t="shared" ref="CU42" si="544">+CT42+1</f>
        <v>2115</v>
      </c>
      <c r="CV42" s="418">
        <f t="shared" ref="CV42" si="545">+CU42+1</f>
        <v>2116</v>
      </c>
      <c r="CW42" s="418">
        <f t="shared" ref="CW42" si="546">+CV42+1</f>
        <v>2117</v>
      </c>
      <c r="CX42" s="418">
        <f t="shared" ref="CX42" si="547">+CW42+1</f>
        <v>2118</v>
      </c>
      <c r="CY42" s="418">
        <f t="shared" ref="CY42" si="548">+CX42+1</f>
        <v>2119</v>
      </c>
      <c r="CZ42" s="418">
        <f t="shared" ref="CZ42" si="549">+CY42+1</f>
        <v>2120</v>
      </c>
      <c r="DA42" s="418"/>
      <c r="DB42" s="418"/>
      <c r="DC42" s="418"/>
      <c r="DD42" s="418"/>
      <c r="DE42" s="418"/>
      <c r="DF42" s="418"/>
      <c r="DG42" s="418"/>
      <c r="DH42" s="418"/>
      <c r="DI42" s="418"/>
      <c r="DJ42" s="418"/>
      <c r="DK42" s="418"/>
      <c r="DL42" s="418"/>
      <c r="DM42" s="418"/>
      <c r="DN42" s="418"/>
      <c r="DO42" s="418"/>
      <c r="DP42" s="418"/>
      <c r="DQ42" s="418"/>
      <c r="DR42" s="418"/>
      <c r="DS42" s="418"/>
      <c r="DT42" s="418"/>
      <c r="DU42" s="418"/>
    </row>
    <row r="43" spans="1:125" x14ac:dyDescent="0.25">
      <c r="B43">
        <f ca="1">+B37</f>
        <v>20</v>
      </c>
      <c r="C43">
        <f ca="1">IF($C$5="Yes",VLOOKUP($B$19,'LookUp Ranges'!$A$59:$CY$65,C$63),VLOOKUP($B$19,'LookUp Ranges Bonus'!$A$83:$CY$88,'Bonus Calc'!C$63))</f>
        <v>0.42250000000000004</v>
      </c>
      <c r="D43">
        <f ca="1">IF($C$5="Yes",VLOOKUP($B$19,'LookUp Ranges'!$A$59:$CY$65,D$63),VLOOKUP($B$19,'LookUp Ranges Bonus'!$A$83:$CY$88,'Bonus Calc'!D$63))</f>
        <v>4.3313999999999998E-2</v>
      </c>
      <c r="E43">
        <f ca="1">IF($C$5="Yes",VLOOKUP($B$19,'LookUp Ranges'!$A$59:$CY$65,E$63),VLOOKUP($B$19,'LookUp Ranges Bonus'!$A$83:$CY$88,'Bonus Calc'!E$63))</f>
        <v>4.0061999999999993E-2</v>
      </c>
      <c r="F43">
        <f ca="1">IF($C$5="Yes",VLOOKUP($B$19,'LookUp Ranges'!$A$59:$CY$65,F$63),VLOOKUP($B$19,'LookUp Ranges Bonus'!$A$83:$CY$88,'Bonus Calc'!F$63))</f>
        <v>3.7061999999999998E-2</v>
      </c>
      <c r="G43">
        <f ca="1">IF($C$5="Yes",VLOOKUP($B$19,'LookUp Ranges'!$A$59:$CY$65,G$63),VLOOKUP($B$19,'LookUp Ranges Bonus'!$A$83:$CY$88,'Bonus Calc'!G$63))</f>
        <v>3.4277999999999996E-2</v>
      </c>
      <c r="H43">
        <f ca="1">IF($C$5="Yes",VLOOKUP($B$19,'LookUp Ranges'!$A$59:$CY$65,H$63),VLOOKUP($B$19,'LookUp Ranges Bonus'!$A$83:$CY$88,'Bonus Calc'!H$63))</f>
        <v>3.1710000000000002E-2</v>
      </c>
      <c r="I43">
        <f ca="1">IF($C$5="Yes",VLOOKUP($B$19,'LookUp Ranges'!$A$59:$CY$65,I$63),VLOOKUP($B$19,'LookUp Ranges Bonus'!$A$83:$CY$88,'Bonus Calc'!I$63))</f>
        <v>2.9328E-2</v>
      </c>
      <c r="J43">
        <f ca="1">IF($C$5="Yes",VLOOKUP($B$19,'LookUp Ranges'!$A$59:$CY$65,J$63),VLOOKUP($B$19,'LookUp Ranges Bonus'!$A$83:$CY$88,'Bonus Calc'!J$63))</f>
        <v>2.7132E-2</v>
      </c>
      <c r="K43">
        <f ca="1">IF($C$5="Yes",VLOOKUP($B$19,'LookUp Ranges'!$A$59:$CY$65,K$63),VLOOKUP($B$19,'LookUp Ranges Bonus'!$A$83:$CY$88,'Bonus Calc'!K$63))</f>
        <v>2.6772000000000001E-2</v>
      </c>
      <c r="L43">
        <f ca="1">IF($C$5="Yes",VLOOKUP($B$19,'LookUp Ranges'!$A$59:$CY$65,L$63),VLOOKUP($B$19,'LookUp Ranges Bonus'!$A$83:$CY$88,'Bonus Calc'!L$63))</f>
        <v>2.6765999999999998E-2</v>
      </c>
      <c r="M43">
        <f ca="1">IF($C$5="Yes",VLOOKUP($B$19,'LookUp Ranges'!$A$59:$CY$65,M$63),VLOOKUP($B$19,'LookUp Ranges Bonus'!$A$83:$CY$88,'Bonus Calc'!M$63))</f>
        <v>2.6772000000000001E-2</v>
      </c>
      <c r="N43">
        <f ca="1">IF($C$5="Yes",VLOOKUP($B$19,'LookUp Ranges'!$A$59:$CY$65,N$63),VLOOKUP($B$19,'LookUp Ranges Bonus'!$A$83:$CY$88,'Bonus Calc'!N$63))</f>
        <v>2.6765999999999998E-2</v>
      </c>
      <c r="O43">
        <f ca="1">IF($C$5="Yes",VLOOKUP($B$19,'LookUp Ranges'!$A$59:$CY$65,O$63),VLOOKUP($B$19,'LookUp Ranges Bonus'!$A$83:$CY$88,'Bonus Calc'!O$63))</f>
        <v>2.6772000000000001E-2</v>
      </c>
      <c r="P43">
        <f ca="1">IF($C$5="Yes",VLOOKUP($B$19,'LookUp Ranges'!$A$59:$CY$65,P$63),VLOOKUP($B$19,'LookUp Ranges Bonus'!$A$83:$CY$88,'Bonus Calc'!P$63))</f>
        <v>2.6765999999999998E-2</v>
      </c>
      <c r="Q43">
        <f ca="1">IF($C$5="Yes",VLOOKUP($B$19,'LookUp Ranges'!$A$59:$CY$65,Q$63),VLOOKUP($B$19,'LookUp Ranges Bonus'!$A$83:$CY$88,'Bonus Calc'!Q$63))</f>
        <v>2.6772000000000001E-2</v>
      </c>
      <c r="R43">
        <f ca="1">IF($C$5="Yes",VLOOKUP($B$19,'LookUp Ranges'!$A$59:$CY$65,R$63),VLOOKUP($B$19,'LookUp Ranges Bonus'!$A$83:$CY$88,'Bonus Calc'!R$63))</f>
        <v>2.6765999999999998E-2</v>
      </c>
      <c r="S43">
        <f ca="1">IF($C$5="Yes",VLOOKUP($B$19,'LookUp Ranges'!$A$59:$CY$65,S$63),VLOOKUP($B$19,'LookUp Ranges Bonus'!$A$83:$CY$88,'Bonus Calc'!S$63))</f>
        <v>2.6772000000000001E-2</v>
      </c>
      <c r="T43">
        <f ca="1">IF($C$5="Yes",VLOOKUP($B$19,'LookUp Ranges'!$A$59:$CY$65,T$63),VLOOKUP($B$19,'LookUp Ranges Bonus'!$A$83:$CY$88,'Bonus Calc'!T$63))</f>
        <v>2.6765999999999998E-2</v>
      </c>
      <c r="U43">
        <f ca="1">IF($C$5="Yes",VLOOKUP($B$19,'LookUp Ranges'!$A$59:$CY$65,U$63),VLOOKUP($B$19,'LookUp Ranges Bonus'!$A$83:$CY$88,'Bonus Calc'!U$63))</f>
        <v>2.6772000000000001E-2</v>
      </c>
      <c r="V43">
        <f ca="1">IF($C$5="Yes",VLOOKUP($B$19,'LookUp Ranges'!$A$59:$CY$65,V$63),VLOOKUP($B$19,'LookUp Ranges Bonus'!$A$83:$CY$88,'Bonus Calc'!V$63))</f>
        <v>2.6765999999999998E-2</v>
      </c>
      <c r="W43">
        <f ca="1">IF($C$5="Yes",VLOOKUP($B$19,'LookUp Ranges'!$A$59:$CY$65,W$63),VLOOKUP($B$19,'LookUp Ranges Bonus'!$A$83:$CY$88,'Bonus Calc'!W$63))</f>
        <v>1.3386E-2</v>
      </c>
      <c r="X43">
        <f ca="1">IF($C$5="Yes",VLOOKUP($B$19,'LookUp Ranges'!$A$59:$CY$65,X$63),VLOOKUP($B$19,'LookUp Ranges Bonus'!$A$83:$CY$88,'Bonus Calc'!X$63))</f>
        <v>0</v>
      </c>
      <c r="Y43">
        <f ca="1">IF($C$5="Yes",VLOOKUP($B$19,'LookUp Ranges'!$A$59:$CY$65,Y$63),VLOOKUP($B$19,'LookUp Ranges Bonus'!$A$83:$CY$88,'Bonus Calc'!Y$63))</f>
        <v>0</v>
      </c>
      <c r="Z43">
        <f ca="1">IF($C$5="Yes",VLOOKUP($B$19,'LookUp Ranges'!$A$59:$CY$65,Z$63),VLOOKUP($B$19,'LookUp Ranges Bonus'!$A$83:$CY$88,'Bonus Calc'!Z$63))</f>
        <v>0</v>
      </c>
      <c r="AA43">
        <f ca="1">IF($C$5="Yes",VLOOKUP($B$19,'LookUp Ranges'!$A$59:$CY$65,AA$63),VLOOKUP($B$19,'LookUp Ranges Bonus'!$A$83:$CY$88,'Bonus Calc'!AA$63))</f>
        <v>0</v>
      </c>
      <c r="AB43">
        <f ca="1">IF($C$5="Yes",VLOOKUP($B$19,'LookUp Ranges'!$A$59:$CY$65,AB$63),VLOOKUP($B$19,'LookUp Ranges Bonus'!$A$83:$CY$88,'Bonus Calc'!AB$63))</f>
        <v>0</v>
      </c>
      <c r="AC43">
        <f ca="1">IF($C$5="Yes",VLOOKUP($B$19,'LookUp Ranges'!$A$59:$CY$65,AC$63),VLOOKUP($B$19,'LookUp Ranges Bonus'!$A$83:$CY$88,'Bonus Calc'!AC$63))</f>
        <v>0</v>
      </c>
      <c r="AD43">
        <f ca="1">IF($C$5="Yes",VLOOKUP($B$19,'LookUp Ranges'!$A$59:$CY$65,AD$63),VLOOKUP($B$19,'LookUp Ranges Bonus'!$A$83:$CY$88,'Bonus Calc'!AD$63))</f>
        <v>0</v>
      </c>
      <c r="AE43">
        <f ca="1">IF($C$5="Yes",VLOOKUP($B$19,'LookUp Ranges'!$A$59:$CY$65,AE$63),VLOOKUP($B$19,'LookUp Ranges Bonus'!$A$83:$CY$88,'Bonus Calc'!AE$63))</f>
        <v>0</v>
      </c>
      <c r="AF43">
        <f ca="1">IF($C$5="Yes",VLOOKUP($B$19,'LookUp Ranges'!$A$59:$CY$65,AF$63),VLOOKUP($B$19,'LookUp Ranges Bonus'!$A$83:$CY$88,'Bonus Calc'!AF$63))</f>
        <v>0</v>
      </c>
      <c r="AG43">
        <f ca="1">IF($C$5="Yes",VLOOKUP($B$19,'LookUp Ranges'!$A$59:$CY$65,AG$63),VLOOKUP($B$19,'LookUp Ranges Bonus'!$A$83:$CY$88,'Bonus Calc'!AG$63))</f>
        <v>0</v>
      </c>
      <c r="AH43">
        <f ca="1">IF($C$5="Yes",VLOOKUP($B$19,'LookUp Ranges'!$A$59:$CY$65,AH$63),VLOOKUP($B$19,'LookUp Ranges Bonus'!$A$83:$CY$88,'Bonus Calc'!AH$63))</f>
        <v>0</v>
      </c>
      <c r="AI43">
        <f ca="1">IF($C$5="Yes",VLOOKUP($B$19,'LookUp Ranges'!$A$59:$CY$65,AI$63),VLOOKUP($B$19,'LookUp Ranges Bonus'!$A$83:$CY$88,'Bonus Calc'!AI$63))</f>
        <v>0</v>
      </c>
      <c r="AJ43">
        <f ca="1">IF($C$5="Yes",VLOOKUP($B$19,'LookUp Ranges'!$A$59:$CY$65,AJ$63),VLOOKUP($B$19,'LookUp Ranges Bonus'!$A$83:$CY$88,'Bonus Calc'!AJ$63))</f>
        <v>0</v>
      </c>
      <c r="AK43">
        <f ca="1">IF($C$5="Yes",VLOOKUP($B$19,'LookUp Ranges'!$A$59:$CY$65,AK$63),VLOOKUP($B$19,'LookUp Ranges Bonus'!$A$83:$CY$88,'Bonus Calc'!AK$63))</f>
        <v>0</v>
      </c>
      <c r="AL43">
        <f ca="1">IF($C$5="Yes",VLOOKUP($B$19,'LookUp Ranges'!$A$59:$CY$65,AL$63),VLOOKUP($B$19,'LookUp Ranges Bonus'!$A$83:$CY$88,'Bonus Calc'!AL$63))</f>
        <v>0</v>
      </c>
      <c r="AM43">
        <f ca="1">IF($C$5="Yes",VLOOKUP($B$19,'LookUp Ranges'!$A$59:$CY$65,AM$63),VLOOKUP($B$19,'LookUp Ranges Bonus'!$A$83:$CY$88,'Bonus Calc'!AM$63))</f>
        <v>0</v>
      </c>
      <c r="AN43">
        <f ca="1">IF($C$5="Yes",VLOOKUP($B$19,'LookUp Ranges'!$A$59:$CY$65,AN$63),VLOOKUP($B$19,'LookUp Ranges Bonus'!$A$83:$CY$88,'Bonus Calc'!AN$63))</f>
        <v>0</v>
      </c>
      <c r="AO43">
        <f ca="1">IF($C$5="Yes",VLOOKUP($B$19,'LookUp Ranges'!$A$59:$CY$65,AO$63),VLOOKUP($B$19,'LookUp Ranges Bonus'!$A$83:$CY$88,'Bonus Calc'!AO$63))</f>
        <v>0</v>
      </c>
      <c r="AP43">
        <f ca="1">IF($C$5="Yes",VLOOKUP($B$19,'LookUp Ranges'!$A$59:$CY$65,AP$63),VLOOKUP($B$19,'LookUp Ranges Bonus'!$A$83:$CY$88,'Bonus Calc'!AP$63))</f>
        <v>0</v>
      </c>
      <c r="AQ43">
        <f ca="1">IF($C$5="Yes",VLOOKUP($B$19,'LookUp Ranges'!$A$59:$CY$65,AQ$63),VLOOKUP($B$19,'LookUp Ranges Bonus'!$A$83:$CY$88,'Bonus Calc'!AQ$63))</f>
        <v>0</v>
      </c>
      <c r="AR43">
        <f ca="1">IF($C$5="Yes",VLOOKUP($B$19,'LookUp Ranges'!$A$59:$CY$65,AR$63),VLOOKUP($B$19,'LookUp Ranges Bonus'!$A$83:$CY$88,'Bonus Calc'!AR$63))</f>
        <v>0</v>
      </c>
      <c r="AS43">
        <f ca="1">IF($C$5="Yes",VLOOKUP($B$19,'LookUp Ranges'!$A$59:$CY$65,AS$63),VLOOKUP($B$19,'LookUp Ranges Bonus'!$A$83:$CY$88,'Bonus Calc'!AS$63))</f>
        <v>0</v>
      </c>
      <c r="AT43">
        <f ca="1">IF($C$5="Yes",VLOOKUP($B$19,'LookUp Ranges'!$A$59:$CY$65,AT$63),VLOOKUP($B$19,'LookUp Ranges Bonus'!$A$83:$CY$88,'Bonus Calc'!AT$63))</f>
        <v>0</v>
      </c>
      <c r="AU43">
        <f ca="1">IF($C$5="Yes",VLOOKUP($B$19,'LookUp Ranges'!$A$59:$CY$65,AU$63),VLOOKUP($B$19,'LookUp Ranges Bonus'!$A$83:$CY$88,'Bonus Calc'!AU$63))</f>
        <v>0</v>
      </c>
      <c r="AV43">
        <f ca="1">IF($C$5="Yes",VLOOKUP($B$19,'LookUp Ranges'!$A$59:$CY$65,AV$63),VLOOKUP($B$19,'LookUp Ranges Bonus'!$A$83:$CY$88,'Bonus Calc'!AV$63))</f>
        <v>0</v>
      </c>
      <c r="AW43">
        <f ca="1">IF($C$5="Yes",VLOOKUP($B$19,'LookUp Ranges'!$A$59:$CY$65,AW$63),VLOOKUP($B$19,'LookUp Ranges Bonus'!$A$83:$CY$88,'Bonus Calc'!AW$63))</f>
        <v>0</v>
      </c>
      <c r="AX43">
        <f ca="1">IF($C$5="Yes",VLOOKUP($B$19,'LookUp Ranges'!$A$59:$CY$65,AX$63),VLOOKUP($B$19,'LookUp Ranges Bonus'!$A$83:$CY$88,'Bonus Calc'!AX$63))</f>
        <v>0</v>
      </c>
      <c r="AY43">
        <f ca="1">IF($C$5="Yes",VLOOKUP($B$19,'LookUp Ranges'!$A$59:$CY$65,AY$63),VLOOKUP($B$19,'LookUp Ranges Bonus'!$A$83:$CY$88,'Bonus Calc'!AY$63))</f>
        <v>0</v>
      </c>
      <c r="AZ43">
        <f ca="1">IF($C$5="Yes",VLOOKUP($B$19,'LookUp Ranges'!$A$59:$CY$65,AZ$63),VLOOKUP($B$19,'LookUp Ranges Bonus'!$A$83:$CY$88,'Bonus Calc'!AZ$63))</f>
        <v>0</v>
      </c>
      <c r="BA43">
        <f ca="1">IF($C$5="Yes",VLOOKUP($B$19,'LookUp Ranges'!$A$59:$CY$65,BA$63),VLOOKUP($B$19,'LookUp Ranges Bonus'!$A$83:$CY$88,'Bonus Calc'!BA$63))</f>
        <v>0</v>
      </c>
      <c r="BB43">
        <f ca="1">IF($C$5="Yes",VLOOKUP($B$19,'LookUp Ranges'!$A$59:$CY$65,BB$63),VLOOKUP($B$19,'LookUp Ranges Bonus'!$A$83:$CY$88,'Bonus Calc'!BB$63))</f>
        <v>0</v>
      </c>
      <c r="BC43">
        <f ca="1">IF($C$5="Yes",VLOOKUP($B$19,'LookUp Ranges'!$A$59:$CY$65,BC$63),VLOOKUP($B$19,'LookUp Ranges Bonus'!$A$83:$CY$88,'Bonus Calc'!BC$63))</f>
        <v>0</v>
      </c>
      <c r="BD43">
        <f ca="1">IF($C$5="Yes",VLOOKUP($B$19,'LookUp Ranges'!$A$59:$CY$65,BD$63),VLOOKUP($B$19,'LookUp Ranges Bonus'!$A$83:$CY$88,'Bonus Calc'!BD$63))</f>
        <v>0</v>
      </c>
      <c r="BE43">
        <f ca="1">IF($C$5="Yes",VLOOKUP($B$19,'LookUp Ranges'!$A$59:$CY$65,BE$63),VLOOKUP($B$19,'LookUp Ranges Bonus'!$A$83:$CY$88,'Bonus Calc'!BE$63))</f>
        <v>0</v>
      </c>
      <c r="BF43">
        <f ca="1">IF($C$5="Yes",VLOOKUP($B$19,'LookUp Ranges'!$A$59:$CY$65,BF$63),VLOOKUP($B$19,'LookUp Ranges Bonus'!$A$83:$CY$88,'Bonus Calc'!BF$63))</f>
        <v>0</v>
      </c>
      <c r="BG43">
        <f ca="1">IF($C$5="Yes",VLOOKUP($B$19,'LookUp Ranges'!$A$59:$CY$65,BG$63),VLOOKUP($B$19,'LookUp Ranges Bonus'!$A$83:$CY$88,'Bonus Calc'!BG$63))</f>
        <v>0</v>
      </c>
      <c r="BH43">
        <f ca="1">IF($C$5="Yes",VLOOKUP($B$19,'LookUp Ranges'!$A$59:$CY$65,BH$63),VLOOKUP($B$19,'LookUp Ranges Bonus'!$A$83:$CY$88,'Bonus Calc'!BH$63))</f>
        <v>0</v>
      </c>
      <c r="BI43">
        <f ca="1">IF($C$5="Yes",VLOOKUP($B$19,'LookUp Ranges'!$A$59:$CY$65,BI$63),VLOOKUP($B$19,'LookUp Ranges Bonus'!$A$83:$CY$88,'Bonus Calc'!BI$63))</f>
        <v>0</v>
      </c>
      <c r="BJ43">
        <f ca="1">IF($C$5="Yes",VLOOKUP($B$19,'LookUp Ranges'!$A$59:$CY$65,BJ$63),VLOOKUP($B$19,'LookUp Ranges Bonus'!$A$83:$CY$88,'Bonus Calc'!BJ$63))</f>
        <v>0</v>
      </c>
      <c r="BK43">
        <f ca="1">IF($C$5="Yes",VLOOKUP($B$19,'LookUp Ranges'!$A$59:$CY$65,BK$63),VLOOKUP($B$19,'LookUp Ranges Bonus'!$A$83:$CY$88,'Bonus Calc'!BK$63))</f>
        <v>0</v>
      </c>
      <c r="BL43">
        <f ca="1">IF($C$5="Yes",VLOOKUP($B$19,'LookUp Ranges'!$A$59:$CY$65,BL$63),VLOOKUP($B$19,'LookUp Ranges Bonus'!$A$83:$CY$88,'Bonus Calc'!BL$63))</f>
        <v>0</v>
      </c>
      <c r="BM43">
        <f ca="1">IF($C$5="Yes",VLOOKUP($B$19,'LookUp Ranges'!$A$59:$CY$65,BM$63),VLOOKUP($B$19,'LookUp Ranges Bonus'!$A$83:$CY$88,'Bonus Calc'!BM$63))</f>
        <v>0</v>
      </c>
      <c r="BN43">
        <f ca="1">IF($C$5="Yes",VLOOKUP($B$19,'LookUp Ranges'!$A$59:$CY$65,BN$63),VLOOKUP($B$19,'LookUp Ranges Bonus'!$A$83:$CY$88,'Bonus Calc'!BN$63))</f>
        <v>0</v>
      </c>
      <c r="BO43">
        <f ca="1">IF($C$5="Yes",VLOOKUP($B$19,'LookUp Ranges'!$A$59:$CY$65,BO$63),VLOOKUP($B$19,'LookUp Ranges Bonus'!$A$83:$CY$88,'Bonus Calc'!BO$63))</f>
        <v>0</v>
      </c>
      <c r="BP43">
        <f ca="1">IF($C$5="Yes",VLOOKUP($B$19,'LookUp Ranges'!$A$59:$CY$65,BP$63),VLOOKUP($B$19,'LookUp Ranges Bonus'!$A$83:$CY$88,'Bonus Calc'!BP$63))</f>
        <v>0</v>
      </c>
      <c r="BQ43">
        <f ca="1">IF($C$5="Yes",VLOOKUP($B$19,'LookUp Ranges'!$A$59:$CY$65,BQ$63),VLOOKUP($B$19,'LookUp Ranges Bonus'!$A$83:$CY$88,'Bonus Calc'!BQ$63))</f>
        <v>0</v>
      </c>
      <c r="BR43">
        <f ca="1">IF($C$5="Yes",VLOOKUP($B$19,'LookUp Ranges'!$A$59:$CY$65,BR$63),VLOOKUP($B$19,'LookUp Ranges Bonus'!$A$83:$CY$88,'Bonus Calc'!BR$63))</f>
        <v>0</v>
      </c>
      <c r="BS43">
        <f ca="1">IF($C$5="Yes",VLOOKUP($B$19,'LookUp Ranges'!$A$59:$CY$65,BS$63),VLOOKUP($B$19,'LookUp Ranges Bonus'!$A$83:$CY$88,'Bonus Calc'!BS$63))</f>
        <v>0</v>
      </c>
      <c r="BT43">
        <f ca="1">IF($C$5="Yes",VLOOKUP($B$19,'LookUp Ranges'!$A$59:$CY$65,BT$63),VLOOKUP($B$19,'LookUp Ranges Bonus'!$A$83:$CY$88,'Bonus Calc'!BT$63))</f>
        <v>0</v>
      </c>
      <c r="BU43">
        <f ca="1">IF($C$5="Yes",VLOOKUP($B$19,'LookUp Ranges'!$A$59:$CY$65,BU$63),VLOOKUP($B$19,'LookUp Ranges Bonus'!$A$83:$CY$88,'Bonus Calc'!BU$63))</f>
        <v>0</v>
      </c>
      <c r="BV43">
        <f ca="1">IF($C$5="Yes",VLOOKUP($B$19,'LookUp Ranges'!$A$59:$CY$65,BV$63),VLOOKUP($B$19,'LookUp Ranges Bonus'!$A$83:$CY$88,'Bonus Calc'!BV$63))</f>
        <v>0</v>
      </c>
      <c r="BW43">
        <f ca="1">IF($C$5="Yes",VLOOKUP($B$19,'LookUp Ranges'!$A$59:$CY$65,BW$63),VLOOKUP($B$19,'LookUp Ranges Bonus'!$A$83:$CY$88,'Bonus Calc'!BW$63))</f>
        <v>0</v>
      </c>
      <c r="BX43">
        <f ca="1">IF($C$5="Yes",VLOOKUP($B$19,'LookUp Ranges'!$A$59:$CY$65,BX$63),VLOOKUP($B$19,'LookUp Ranges Bonus'!$A$83:$CY$88,'Bonus Calc'!BX$63))</f>
        <v>0</v>
      </c>
      <c r="BY43">
        <f ca="1">IF($C$5="Yes",VLOOKUP($B$19,'LookUp Ranges'!$A$59:$CY$65,BY$63),VLOOKUP($B$19,'LookUp Ranges Bonus'!$A$83:$CY$88,'Bonus Calc'!BY$63))</f>
        <v>0</v>
      </c>
      <c r="BZ43">
        <f ca="1">IF($C$5="Yes",VLOOKUP($B$19,'LookUp Ranges'!$A$59:$CY$65,BZ$63),VLOOKUP($B$19,'LookUp Ranges Bonus'!$A$83:$CY$88,'Bonus Calc'!BZ$63))</f>
        <v>0</v>
      </c>
      <c r="CA43">
        <f ca="1">IF($C$5="Yes",VLOOKUP($B$19,'LookUp Ranges'!$A$59:$CY$65,CA$63),VLOOKUP($B$19,'LookUp Ranges Bonus'!$A$83:$CY$88,'Bonus Calc'!CA$63))</f>
        <v>0</v>
      </c>
      <c r="CB43">
        <f ca="1">IF($C$5="Yes",VLOOKUP($B$19,'LookUp Ranges'!$A$59:$CY$65,CB$63),VLOOKUP($B$19,'LookUp Ranges Bonus'!$A$83:$CY$88,'Bonus Calc'!CB$63))</f>
        <v>0</v>
      </c>
      <c r="CC43">
        <f ca="1">IF($C$5="Yes",VLOOKUP($B$19,'LookUp Ranges'!$A$59:$CY$65,CC$63),VLOOKUP($B$19,'LookUp Ranges Bonus'!$A$83:$CY$88,'Bonus Calc'!CC$63))</f>
        <v>0</v>
      </c>
      <c r="CD43">
        <f ca="1">IF($C$5="Yes",VLOOKUP($B$19,'LookUp Ranges'!$A$59:$CY$65,CD$63),VLOOKUP($B$19,'LookUp Ranges Bonus'!$A$83:$CY$88,'Bonus Calc'!CD$63))</f>
        <v>0</v>
      </c>
      <c r="CE43">
        <f ca="1">IF($C$5="Yes",VLOOKUP($B$19,'LookUp Ranges'!$A$59:$CY$65,CE$63),VLOOKUP($B$19,'LookUp Ranges Bonus'!$A$83:$CY$88,'Bonus Calc'!CE$63))</f>
        <v>0</v>
      </c>
      <c r="CF43">
        <f ca="1">IF($C$5="Yes",VLOOKUP($B$19,'LookUp Ranges'!$A$59:$CY$65,CF$63),VLOOKUP($B$19,'LookUp Ranges Bonus'!$A$83:$CY$88,'Bonus Calc'!CF$63))</f>
        <v>0</v>
      </c>
      <c r="CG43">
        <f ca="1">IF($C$5="Yes",VLOOKUP($B$19,'LookUp Ranges'!$A$59:$CY$65,CG$63),VLOOKUP($B$19,'LookUp Ranges Bonus'!$A$83:$CY$88,'Bonus Calc'!CG$63))</f>
        <v>0</v>
      </c>
      <c r="CH43">
        <f ca="1">IF($C$5="Yes",VLOOKUP($B$19,'LookUp Ranges'!$A$59:$CY$65,CH$63),VLOOKUP($B$19,'LookUp Ranges Bonus'!$A$83:$CY$88,'Bonus Calc'!CH$63))</f>
        <v>0</v>
      </c>
      <c r="CI43">
        <f ca="1">IF($C$5="Yes",VLOOKUP($B$19,'LookUp Ranges'!$A$59:$CY$65,CI$63),VLOOKUP($B$19,'LookUp Ranges Bonus'!$A$83:$CY$88,'Bonus Calc'!CI$63))</f>
        <v>0</v>
      </c>
      <c r="CJ43">
        <f ca="1">IF($C$5="Yes",VLOOKUP($B$19,'LookUp Ranges'!$A$59:$CY$65,CJ$63),VLOOKUP($B$19,'LookUp Ranges Bonus'!$A$83:$CY$88,'Bonus Calc'!CJ$63))</f>
        <v>0</v>
      </c>
      <c r="CK43">
        <f ca="1">IF($C$5="Yes",VLOOKUP($B$19,'LookUp Ranges'!$A$59:$CY$65,CK$63),VLOOKUP($B$19,'LookUp Ranges Bonus'!$A$83:$CY$88,'Bonus Calc'!CK$63))</f>
        <v>0</v>
      </c>
      <c r="CL43">
        <f ca="1">IF($C$5="Yes",VLOOKUP($B$19,'LookUp Ranges'!$A$59:$CY$65,CL$63),VLOOKUP($B$19,'LookUp Ranges Bonus'!$A$83:$CY$88,'Bonus Calc'!CL$63))</f>
        <v>0</v>
      </c>
      <c r="CM43">
        <f ca="1">IF($C$5="Yes",VLOOKUP($B$19,'LookUp Ranges'!$A$59:$CY$65,CM$63),VLOOKUP($B$19,'LookUp Ranges Bonus'!$A$83:$CY$88,'Bonus Calc'!CM$63))</f>
        <v>0</v>
      </c>
      <c r="CN43">
        <f ca="1">IF($C$5="Yes",VLOOKUP($B$19,'LookUp Ranges'!$A$59:$CY$65,CN$63),VLOOKUP($B$19,'LookUp Ranges Bonus'!$A$83:$CY$88,'Bonus Calc'!CN$63))</f>
        <v>0</v>
      </c>
      <c r="CO43">
        <f ca="1">IF($C$5="Yes",VLOOKUP($B$19,'LookUp Ranges'!$A$59:$CY$65,CO$63),VLOOKUP($B$19,'LookUp Ranges Bonus'!$A$83:$CY$88,'Bonus Calc'!CO$63))</f>
        <v>0</v>
      </c>
      <c r="CP43">
        <f ca="1">IF($C$5="Yes",VLOOKUP($B$19,'LookUp Ranges'!$A$59:$CY$65,CP$63),VLOOKUP($B$19,'LookUp Ranges Bonus'!$A$83:$CY$88,'Bonus Calc'!CP$63))</f>
        <v>0</v>
      </c>
      <c r="CQ43">
        <f ca="1">IF($C$5="Yes",VLOOKUP($B$19,'LookUp Ranges'!$A$59:$CY$65,CQ$63),VLOOKUP($B$19,'LookUp Ranges Bonus'!$A$83:$CY$88,'Bonus Calc'!CQ$63))</f>
        <v>0</v>
      </c>
      <c r="CR43">
        <f ca="1">IF($C$5="Yes",VLOOKUP($B$19,'LookUp Ranges'!$A$59:$CY$65,CR$63),VLOOKUP($B$19,'LookUp Ranges Bonus'!$A$83:$CY$88,'Bonus Calc'!CR$63))</f>
        <v>0</v>
      </c>
      <c r="CS43">
        <f ca="1">IF($C$5="Yes",VLOOKUP($B$19,'LookUp Ranges'!$A$59:$CY$65,CS$63),VLOOKUP($B$19,'LookUp Ranges Bonus'!$A$83:$CY$88,'Bonus Calc'!CS$63))</f>
        <v>0</v>
      </c>
      <c r="CT43">
        <f ca="1">IF($C$5="Yes",VLOOKUP($B$19,'LookUp Ranges'!$A$59:$CY$65,CT$63),VLOOKUP($B$19,'LookUp Ranges Bonus'!$A$83:$CY$88,'Bonus Calc'!CT$63))</f>
        <v>0</v>
      </c>
      <c r="CU43">
        <f ca="1">IF($C$5="Yes",VLOOKUP($B$19,'LookUp Ranges'!$A$59:$CY$65,CU$63),VLOOKUP($B$19,'LookUp Ranges Bonus'!$A$83:$CY$88,'Bonus Calc'!CU$63))</f>
        <v>0</v>
      </c>
      <c r="CV43">
        <f ca="1">IF($C$5="Yes",VLOOKUP($B$19,'LookUp Ranges'!$A$59:$CY$65,CV$63),VLOOKUP($B$19,'LookUp Ranges Bonus'!$A$83:$CY$88,'Bonus Calc'!CV$63))</f>
        <v>0</v>
      </c>
      <c r="CW43">
        <f ca="1">IF($C$5="Yes",VLOOKUP($B$19,'LookUp Ranges'!$A$59:$CY$65,CW$63),VLOOKUP($B$19,'LookUp Ranges Bonus'!$A$83:$CY$88,'Bonus Calc'!CW$63))</f>
        <v>0</v>
      </c>
      <c r="CX43">
        <f ca="1">IF($C$5="Yes",VLOOKUP($B$19,'LookUp Ranges'!$A$59:$CY$65,CX$63),VLOOKUP($B$19,'LookUp Ranges Bonus'!$A$83:$CY$88,'Bonus Calc'!CX$63))</f>
        <v>0</v>
      </c>
      <c r="CY43">
        <f ca="1">IF($C$5="Yes",VLOOKUP($B$19,'LookUp Ranges'!$A$59:$CY$65,CY$63),VLOOKUP($B$19,'LookUp Ranges Bonus'!$A$83:$CY$88,'Bonus Calc'!CY$63))</f>
        <v>0</v>
      </c>
      <c r="CZ43">
        <f ca="1">IF($C$5="Yes",VLOOKUP($B$19,'LookUp Ranges'!$A$59:$CY$65,CZ$63),VLOOKUP($B$19,'LookUp Ranges Bonus'!$A$83:$CY$88,'Bonus Calc'!CZ$63))</f>
        <v>0</v>
      </c>
    </row>
    <row r="45" spans="1:125" x14ac:dyDescent="0.25">
      <c r="B45" t="s">
        <v>242</v>
      </c>
    </row>
    <row r="46" spans="1:125" x14ac:dyDescent="0.25">
      <c r="B46">
        <v>2019</v>
      </c>
      <c r="C46" s="513">
        <f>IF(C4=$B46,+SUMIF(Inputs!E29:AR29,"=2019",Inputs!E30:AR30)-IF(C22+C16+C28+C34+C40=0,RetireValue,0),0)</f>
        <v>0</v>
      </c>
      <c r="D46" s="513">
        <f>IF(D4=$B46,+SUMIF(Inputs!E51:AR51,"=2019",Inputs!$E52:$AR52)-IF(D22+D16+D28+D34+D40=0,RetireValueAlt1,0),0)</f>
        <v>0</v>
      </c>
      <c r="E46" s="513">
        <f>IF(E4=$B46,+SUMIF(Inputs!$E74:$AR74,"=2019",Inputs!$E75:$AR75)-IF(E22+E16+E28+E34+E40=0,RetireValueAlt2,0),0)</f>
        <v>0</v>
      </c>
      <c r="F46" s="513">
        <f>IF(F4=$B46,+SUMIF(Inputs!$E97:$AR97,"=2019",Inputs!$E98:$AR98)-IF(F22+F16+F28+F34+F40=0,RetireValueAlt3,0),0)</f>
        <v>0</v>
      </c>
    </row>
    <row r="48" spans="1:125" x14ac:dyDescent="0.25">
      <c r="B48" s="129" t="s">
        <v>31</v>
      </c>
      <c r="C48" s="417">
        <f>+B46</f>
        <v>2019</v>
      </c>
      <c r="D48" s="418">
        <f>+C48+1</f>
        <v>2020</v>
      </c>
      <c r="E48" s="418">
        <f t="shared" ref="E48" si="550">+D48+1</f>
        <v>2021</v>
      </c>
      <c r="F48" s="418">
        <f t="shared" ref="F48" si="551">+E48+1</f>
        <v>2022</v>
      </c>
      <c r="G48" s="418">
        <f t="shared" ref="G48" si="552">+F48+1</f>
        <v>2023</v>
      </c>
      <c r="H48" s="418">
        <f t="shared" ref="H48" si="553">+G48+1</f>
        <v>2024</v>
      </c>
      <c r="I48" s="418">
        <f t="shared" ref="I48" si="554">+H48+1</f>
        <v>2025</v>
      </c>
      <c r="J48" s="418">
        <f t="shared" ref="J48" si="555">+I48+1</f>
        <v>2026</v>
      </c>
      <c r="K48" s="418">
        <f t="shared" ref="K48" si="556">+J48+1</f>
        <v>2027</v>
      </c>
      <c r="L48" s="418">
        <f t="shared" ref="L48" si="557">+K48+1</f>
        <v>2028</v>
      </c>
      <c r="M48" s="418">
        <f t="shared" ref="M48" si="558">+L48+1</f>
        <v>2029</v>
      </c>
      <c r="N48" s="418">
        <f t="shared" ref="N48" si="559">+M48+1</f>
        <v>2030</v>
      </c>
      <c r="O48" s="418">
        <f t="shared" ref="O48" si="560">+N48+1</f>
        <v>2031</v>
      </c>
      <c r="P48" s="418">
        <f t="shared" ref="P48" si="561">+O48+1</f>
        <v>2032</v>
      </c>
      <c r="Q48" s="418">
        <f t="shared" ref="Q48" si="562">+P48+1</f>
        <v>2033</v>
      </c>
      <c r="R48" s="418">
        <f t="shared" ref="R48" si="563">+Q48+1</f>
        <v>2034</v>
      </c>
      <c r="S48" s="418">
        <f>+R48+1</f>
        <v>2035</v>
      </c>
      <c r="T48" s="418">
        <f t="shared" ref="T48" si="564">+S48+1</f>
        <v>2036</v>
      </c>
      <c r="U48" s="418">
        <f t="shared" ref="U48" si="565">+T48+1</f>
        <v>2037</v>
      </c>
      <c r="V48" s="418">
        <f t="shared" ref="V48" si="566">+U48+1</f>
        <v>2038</v>
      </c>
      <c r="W48" s="418">
        <f t="shared" ref="W48" si="567">+V48+1</f>
        <v>2039</v>
      </c>
      <c r="X48" s="418">
        <f t="shared" ref="X48" si="568">+W48+1</f>
        <v>2040</v>
      </c>
      <c r="Y48" s="418">
        <f t="shared" ref="Y48" si="569">+X48+1</f>
        <v>2041</v>
      </c>
      <c r="Z48" s="418">
        <f t="shared" ref="Z48" si="570">+Y48+1</f>
        <v>2042</v>
      </c>
      <c r="AA48" s="418">
        <f t="shared" ref="AA48" si="571">+Z48+1</f>
        <v>2043</v>
      </c>
      <c r="AB48" s="418">
        <f t="shared" ref="AB48" si="572">+AA48+1</f>
        <v>2044</v>
      </c>
      <c r="AC48" s="418">
        <f t="shared" ref="AC48" si="573">+AB48+1</f>
        <v>2045</v>
      </c>
      <c r="AD48" s="418">
        <f t="shared" ref="AD48" si="574">+AC48+1</f>
        <v>2046</v>
      </c>
      <c r="AE48" s="418">
        <f t="shared" ref="AE48" si="575">+AD48+1</f>
        <v>2047</v>
      </c>
      <c r="AF48" s="418">
        <f t="shared" ref="AF48" si="576">+AE48+1</f>
        <v>2048</v>
      </c>
      <c r="AG48" s="418">
        <f t="shared" ref="AG48" si="577">+AF48+1</f>
        <v>2049</v>
      </c>
      <c r="AH48" s="418">
        <f t="shared" ref="AH48" si="578">+AG48+1</f>
        <v>2050</v>
      </c>
      <c r="AI48" s="418">
        <f t="shared" ref="AI48" si="579">+AH48+1</f>
        <v>2051</v>
      </c>
      <c r="AJ48" s="418">
        <f t="shared" ref="AJ48" si="580">+AI48+1</f>
        <v>2052</v>
      </c>
      <c r="AK48" s="418">
        <f t="shared" ref="AK48" si="581">+AJ48+1</f>
        <v>2053</v>
      </c>
      <c r="AL48" s="418">
        <f t="shared" ref="AL48" si="582">+AK48+1</f>
        <v>2054</v>
      </c>
      <c r="AM48" s="418">
        <f t="shared" ref="AM48" si="583">+AL48+1</f>
        <v>2055</v>
      </c>
      <c r="AN48" s="418">
        <f t="shared" ref="AN48" si="584">+AM48+1</f>
        <v>2056</v>
      </c>
      <c r="AO48" s="418">
        <f t="shared" ref="AO48" si="585">+AN48+1</f>
        <v>2057</v>
      </c>
      <c r="AP48" s="418">
        <f t="shared" ref="AP48" si="586">+AO48+1</f>
        <v>2058</v>
      </c>
      <c r="AQ48" s="418">
        <f t="shared" ref="AQ48" si="587">+AP48+1</f>
        <v>2059</v>
      </c>
      <c r="AR48" s="418">
        <f t="shared" ref="AR48" si="588">+AQ48+1</f>
        <v>2060</v>
      </c>
      <c r="AS48" s="418">
        <f t="shared" ref="AS48" si="589">+AR48+1</f>
        <v>2061</v>
      </c>
      <c r="AT48" s="418">
        <f t="shared" ref="AT48" si="590">+AS48+1</f>
        <v>2062</v>
      </c>
      <c r="AU48" s="418">
        <f t="shared" ref="AU48" si="591">+AT48+1</f>
        <v>2063</v>
      </c>
      <c r="AV48" s="418">
        <f t="shared" ref="AV48" si="592">+AU48+1</f>
        <v>2064</v>
      </c>
      <c r="AW48" s="418">
        <f t="shared" ref="AW48" si="593">+AV48+1</f>
        <v>2065</v>
      </c>
      <c r="AX48" s="418">
        <f t="shared" ref="AX48" si="594">+AW48+1</f>
        <v>2066</v>
      </c>
      <c r="AY48" s="418">
        <f t="shared" ref="AY48" si="595">+AX48+1</f>
        <v>2067</v>
      </c>
      <c r="AZ48" s="418">
        <f t="shared" ref="AZ48" si="596">+AY48+1</f>
        <v>2068</v>
      </c>
      <c r="BA48" s="418">
        <f t="shared" ref="BA48" si="597">+AZ48+1</f>
        <v>2069</v>
      </c>
      <c r="BB48" s="418">
        <f t="shared" ref="BB48" si="598">+BA48+1</f>
        <v>2070</v>
      </c>
      <c r="BC48" s="418">
        <f t="shared" ref="BC48" si="599">+BB48+1</f>
        <v>2071</v>
      </c>
      <c r="BD48" s="418">
        <f t="shared" ref="BD48" si="600">+BC48+1</f>
        <v>2072</v>
      </c>
      <c r="BE48" s="418">
        <f t="shared" ref="BE48" si="601">+BD48+1</f>
        <v>2073</v>
      </c>
      <c r="BF48" s="418">
        <f t="shared" ref="BF48" si="602">+BE48+1</f>
        <v>2074</v>
      </c>
      <c r="BG48" s="418">
        <f t="shared" ref="BG48" si="603">+BF48+1</f>
        <v>2075</v>
      </c>
      <c r="BH48" s="418">
        <f t="shared" ref="BH48" si="604">+BG48+1</f>
        <v>2076</v>
      </c>
      <c r="BI48" s="418">
        <f t="shared" ref="BI48" si="605">+BH48+1</f>
        <v>2077</v>
      </c>
      <c r="BJ48" s="418">
        <f t="shared" ref="BJ48" si="606">+BI48+1</f>
        <v>2078</v>
      </c>
      <c r="BK48" s="418">
        <f t="shared" ref="BK48" si="607">+BJ48+1</f>
        <v>2079</v>
      </c>
      <c r="BL48" s="418">
        <f t="shared" ref="BL48" si="608">+BK48+1</f>
        <v>2080</v>
      </c>
      <c r="BM48" s="418">
        <f t="shared" ref="BM48" si="609">+BL48+1</f>
        <v>2081</v>
      </c>
      <c r="BN48" s="418">
        <f t="shared" ref="BN48" si="610">+BM48+1</f>
        <v>2082</v>
      </c>
      <c r="BO48" s="418">
        <f t="shared" ref="BO48" si="611">+BN48+1</f>
        <v>2083</v>
      </c>
      <c r="BP48" s="418">
        <f t="shared" ref="BP48" si="612">+BO48+1</f>
        <v>2084</v>
      </c>
      <c r="BQ48" s="418">
        <f t="shared" ref="BQ48" si="613">+BP48+1</f>
        <v>2085</v>
      </c>
      <c r="BR48" s="418">
        <f t="shared" ref="BR48" si="614">+BQ48+1</f>
        <v>2086</v>
      </c>
      <c r="BS48" s="418">
        <f t="shared" ref="BS48" si="615">+BR48+1</f>
        <v>2087</v>
      </c>
      <c r="BT48" s="418">
        <f t="shared" ref="BT48" si="616">+BS48+1</f>
        <v>2088</v>
      </c>
      <c r="BU48" s="418">
        <f t="shared" ref="BU48" si="617">+BT48+1</f>
        <v>2089</v>
      </c>
      <c r="BV48" s="418">
        <f t="shared" ref="BV48" si="618">+BU48+1</f>
        <v>2090</v>
      </c>
      <c r="BW48" s="418">
        <f t="shared" ref="BW48" si="619">+BV48+1</f>
        <v>2091</v>
      </c>
      <c r="BX48" s="418">
        <f t="shared" ref="BX48" si="620">+BW48+1</f>
        <v>2092</v>
      </c>
      <c r="BY48" s="418">
        <f t="shared" ref="BY48" si="621">+BX48+1</f>
        <v>2093</v>
      </c>
      <c r="BZ48" s="418">
        <f t="shared" ref="BZ48" si="622">+BY48+1</f>
        <v>2094</v>
      </c>
      <c r="CA48" s="418">
        <f t="shared" ref="CA48" si="623">+BZ48+1</f>
        <v>2095</v>
      </c>
      <c r="CB48" s="418">
        <f t="shared" ref="CB48" si="624">+CA48+1</f>
        <v>2096</v>
      </c>
      <c r="CC48" s="418">
        <f t="shared" ref="CC48" si="625">+CB48+1</f>
        <v>2097</v>
      </c>
      <c r="CD48" s="418">
        <f t="shared" ref="CD48" si="626">+CC48+1</f>
        <v>2098</v>
      </c>
      <c r="CE48" s="418">
        <f t="shared" ref="CE48" si="627">+CD48+1</f>
        <v>2099</v>
      </c>
      <c r="CF48" s="418">
        <f t="shared" ref="CF48" si="628">+CE48+1</f>
        <v>2100</v>
      </c>
      <c r="CG48" s="418">
        <f t="shared" ref="CG48" si="629">+CF48+1</f>
        <v>2101</v>
      </c>
      <c r="CH48" s="418">
        <f t="shared" ref="CH48" si="630">+CG48+1</f>
        <v>2102</v>
      </c>
      <c r="CI48" s="418">
        <f t="shared" ref="CI48" si="631">+CH48+1</f>
        <v>2103</v>
      </c>
      <c r="CJ48" s="418">
        <f t="shared" ref="CJ48" si="632">+CI48+1</f>
        <v>2104</v>
      </c>
      <c r="CK48" s="418">
        <f t="shared" ref="CK48" si="633">+CJ48+1</f>
        <v>2105</v>
      </c>
      <c r="CL48" s="418">
        <f t="shared" ref="CL48" si="634">+CK48+1</f>
        <v>2106</v>
      </c>
      <c r="CM48" s="418">
        <f t="shared" ref="CM48" si="635">+CL48+1</f>
        <v>2107</v>
      </c>
      <c r="CN48" s="418">
        <f t="shared" ref="CN48" si="636">+CM48+1</f>
        <v>2108</v>
      </c>
      <c r="CO48" s="418">
        <f t="shared" ref="CO48" si="637">+CN48+1</f>
        <v>2109</v>
      </c>
      <c r="CP48" s="418">
        <f t="shared" ref="CP48" si="638">+CO48+1</f>
        <v>2110</v>
      </c>
      <c r="CQ48" s="418">
        <f t="shared" ref="CQ48" si="639">+CP48+1</f>
        <v>2111</v>
      </c>
      <c r="CR48" s="418">
        <f t="shared" ref="CR48" si="640">+CQ48+1</f>
        <v>2112</v>
      </c>
      <c r="CS48" s="418">
        <f t="shared" ref="CS48" si="641">+CR48+1</f>
        <v>2113</v>
      </c>
      <c r="CT48" s="418">
        <f t="shared" ref="CT48" si="642">+CS48+1</f>
        <v>2114</v>
      </c>
      <c r="CU48" s="418">
        <f t="shared" ref="CU48" si="643">+CT48+1</f>
        <v>2115</v>
      </c>
      <c r="CV48" s="418">
        <f t="shared" ref="CV48" si="644">+CU48+1</f>
        <v>2116</v>
      </c>
      <c r="CW48" s="418">
        <f t="shared" ref="CW48" si="645">+CV48+1</f>
        <v>2117</v>
      </c>
      <c r="CX48" s="418">
        <f t="shared" ref="CX48" si="646">+CW48+1</f>
        <v>2118</v>
      </c>
      <c r="CY48" s="418">
        <f t="shared" ref="CY48" si="647">+CX48+1</f>
        <v>2119</v>
      </c>
      <c r="CZ48" s="418">
        <f t="shared" ref="CZ48" si="648">+CY48+1</f>
        <v>2120</v>
      </c>
      <c r="DA48" s="418"/>
      <c r="DB48" s="418"/>
      <c r="DC48" s="418"/>
      <c r="DD48" s="418"/>
      <c r="DE48" s="418"/>
      <c r="DF48" s="418"/>
      <c r="DG48" s="418"/>
      <c r="DH48" s="418"/>
      <c r="DI48" s="418"/>
      <c r="DJ48" s="418"/>
      <c r="DK48" s="418"/>
      <c r="DL48" s="418"/>
      <c r="DM48" s="418"/>
      <c r="DN48" s="418"/>
      <c r="DO48" s="418"/>
      <c r="DP48" s="418"/>
      <c r="DQ48" s="418"/>
      <c r="DR48" s="418"/>
      <c r="DS48" s="418"/>
      <c r="DT48" s="418"/>
      <c r="DU48" s="418"/>
    </row>
    <row r="49" spans="1:125" x14ac:dyDescent="0.25">
      <c r="A49">
        <v>2019</v>
      </c>
      <c r="B49">
        <f ca="1">+B43</f>
        <v>20</v>
      </c>
      <c r="C49">
        <f ca="1">IF($C$5="Yes",VLOOKUP($B$19,'LookUp Ranges'!$A$59:$CY$65,C$63),VLOOKUP($B$19,'LookUp Ranges Bonus'!$A$101:$CY$106,'Bonus Calc'!C$63))</f>
        <v>0.32624999999999998</v>
      </c>
      <c r="D49">
        <f ca="1">IF($C$5="Yes",VLOOKUP($B$19,'LookUp Ranges'!$A$59:$CY$65,D$63),VLOOKUP($B$19,'LookUp Ranges Bonus'!$A$101:$CY$106,'Bonus Calc'!D$63))</f>
        <v>5.0533000000000002E-2</v>
      </c>
      <c r="E49">
        <f ca="1">IF($C$5="Yes",VLOOKUP($B$19,'LookUp Ranges'!$A$59:$CY$65,E$63),VLOOKUP($B$19,'LookUp Ranges Bonus'!$A$101:$CY$106,'Bonus Calc'!E$63))</f>
        <v>4.6738999999999996E-2</v>
      </c>
      <c r="F49">
        <f ca="1">IF($C$5="Yes",VLOOKUP($B$19,'LookUp Ranges'!$A$59:$CY$65,F$63),VLOOKUP($B$19,'LookUp Ranges Bonus'!$A$101:$CY$106,'Bonus Calc'!F$63))</f>
        <v>4.3239E-2</v>
      </c>
      <c r="G49">
        <f ca="1">IF($C$5="Yes",VLOOKUP($B$19,'LookUp Ranges'!$A$59:$CY$65,G$63),VLOOKUP($B$19,'LookUp Ranges Bonus'!$A$101:$CY$106,'Bonus Calc'!G$63))</f>
        <v>3.9990999999999999E-2</v>
      </c>
      <c r="H49">
        <f ca="1">IF($C$5="Yes",VLOOKUP($B$19,'LookUp Ranges'!$A$59:$CY$65,H$63),VLOOKUP($B$19,'LookUp Ranges Bonus'!$A$101:$CY$106,'Bonus Calc'!H$63))</f>
        <v>3.6995E-2</v>
      </c>
      <c r="I49">
        <f ca="1">IF($C$5="Yes",VLOOKUP($B$19,'LookUp Ranges'!$A$59:$CY$65,I$63),VLOOKUP($B$19,'LookUp Ranges Bonus'!$A$101:$CY$106,'Bonus Calc'!I$63))</f>
        <v>3.4215999999999996E-2</v>
      </c>
      <c r="J49">
        <f ca="1">IF($C$5="Yes",VLOOKUP($B$19,'LookUp Ranges'!$A$59:$CY$65,J$63),VLOOKUP($B$19,'LookUp Ranges Bonus'!$A$101:$CY$106,'Bonus Calc'!J$63))</f>
        <v>3.1654000000000002E-2</v>
      </c>
      <c r="K49">
        <f ca="1">IF($C$5="Yes",VLOOKUP($B$19,'LookUp Ranges'!$A$59:$CY$65,K$63),VLOOKUP($B$19,'LookUp Ranges Bonus'!$A$101:$CY$106,'Bonus Calc'!K$63))</f>
        <v>3.1233999999999998E-2</v>
      </c>
      <c r="L49">
        <f ca="1">IF($C$5="Yes",VLOOKUP($B$19,'LookUp Ranges'!$A$59:$CY$65,L$63),VLOOKUP($B$19,'LookUp Ranges Bonus'!$A$101:$CY$106,'Bonus Calc'!L$63))</f>
        <v>3.1226999999999994E-2</v>
      </c>
      <c r="M49">
        <f ca="1">IF($C$5="Yes",VLOOKUP($B$19,'LookUp Ranges'!$A$59:$CY$65,M$63),VLOOKUP($B$19,'LookUp Ranges Bonus'!$A$101:$CY$106,'Bonus Calc'!M$63))</f>
        <v>3.1233999999999998E-2</v>
      </c>
      <c r="N49">
        <f ca="1">IF($C$5="Yes",VLOOKUP($B$19,'LookUp Ranges'!$A$59:$CY$65,N$63),VLOOKUP($B$19,'LookUp Ranges Bonus'!$A$101:$CY$106,'Bonus Calc'!N$63))</f>
        <v>3.1226999999999994E-2</v>
      </c>
      <c r="O49">
        <f ca="1">IF($C$5="Yes",VLOOKUP($B$19,'LookUp Ranges'!$A$59:$CY$65,O$63),VLOOKUP($B$19,'LookUp Ranges Bonus'!$A$101:$CY$106,'Bonus Calc'!O$63))</f>
        <v>3.1233999999999998E-2</v>
      </c>
      <c r="P49">
        <f ca="1">IF($C$5="Yes",VLOOKUP($B$19,'LookUp Ranges'!$A$59:$CY$65,P$63),VLOOKUP($B$19,'LookUp Ranges Bonus'!$A$101:$CY$106,'Bonus Calc'!P$63))</f>
        <v>3.1226999999999994E-2</v>
      </c>
      <c r="Q49">
        <f ca="1">IF($C$5="Yes",VLOOKUP($B$19,'LookUp Ranges'!$A$59:$CY$65,Q$63),VLOOKUP($B$19,'LookUp Ranges Bonus'!$A$101:$CY$106,'Bonus Calc'!Q$63))</f>
        <v>3.1233999999999998E-2</v>
      </c>
      <c r="R49">
        <f ca="1">IF($C$5="Yes",VLOOKUP($B$19,'LookUp Ranges'!$A$59:$CY$65,R$63),VLOOKUP($B$19,'LookUp Ranges Bonus'!$A$101:$CY$106,'Bonus Calc'!R$63))</f>
        <v>3.1226999999999994E-2</v>
      </c>
      <c r="S49">
        <f ca="1">IF($C$5="Yes",VLOOKUP($B$19,'LookUp Ranges'!$A$59:$CY$65,S$63),VLOOKUP($B$19,'LookUp Ranges Bonus'!$A$101:$CY$106,'Bonus Calc'!S$63))</f>
        <v>3.1233999999999998E-2</v>
      </c>
      <c r="T49">
        <f ca="1">IF($C$5="Yes",VLOOKUP($B$19,'LookUp Ranges'!$A$59:$CY$65,T$63),VLOOKUP($B$19,'LookUp Ranges Bonus'!$A$101:$CY$106,'Bonus Calc'!T$63))</f>
        <v>3.1226999999999994E-2</v>
      </c>
      <c r="U49">
        <f ca="1">IF($C$5="Yes",VLOOKUP($B$19,'LookUp Ranges'!$A$59:$CY$65,U$63),VLOOKUP($B$19,'LookUp Ranges Bonus'!$A$101:$CY$106,'Bonus Calc'!U$63))</f>
        <v>3.1233999999999998E-2</v>
      </c>
      <c r="V49">
        <f ca="1">IF($C$5="Yes",VLOOKUP($B$19,'LookUp Ranges'!$A$59:$CY$65,V$63),VLOOKUP($B$19,'LookUp Ranges Bonus'!$A$101:$CY$106,'Bonus Calc'!V$63))</f>
        <v>3.1226999999999994E-2</v>
      </c>
      <c r="W49">
        <f ca="1">IF($C$5="Yes",VLOOKUP($B$19,'LookUp Ranges'!$A$59:$CY$65,W$63),VLOOKUP($B$19,'LookUp Ranges Bonus'!$A$101:$CY$106,'Bonus Calc'!W$63))</f>
        <v>1.5616999999999999E-2</v>
      </c>
      <c r="X49">
        <f ca="1">IF($C$5="Yes",VLOOKUP($B$19,'LookUp Ranges'!$A$59:$CY$65,X$63),VLOOKUP($B$19,'LookUp Ranges Bonus'!$A$101:$CY$106,'Bonus Calc'!X$63))</f>
        <v>0</v>
      </c>
      <c r="Y49">
        <f ca="1">IF($C$5="Yes",VLOOKUP($B$19,'LookUp Ranges'!$A$59:$CY$65,Y$63),VLOOKUP($B$19,'LookUp Ranges Bonus'!$A$101:$CY$106,'Bonus Calc'!Y$63))</f>
        <v>0</v>
      </c>
      <c r="Z49">
        <f ca="1">IF($C$5="Yes",VLOOKUP($B$19,'LookUp Ranges'!$A$59:$CY$65,Z$63),VLOOKUP($B$19,'LookUp Ranges Bonus'!$A$101:$CY$106,'Bonus Calc'!Z$63))</f>
        <v>0</v>
      </c>
      <c r="AA49">
        <f ca="1">IF($C$5="Yes",VLOOKUP($B$19,'LookUp Ranges'!$A$59:$CY$65,AA$63),VLOOKUP($B$19,'LookUp Ranges Bonus'!$A$101:$CY$106,'Bonus Calc'!AA$63))</f>
        <v>0</v>
      </c>
      <c r="AB49">
        <f ca="1">IF($C$5="Yes",VLOOKUP($B$19,'LookUp Ranges'!$A$59:$CY$65,AB$63),VLOOKUP($B$19,'LookUp Ranges Bonus'!$A$101:$CY$106,'Bonus Calc'!AB$63))</f>
        <v>0</v>
      </c>
      <c r="AC49">
        <f ca="1">IF($C$5="Yes",VLOOKUP($B$19,'LookUp Ranges'!$A$59:$CY$65,AC$63),VLOOKUP($B$19,'LookUp Ranges Bonus'!$A$101:$CY$106,'Bonus Calc'!AC$63))</f>
        <v>0</v>
      </c>
      <c r="AD49">
        <f ca="1">IF($C$5="Yes",VLOOKUP($B$19,'LookUp Ranges'!$A$59:$CY$65,AD$63),VLOOKUP($B$19,'LookUp Ranges Bonus'!$A$101:$CY$106,'Bonus Calc'!AD$63))</f>
        <v>0</v>
      </c>
      <c r="AE49">
        <f ca="1">IF($C$5="Yes",VLOOKUP($B$19,'LookUp Ranges'!$A$59:$CY$65,AE$63),VLOOKUP($B$19,'LookUp Ranges Bonus'!$A$101:$CY$106,'Bonus Calc'!AE$63))</f>
        <v>0</v>
      </c>
      <c r="AF49">
        <f ca="1">IF($C$5="Yes",VLOOKUP($B$19,'LookUp Ranges'!$A$59:$CY$65,AF$63),VLOOKUP($B$19,'LookUp Ranges Bonus'!$A$101:$CY$106,'Bonus Calc'!AF$63))</f>
        <v>0</v>
      </c>
      <c r="AG49">
        <f ca="1">IF($C$5="Yes",VLOOKUP($B$19,'LookUp Ranges'!$A$59:$CY$65,AG$63),VLOOKUP($B$19,'LookUp Ranges Bonus'!$A$101:$CY$106,'Bonus Calc'!AG$63))</f>
        <v>0</v>
      </c>
      <c r="AH49">
        <f ca="1">IF($C$5="Yes",VLOOKUP($B$19,'LookUp Ranges'!$A$59:$CY$65,AH$63),VLOOKUP($B$19,'LookUp Ranges Bonus'!$A$101:$CY$106,'Bonus Calc'!AH$63))</f>
        <v>0</v>
      </c>
      <c r="AI49">
        <f ca="1">IF($C$5="Yes",VLOOKUP($B$19,'LookUp Ranges'!$A$59:$CY$65,AI$63),VLOOKUP($B$19,'LookUp Ranges Bonus'!$A$101:$CY$106,'Bonus Calc'!AI$63))</f>
        <v>0</v>
      </c>
      <c r="AJ49">
        <f ca="1">IF($C$5="Yes",VLOOKUP($B$19,'LookUp Ranges'!$A$59:$CY$65,AJ$63),VLOOKUP($B$19,'LookUp Ranges Bonus'!$A$101:$CY$106,'Bonus Calc'!AJ$63))</f>
        <v>0</v>
      </c>
      <c r="AK49">
        <f ca="1">IF($C$5="Yes",VLOOKUP($B$19,'LookUp Ranges'!$A$59:$CY$65,AK$63),VLOOKUP($B$19,'LookUp Ranges Bonus'!$A$101:$CY$106,'Bonus Calc'!AK$63))</f>
        <v>0</v>
      </c>
      <c r="AL49">
        <f ca="1">IF($C$5="Yes",VLOOKUP($B$19,'LookUp Ranges'!$A$59:$CY$65,AL$63),VLOOKUP($B$19,'LookUp Ranges Bonus'!$A$101:$CY$106,'Bonus Calc'!AL$63))</f>
        <v>0</v>
      </c>
      <c r="AM49">
        <f ca="1">IF($C$5="Yes",VLOOKUP($B$19,'LookUp Ranges'!$A$59:$CY$65,AM$63),VLOOKUP($B$19,'LookUp Ranges Bonus'!$A$101:$CY$106,'Bonus Calc'!AM$63))</f>
        <v>0</v>
      </c>
      <c r="AN49">
        <f ca="1">IF($C$5="Yes",VLOOKUP($B$19,'LookUp Ranges'!$A$59:$CY$65,AN$63),VLOOKUP($B$19,'LookUp Ranges Bonus'!$A$101:$CY$106,'Bonus Calc'!AN$63))</f>
        <v>0</v>
      </c>
      <c r="AO49">
        <f ca="1">IF($C$5="Yes",VLOOKUP($B$19,'LookUp Ranges'!$A$59:$CY$65,AO$63),VLOOKUP($B$19,'LookUp Ranges Bonus'!$A$101:$CY$106,'Bonus Calc'!AO$63))</f>
        <v>0</v>
      </c>
      <c r="AP49">
        <f ca="1">IF($C$5="Yes",VLOOKUP($B$19,'LookUp Ranges'!$A$59:$CY$65,AP$63),VLOOKUP($B$19,'LookUp Ranges Bonus'!$A$101:$CY$106,'Bonus Calc'!AP$63))</f>
        <v>0</v>
      </c>
      <c r="AQ49">
        <f ca="1">IF($C$5="Yes",VLOOKUP($B$19,'LookUp Ranges'!$A$59:$CY$65,AQ$63),VLOOKUP($B$19,'LookUp Ranges Bonus'!$A$101:$CY$106,'Bonus Calc'!AQ$63))</f>
        <v>0</v>
      </c>
      <c r="AR49">
        <f ca="1">IF($C$5="Yes",VLOOKUP($B$19,'LookUp Ranges'!$A$59:$CY$65,AR$63),VLOOKUP($B$19,'LookUp Ranges Bonus'!$A$101:$CY$106,'Bonus Calc'!AR$63))</f>
        <v>0</v>
      </c>
      <c r="AS49">
        <f ca="1">IF($C$5="Yes",VLOOKUP($B$19,'LookUp Ranges'!$A$59:$CY$65,AS$63),VLOOKUP($B$19,'LookUp Ranges Bonus'!$A$101:$CY$106,'Bonus Calc'!AS$63))</f>
        <v>0</v>
      </c>
      <c r="AT49">
        <f ca="1">IF($C$5="Yes",VLOOKUP($B$19,'LookUp Ranges'!$A$59:$CY$65,AT$63),VLOOKUP($B$19,'LookUp Ranges Bonus'!$A$101:$CY$106,'Bonus Calc'!AT$63))</f>
        <v>0</v>
      </c>
      <c r="AU49">
        <f ca="1">IF($C$5="Yes",VLOOKUP($B$19,'LookUp Ranges'!$A$59:$CY$65,AU$63),VLOOKUP($B$19,'LookUp Ranges Bonus'!$A$101:$CY$106,'Bonus Calc'!AU$63))</f>
        <v>0</v>
      </c>
      <c r="AV49">
        <f ca="1">IF($C$5="Yes",VLOOKUP($B$19,'LookUp Ranges'!$A$59:$CY$65,AV$63),VLOOKUP($B$19,'LookUp Ranges Bonus'!$A$101:$CY$106,'Bonus Calc'!AV$63))</f>
        <v>0</v>
      </c>
      <c r="AW49">
        <f ca="1">IF($C$5="Yes",VLOOKUP($B$19,'LookUp Ranges'!$A$59:$CY$65,AW$63),VLOOKUP($B$19,'LookUp Ranges Bonus'!$A$101:$CY$106,'Bonus Calc'!AW$63))</f>
        <v>0</v>
      </c>
      <c r="AX49">
        <f ca="1">IF($C$5="Yes",VLOOKUP($B$19,'LookUp Ranges'!$A$59:$CY$65,AX$63),VLOOKUP($B$19,'LookUp Ranges Bonus'!$A$101:$CY$106,'Bonus Calc'!AX$63))</f>
        <v>0</v>
      </c>
      <c r="AY49">
        <f ca="1">IF($C$5="Yes",VLOOKUP($B$19,'LookUp Ranges'!$A$59:$CY$65,AY$63),VLOOKUP($B$19,'LookUp Ranges Bonus'!$A$101:$CY$106,'Bonus Calc'!AY$63))</f>
        <v>0</v>
      </c>
      <c r="AZ49">
        <f ca="1">IF($C$5="Yes",VLOOKUP($B$19,'LookUp Ranges'!$A$59:$CY$65,AZ$63),VLOOKUP($B$19,'LookUp Ranges Bonus'!$A$101:$CY$106,'Bonus Calc'!AZ$63))</f>
        <v>0</v>
      </c>
      <c r="BA49">
        <f ca="1">IF($C$5="Yes",VLOOKUP($B$19,'LookUp Ranges'!$A$59:$CY$65,BA$63),VLOOKUP($B$19,'LookUp Ranges Bonus'!$A$101:$CY$106,'Bonus Calc'!BA$63))</f>
        <v>0</v>
      </c>
      <c r="BB49">
        <f ca="1">IF($C$5="Yes",VLOOKUP($B$19,'LookUp Ranges'!$A$59:$CY$65,BB$63),VLOOKUP($B$19,'LookUp Ranges Bonus'!$A$101:$CY$106,'Bonus Calc'!BB$63))</f>
        <v>0</v>
      </c>
      <c r="BC49">
        <f ca="1">IF($C$5="Yes",VLOOKUP($B$19,'LookUp Ranges'!$A$59:$CY$65,BC$63),VLOOKUP($B$19,'LookUp Ranges Bonus'!$A$101:$CY$106,'Bonus Calc'!BC$63))</f>
        <v>0</v>
      </c>
      <c r="BD49">
        <f ca="1">IF($C$5="Yes",VLOOKUP($B$19,'LookUp Ranges'!$A$59:$CY$65,BD$63),VLOOKUP($B$19,'LookUp Ranges Bonus'!$A$101:$CY$106,'Bonus Calc'!BD$63))</f>
        <v>0</v>
      </c>
      <c r="BE49">
        <f ca="1">IF($C$5="Yes",VLOOKUP($B$19,'LookUp Ranges'!$A$59:$CY$65,BE$63),VLOOKUP($B$19,'LookUp Ranges Bonus'!$A$101:$CY$106,'Bonus Calc'!BE$63))</f>
        <v>0</v>
      </c>
      <c r="BF49">
        <f ca="1">IF($C$5="Yes",VLOOKUP($B$19,'LookUp Ranges'!$A$59:$CY$65,BF$63),VLOOKUP($B$19,'LookUp Ranges Bonus'!$A$101:$CY$106,'Bonus Calc'!BF$63))</f>
        <v>0</v>
      </c>
      <c r="BG49">
        <f ca="1">IF($C$5="Yes",VLOOKUP($B$19,'LookUp Ranges'!$A$59:$CY$65,BG$63),VLOOKUP($B$19,'LookUp Ranges Bonus'!$A$101:$CY$106,'Bonus Calc'!BG$63))</f>
        <v>0</v>
      </c>
      <c r="BH49">
        <f ca="1">IF($C$5="Yes",VLOOKUP($B$19,'LookUp Ranges'!$A$59:$CY$65,BH$63),VLOOKUP($B$19,'LookUp Ranges Bonus'!$A$101:$CY$106,'Bonus Calc'!BH$63))</f>
        <v>0</v>
      </c>
      <c r="BI49">
        <f ca="1">IF($C$5="Yes",VLOOKUP($B$19,'LookUp Ranges'!$A$59:$CY$65,BI$63),VLOOKUP($B$19,'LookUp Ranges Bonus'!$A$101:$CY$106,'Bonus Calc'!BI$63))</f>
        <v>0</v>
      </c>
      <c r="BJ49">
        <f ca="1">IF($C$5="Yes",VLOOKUP($B$19,'LookUp Ranges'!$A$59:$CY$65,BJ$63),VLOOKUP($B$19,'LookUp Ranges Bonus'!$A$101:$CY$106,'Bonus Calc'!BJ$63))</f>
        <v>0</v>
      </c>
      <c r="BK49">
        <f ca="1">IF($C$5="Yes",VLOOKUP($B$19,'LookUp Ranges'!$A$59:$CY$65,BK$63),VLOOKUP($B$19,'LookUp Ranges Bonus'!$A$101:$CY$106,'Bonus Calc'!BK$63))</f>
        <v>0</v>
      </c>
      <c r="BL49">
        <f ca="1">IF($C$5="Yes",VLOOKUP($B$19,'LookUp Ranges'!$A$59:$CY$65,BL$63),VLOOKUP($B$19,'LookUp Ranges Bonus'!$A$101:$CY$106,'Bonus Calc'!BL$63))</f>
        <v>0</v>
      </c>
      <c r="BM49">
        <f ca="1">IF($C$5="Yes",VLOOKUP($B$19,'LookUp Ranges'!$A$59:$CY$65,BM$63),VLOOKUP($B$19,'LookUp Ranges Bonus'!$A$101:$CY$106,'Bonus Calc'!BM$63))</f>
        <v>0</v>
      </c>
      <c r="BN49">
        <f ca="1">IF($C$5="Yes",VLOOKUP($B$19,'LookUp Ranges'!$A$59:$CY$65,BN$63),VLOOKUP($B$19,'LookUp Ranges Bonus'!$A$101:$CY$106,'Bonus Calc'!BN$63))</f>
        <v>0</v>
      </c>
      <c r="BO49">
        <f ca="1">IF($C$5="Yes",VLOOKUP($B$19,'LookUp Ranges'!$A$59:$CY$65,BO$63),VLOOKUP($B$19,'LookUp Ranges Bonus'!$A$101:$CY$106,'Bonus Calc'!BO$63))</f>
        <v>0</v>
      </c>
      <c r="BP49">
        <f ca="1">IF($C$5="Yes",VLOOKUP($B$19,'LookUp Ranges'!$A$59:$CY$65,BP$63),VLOOKUP($B$19,'LookUp Ranges Bonus'!$A$101:$CY$106,'Bonus Calc'!BP$63))</f>
        <v>0</v>
      </c>
      <c r="BQ49">
        <f ca="1">IF($C$5="Yes",VLOOKUP($B$19,'LookUp Ranges'!$A$59:$CY$65,BQ$63),VLOOKUP($B$19,'LookUp Ranges Bonus'!$A$101:$CY$106,'Bonus Calc'!BQ$63))</f>
        <v>0</v>
      </c>
      <c r="BR49">
        <f ca="1">IF($C$5="Yes",VLOOKUP($B$19,'LookUp Ranges'!$A$59:$CY$65,BR$63),VLOOKUP($B$19,'LookUp Ranges Bonus'!$A$101:$CY$106,'Bonus Calc'!BR$63))</f>
        <v>0</v>
      </c>
      <c r="BS49">
        <f ca="1">IF($C$5="Yes",VLOOKUP($B$19,'LookUp Ranges'!$A$59:$CY$65,BS$63),VLOOKUP($B$19,'LookUp Ranges Bonus'!$A$101:$CY$106,'Bonus Calc'!BS$63))</f>
        <v>0</v>
      </c>
      <c r="BT49">
        <f ca="1">IF($C$5="Yes",VLOOKUP($B$19,'LookUp Ranges'!$A$59:$CY$65,BT$63),VLOOKUP($B$19,'LookUp Ranges Bonus'!$A$101:$CY$106,'Bonus Calc'!BT$63))</f>
        <v>0</v>
      </c>
      <c r="BU49">
        <f ca="1">IF($C$5="Yes",VLOOKUP($B$19,'LookUp Ranges'!$A$59:$CY$65,BU$63),VLOOKUP($B$19,'LookUp Ranges Bonus'!$A$101:$CY$106,'Bonus Calc'!BU$63))</f>
        <v>0</v>
      </c>
      <c r="BV49">
        <f ca="1">IF($C$5="Yes",VLOOKUP($B$19,'LookUp Ranges'!$A$59:$CY$65,BV$63),VLOOKUP($B$19,'LookUp Ranges Bonus'!$A$101:$CY$106,'Bonus Calc'!BV$63))</f>
        <v>0</v>
      </c>
      <c r="BW49">
        <f ca="1">IF($C$5="Yes",VLOOKUP($B$19,'LookUp Ranges'!$A$59:$CY$65,BW$63),VLOOKUP($B$19,'LookUp Ranges Bonus'!$A$101:$CY$106,'Bonus Calc'!BW$63))</f>
        <v>0</v>
      </c>
      <c r="BX49">
        <f ca="1">IF($C$5="Yes",VLOOKUP($B$19,'LookUp Ranges'!$A$59:$CY$65,BX$63),VLOOKUP($B$19,'LookUp Ranges Bonus'!$A$101:$CY$106,'Bonus Calc'!BX$63))</f>
        <v>0</v>
      </c>
      <c r="BY49">
        <f ca="1">IF($C$5="Yes",VLOOKUP($B$19,'LookUp Ranges'!$A$59:$CY$65,BY$63),VLOOKUP($B$19,'LookUp Ranges Bonus'!$A$101:$CY$106,'Bonus Calc'!BY$63))</f>
        <v>0</v>
      </c>
      <c r="BZ49">
        <f ca="1">IF($C$5="Yes",VLOOKUP($B$19,'LookUp Ranges'!$A$59:$CY$65,BZ$63),VLOOKUP($B$19,'LookUp Ranges Bonus'!$A$101:$CY$106,'Bonus Calc'!BZ$63))</f>
        <v>0</v>
      </c>
      <c r="CA49">
        <f ca="1">IF($C$5="Yes",VLOOKUP($B$19,'LookUp Ranges'!$A$59:$CY$65,CA$63),VLOOKUP($B$19,'LookUp Ranges Bonus'!$A$101:$CY$106,'Bonus Calc'!CA$63))</f>
        <v>0</v>
      </c>
      <c r="CB49">
        <f ca="1">IF($C$5="Yes",VLOOKUP($B$19,'LookUp Ranges'!$A$59:$CY$65,CB$63),VLOOKUP($B$19,'LookUp Ranges Bonus'!$A$101:$CY$106,'Bonus Calc'!CB$63))</f>
        <v>0</v>
      </c>
      <c r="CC49">
        <f ca="1">IF($C$5="Yes",VLOOKUP($B$19,'LookUp Ranges'!$A$59:$CY$65,CC$63),VLOOKUP($B$19,'LookUp Ranges Bonus'!$A$101:$CY$106,'Bonus Calc'!CC$63))</f>
        <v>0</v>
      </c>
      <c r="CD49">
        <f ca="1">IF($C$5="Yes",VLOOKUP($B$19,'LookUp Ranges'!$A$59:$CY$65,CD$63),VLOOKUP($B$19,'LookUp Ranges Bonus'!$A$101:$CY$106,'Bonus Calc'!CD$63))</f>
        <v>0</v>
      </c>
      <c r="CE49">
        <f ca="1">IF($C$5="Yes",VLOOKUP($B$19,'LookUp Ranges'!$A$59:$CY$65,CE$63),VLOOKUP($B$19,'LookUp Ranges Bonus'!$A$101:$CY$106,'Bonus Calc'!CE$63))</f>
        <v>0</v>
      </c>
      <c r="CF49">
        <f ca="1">IF($C$5="Yes",VLOOKUP($B$19,'LookUp Ranges'!$A$59:$CY$65,CF$63),VLOOKUP($B$19,'LookUp Ranges Bonus'!$A$101:$CY$106,'Bonus Calc'!CF$63))</f>
        <v>0</v>
      </c>
      <c r="CG49">
        <f ca="1">IF($C$5="Yes",VLOOKUP($B$19,'LookUp Ranges'!$A$59:$CY$65,CG$63),VLOOKUP($B$19,'LookUp Ranges Bonus'!$A$101:$CY$106,'Bonus Calc'!CG$63))</f>
        <v>0</v>
      </c>
      <c r="CH49">
        <f ca="1">IF($C$5="Yes",VLOOKUP($B$19,'LookUp Ranges'!$A$59:$CY$65,CH$63),VLOOKUP($B$19,'LookUp Ranges Bonus'!$A$101:$CY$106,'Bonus Calc'!CH$63))</f>
        <v>0</v>
      </c>
      <c r="CI49">
        <f ca="1">IF($C$5="Yes",VLOOKUP($B$19,'LookUp Ranges'!$A$59:$CY$65,CI$63),VLOOKUP($B$19,'LookUp Ranges Bonus'!$A$101:$CY$106,'Bonus Calc'!CI$63))</f>
        <v>0</v>
      </c>
      <c r="CJ49">
        <f ca="1">IF($C$5="Yes",VLOOKUP($B$19,'LookUp Ranges'!$A$59:$CY$65,CJ$63),VLOOKUP($B$19,'LookUp Ranges Bonus'!$A$101:$CY$106,'Bonus Calc'!CJ$63))</f>
        <v>0</v>
      </c>
      <c r="CK49">
        <f ca="1">IF($C$5="Yes",VLOOKUP($B$19,'LookUp Ranges'!$A$59:$CY$65,CK$63),VLOOKUP($B$19,'LookUp Ranges Bonus'!$A$101:$CY$106,'Bonus Calc'!CK$63))</f>
        <v>0</v>
      </c>
      <c r="CL49">
        <f ca="1">IF($C$5="Yes",VLOOKUP($B$19,'LookUp Ranges'!$A$59:$CY$65,CL$63),VLOOKUP($B$19,'LookUp Ranges Bonus'!$A$101:$CY$106,'Bonus Calc'!CL$63))</f>
        <v>0</v>
      </c>
      <c r="CM49">
        <f ca="1">IF($C$5="Yes",VLOOKUP($B$19,'LookUp Ranges'!$A$59:$CY$65,CM$63),VLOOKUP($B$19,'LookUp Ranges Bonus'!$A$101:$CY$106,'Bonus Calc'!CM$63))</f>
        <v>0</v>
      </c>
      <c r="CN49">
        <f ca="1">IF($C$5="Yes",VLOOKUP($B$19,'LookUp Ranges'!$A$59:$CY$65,CN$63),VLOOKUP($B$19,'LookUp Ranges Bonus'!$A$101:$CY$106,'Bonus Calc'!CN$63))</f>
        <v>0</v>
      </c>
      <c r="CO49">
        <f ca="1">IF($C$5="Yes",VLOOKUP($B$19,'LookUp Ranges'!$A$59:$CY$65,CO$63),VLOOKUP($B$19,'LookUp Ranges Bonus'!$A$101:$CY$106,'Bonus Calc'!CO$63))</f>
        <v>0</v>
      </c>
      <c r="CP49">
        <f ca="1">IF($C$5="Yes",VLOOKUP($B$19,'LookUp Ranges'!$A$59:$CY$65,CP$63),VLOOKUP($B$19,'LookUp Ranges Bonus'!$A$101:$CY$106,'Bonus Calc'!CP$63))</f>
        <v>0</v>
      </c>
      <c r="CQ49">
        <f ca="1">IF($C$5="Yes",VLOOKUP($B$19,'LookUp Ranges'!$A$59:$CY$65,CQ$63),VLOOKUP($B$19,'LookUp Ranges Bonus'!$A$101:$CY$106,'Bonus Calc'!CQ$63))</f>
        <v>0</v>
      </c>
      <c r="CR49">
        <f ca="1">IF($C$5="Yes",VLOOKUP($B$19,'LookUp Ranges'!$A$59:$CY$65,CR$63),VLOOKUP($B$19,'LookUp Ranges Bonus'!$A$101:$CY$106,'Bonus Calc'!CR$63))</f>
        <v>0</v>
      </c>
      <c r="CS49">
        <f ca="1">IF($C$5="Yes",VLOOKUP($B$19,'LookUp Ranges'!$A$59:$CY$65,CS$63),VLOOKUP($B$19,'LookUp Ranges Bonus'!$A$101:$CY$106,'Bonus Calc'!CS$63))</f>
        <v>0</v>
      </c>
      <c r="CT49">
        <f ca="1">IF($C$5="Yes",VLOOKUP($B$19,'LookUp Ranges'!$A$59:$CY$65,CT$63),VLOOKUP($B$19,'LookUp Ranges Bonus'!$A$101:$CY$106,'Bonus Calc'!CT$63))</f>
        <v>0</v>
      </c>
      <c r="CU49">
        <f ca="1">IF($C$5="Yes",VLOOKUP($B$19,'LookUp Ranges'!$A$59:$CY$65,CU$63),VLOOKUP($B$19,'LookUp Ranges Bonus'!$A$101:$CY$106,'Bonus Calc'!CU$63))</f>
        <v>0</v>
      </c>
      <c r="CV49">
        <f ca="1">IF($C$5="Yes",VLOOKUP($B$19,'LookUp Ranges'!$A$59:$CY$65,CV$63),VLOOKUP($B$19,'LookUp Ranges Bonus'!$A$101:$CY$106,'Bonus Calc'!CV$63))</f>
        <v>0</v>
      </c>
      <c r="CW49">
        <f ca="1">IF($C$5="Yes",VLOOKUP($B$19,'LookUp Ranges'!$A$59:$CY$65,CW$63),VLOOKUP($B$19,'LookUp Ranges Bonus'!$A$101:$CY$106,'Bonus Calc'!CW$63))</f>
        <v>0</v>
      </c>
      <c r="CX49">
        <f ca="1">IF($C$5="Yes",VLOOKUP($B$19,'LookUp Ranges'!$A$59:$CY$65,CX$63),VLOOKUP($B$19,'LookUp Ranges Bonus'!$A$101:$CY$106,'Bonus Calc'!CX$63))</f>
        <v>0</v>
      </c>
      <c r="CY49">
        <f ca="1">IF($C$5="Yes",VLOOKUP($B$19,'LookUp Ranges'!$A$59:$CY$65,CY$63),VLOOKUP($B$19,'LookUp Ranges Bonus'!$A$101:$CY$106,'Bonus Calc'!CY$63))</f>
        <v>0</v>
      </c>
      <c r="CZ49">
        <f ca="1">IF($C$5="Yes",VLOOKUP($B$19,'LookUp Ranges'!$A$59:$CY$65,CZ$63),VLOOKUP($B$19,'LookUp Ranges Bonus'!$A$101:$CY$106,'Bonus Calc'!CZ$63))</f>
        <v>0</v>
      </c>
    </row>
    <row r="51" spans="1:125" x14ac:dyDescent="0.25">
      <c r="B51" t="s">
        <v>243</v>
      </c>
    </row>
    <row r="52" spans="1:125" x14ac:dyDescent="0.25">
      <c r="B52">
        <v>2020</v>
      </c>
      <c r="C52" s="513">
        <f>IF(C4=$B52,+SUMIF(Inputs!E29:AR29,"&lt;2020",Inputs!E30:AR30)-IF(C22+C16+C28+C34+C40+C46=0,RetireValue,0),0)</f>
        <v>0</v>
      </c>
      <c r="D52" s="513">
        <f>IF(D4=$B52,+SUMIF(Inputs!$E51:$AR51,"&lt;2020",Inputs!$E52:$AR52)-IF(D22+D16+D28+D34+D40+D46=0,RetireValueAlt1,0),0)</f>
        <v>0</v>
      </c>
      <c r="E52" s="513">
        <f>IF(E4=$B52,+SUMIF(Inputs!$E74:$AR74,"&lt;2020",Inputs!$E75:$AR75)-IF(E22+E16+E28+E34+E40+E46=0,RetireValueAlt2,0),0)</f>
        <v>0</v>
      </c>
      <c r="F52" s="513">
        <f>IF(F4=$B52,+SUMIF(Inputs!$E97:$AR97,"&lt;2020",Inputs!$E98:$AR98)-IF(F22+F16+F28+F34+F40+F46=0,RetireValueAlt3,0),0)</f>
        <v>0</v>
      </c>
    </row>
    <row r="54" spans="1:125" x14ac:dyDescent="0.25">
      <c r="B54" s="129" t="s">
        <v>31</v>
      </c>
      <c r="C54" s="417">
        <f>+B52</f>
        <v>2020</v>
      </c>
      <c r="D54" s="418">
        <f>+C54+1</f>
        <v>2021</v>
      </c>
      <c r="E54" s="418">
        <f t="shared" ref="E54" si="649">+D54+1</f>
        <v>2022</v>
      </c>
      <c r="F54" s="418">
        <f t="shared" ref="F54" si="650">+E54+1</f>
        <v>2023</v>
      </c>
      <c r="G54" s="418">
        <f t="shared" ref="G54" si="651">+F54+1</f>
        <v>2024</v>
      </c>
      <c r="H54" s="418">
        <f t="shared" ref="H54" si="652">+G54+1</f>
        <v>2025</v>
      </c>
      <c r="I54" s="418">
        <f t="shared" ref="I54" si="653">+H54+1</f>
        <v>2026</v>
      </c>
      <c r="J54" s="418">
        <f t="shared" ref="J54" si="654">+I54+1</f>
        <v>2027</v>
      </c>
      <c r="K54" s="418">
        <f t="shared" ref="K54" si="655">+J54+1</f>
        <v>2028</v>
      </c>
      <c r="L54" s="418">
        <f t="shared" ref="L54" si="656">+K54+1</f>
        <v>2029</v>
      </c>
      <c r="M54" s="418">
        <f t="shared" ref="M54" si="657">+L54+1</f>
        <v>2030</v>
      </c>
      <c r="N54" s="418">
        <f t="shared" ref="N54" si="658">+M54+1</f>
        <v>2031</v>
      </c>
      <c r="O54" s="418">
        <f t="shared" ref="O54" si="659">+N54+1</f>
        <v>2032</v>
      </c>
      <c r="P54" s="418">
        <f t="shared" ref="P54" si="660">+O54+1</f>
        <v>2033</v>
      </c>
      <c r="Q54" s="418">
        <f t="shared" ref="Q54" si="661">+P54+1</f>
        <v>2034</v>
      </c>
      <c r="R54" s="418">
        <f t="shared" ref="R54" si="662">+Q54+1</f>
        <v>2035</v>
      </c>
      <c r="S54" s="418">
        <f>+R54+1</f>
        <v>2036</v>
      </c>
      <c r="T54" s="418">
        <f t="shared" ref="T54" si="663">+S54+1</f>
        <v>2037</v>
      </c>
      <c r="U54" s="418">
        <f t="shared" ref="U54" si="664">+T54+1</f>
        <v>2038</v>
      </c>
      <c r="V54" s="418">
        <f t="shared" ref="V54" si="665">+U54+1</f>
        <v>2039</v>
      </c>
      <c r="W54" s="418">
        <f t="shared" ref="W54" si="666">+V54+1</f>
        <v>2040</v>
      </c>
      <c r="X54" s="418">
        <f t="shared" ref="X54" si="667">+W54+1</f>
        <v>2041</v>
      </c>
      <c r="Y54" s="418">
        <f t="shared" ref="Y54" si="668">+X54+1</f>
        <v>2042</v>
      </c>
      <c r="Z54" s="418">
        <f t="shared" ref="Z54" si="669">+Y54+1</f>
        <v>2043</v>
      </c>
      <c r="AA54" s="418">
        <f t="shared" ref="AA54" si="670">+Z54+1</f>
        <v>2044</v>
      </c>
      <c r="AB54" s="418">
        <f t="shared" ref="AB54" si="671">+AA54+1</f>
        <v>2045</v>
      </c>
      <c r="AC54" s="418">
        <f t="shared" ref="AC54" si="672">+AB54+1</f>
        <v>2046</v>
      </c>
      <c r="AD54" s="418">
        <f t="shared" ref="AD54" si="673">+AC54+1</f>
        <v>2047</v>
      </c>
      <c r="AE54" s="418">
        <f t="shared" ref="AE54" si="674">+AD54+1</f>
        <v>2048</v>
      </c>
      <c r="AF54" s="418">
        <f t="shared" ref="AF54" si="675">+AE54+1</f>
        <v>2049</v>
      </c>
      <c r="AG54" s="418">
        <f t="shared" ref="AG54" si="676">+AF54+1</f>
        <v>2050</v>
      </c>
      <c r="AH54" s="418">
        <f t="shared" ref="AH54" si="677">+AG54+1</f>
        <v>2051</v>
      </c>
      <c r="AI54" s="418">
        <f t="shared" ref="AI54" si="678">+AH54+1</f>
        <v>2052</v>
      </c>
      <c r="AJ54" s="418">
        <f t="shared" ref="AJ54" si="679">+AI54+1</f>
        <v>2053</v>
      </c>
      <c r="AK54" s="418">
        <f t="shared" ref="AK54" si="680">+AJ54+1</f>
        <v>2054</v>
      </c>
      <c r="AL54" s="418">
        <f t="shared" ref="AL54" si="681">+AK54+1</f>
        <v>2055</v>
      </c>
      <c r="AM54" s="418">
        <f t="shared" ref="AM54" si="682">+AL54+1</f>
        <v>2056</v>
      </c>
      <c r="AN54" s="418">
        <f t="shared" ref="AN54" si="683">+AM54+1</f>
        <v>2057</v>
      </c>
      <c r="AO54" s="418">
        <f t="shared" ref="AO54" si="684">+AN54+1</f>
        <v>2058</v>
      </c>
      <c r="AP54" s="418">
        <f t="shared" ref="AP54" si="685">+AO54+1</f>
        <v>2059</v>
      </c>
      <c r="AQ54" s="418">
        <f t="shared" ref="AQ54" si="686">+AP54+1</f>
        <v>2060</v>
      </c>
      <c r="AR54" s="418">
        <f t="shared" ref="AR54" si="687">+AQ54+1</f>
        <v>2061</v>
      </c>
      <c r="AS54" s="418">
        <f t="shared" ref="AS54" si="688">+AR54+1</f>
        <v>2062</v>
      </c>
      <c r="AT54" s="418">
        <f t="shared" ref="AT54" si="689">+AS54+1</f>
        <v>2063</v>
      </c>
      <c r="AU54" s="418">
        <f t="shared" ref="AU54" si="690">+AT54+1</f>
        <v>2064</v>
      </c>
      <c r="AV54" s="418">
        <f t="shared" ref="AV54" si="691">+AU54+1</f>
        <v>2065</v>
      </c>
      <c r="AW54" s="418">
        <f t="shared" ref="AW54" si="692">+AV54+1</f>
        <v>2066</v>
      </c>
      <c r="AX54" s="418">
        <f t="shared" ref="AX54" si="693">+AW54+1</f>
        <v>2067</v>
      </c>
      <c r="AY54" s="418">
        <f t="shared" ref="AY54" si="694">+AX54+1</f>
        <v>2068</v>
      </c>
      <c r="AZ54" s="418">
        <f t="shared" ref="AZ54" si="695">+AY54+1</f>
        <v>2069</v>
      </c>
      <c r="BA54" s="418">
        <f t="shared" ref="BA54" si="696">+AZ54+1</f>
        <v>2070</v>
      </c>
      <c r="BB54" s="418">
        <f t="shared" ref="BB54" si="697">+BA54+1</f>
        <v>2071</v>
      </c>
      <c r="BC54" s="418">
        <f t="shared" ref="BC54" si="698">+BB54+1</f>
        <v>2072</v>
      </c>
      <c r="BD54" s="418">
        <f t="shared" ref="BD54" si="699">+BC54+1</f>
        <v>2073</v>
      </c>
      <c r="BE54" s="418">
        <f t="shared" ref="BE54" si="700">+BD54+1</f>
        <v>2074</v>
      </c>
      <c r="BF54" s="418">
        <f t="shared" ref="BF54" si="701">+BE54+1</f>
        <v>2075</v>
      </c>
      <c r="BG54" s="418">
        <f t="shared" ref="BG54" si="702">+BF54+1</f>
        <v>2076</v>
      </c>
      <c r="BH54" s="418">
        <f t="shared" ref="BH54" si="703">+BG54+1</f>
        <v>2077</v>
      </c>
      <c r="BI54" s="418">
        <f t="shared" ref="BI54" si="704">+BH54+1</f>
        <v>2078</v>
      </c>
      <c r="BJ54" s="418">
        <f t="shared" ref="BJ54" si="705">+BI54+1</f>
        <v>2079</v>
      </c>
      <c r="BK54" s="418">
        <f t="shared" ref="BK54" si="706">+BJ54+1</f>
        <v>2080</v>
      </c>
      <c r="BL54" s="418">
        <f t="shared" ref="BL54" si="707">+BK54+1</f>
        <v>2081</v>
      </c>
      <c r="BM54" s="418">
        <f t="shared" ref="BM54" si="708">+BL54+1</f>
        <v>2082</v>
      </c>
      <c r="BN54" s="418">
        <f t="shared" ref="BN54" si="709">+BM54+1</f>
        <v>2083</v>
      </c>
      <c r="BO54" s="418">
        <f t="shared" ref="BO54" si="710">+BN54+1</f>
        <v>2084</v>
      </c>
      <c r="BP54" s="418">
        <f t="shared" ref="BP54" si="711">+BO54+1</f>
        <v>2085</v>
      </c>
      <c r="BQ54" s="418">
        <f t="shared" ref="BQ54" si="712">+BP54+1</f>
        <v>2086</v>
      </c>
      <c r="BR54" s="418">
        <f t="shared" ref="BR54" si="713">+BQ54+1</f>
        <v>2087</v>
      </c>
      <c r="BS54" s="418">
        <f t="shared" ref="BS54" si="714">+BR54+1</f>
        <v>2088</v>
      </c>
      <c r="BT54" s="418">
        <f t="shared" ref="BT54" si="715">+BS54+1</f>
        <v>2089</v>
      </c>
      <c r="BU54" s="418">
        <f t="shared" ref="BU54" si="716">+BT54+1</f>
        <v>2090</v>
      </c>
      <c r="BV54" s="418">
        <f t="shared" ref="BV54" si="717">+BU54+1</f>
        <v>2091</v>
      </c>
      <c r="BW54" s="418">
        <f t="shared" ref="BW54" si="718">+BV54+1</f>
        <v>2092</v>
      </c>
      <c r="BX54" s="418">
        <f t="shared" ref="BX54" si="719">+BW54+1</f>
        <v>2093</v>
      </c>
      <c r="BY54" s="418">
        <f t="shared" ref="BY54" si="720">+BX54+1</f>
        <v>2094</v>
      </c>
      <c r="BZ54" s="418">
        <f t="shared" ref="BZ54" si="721">+BY54+1</f>
        <v>2095</v>
      </c>
      <c r="CA54" s="418">
        <f t="shared" ref="CA54" si="722">+BZ54+1</f>
        <v>2096</v>
      </c>
      <c r="CB54" s="418">
        <f t="shared" ref="CB54" si="723">+CA54+1</f>
        <v>2097</v>
      </c>
      <c r="CC54" s="418">
        <f t="shared" ref="CC54" si="724">+CB54+1</f>
        <v>2098</v>
      </c>
      <c r="CD54" s="418">
        <f t="shared" ref="CD54" si="725">+CC54+1</f>
        <v>2099</v>
      </c>
      <c r="CE54" s="418">
        <f t="shared" ref="CE54" si="726">+CD54+1</f>
        <v>2100</v>
      </c>
      <c r="CF54" s="418">
        <f t="shared" ref="CF54" si="727">+CE54+1</f>
        <v>2101</v>
      </c>
      <c r="CG54" s="418">
        <f t="shared" ref="CG54" si="728">+CF54+1</f>
        <v>2102</v>
      </c>
      <c r="CH54" s="418">
        <f t="shared" ref="CH54" si="729">+CG54+1</f>
        <v>2103</v>
      </c>
      <c r="CI54" s="418">
        <f t="shared" ref="CI54" si="730">+CH54+1</f>
        <v>2104</v>
      </c>
      <c r="CJ54" s="418">
        <f t="shared" ref="CJ54" si="731">+CI54+1</f>
        <v>2105</v>
      </c>
      <c r="CK54" s="418">
        <f t="shared" ref="CK54" si="732">+CJ54+1</f>
        <v>2106</v>
      </c>
      <c r="CL54" s="418">
        <f t="shared" ref="CL54" si="733">+CK54+1</f>
        <v>2107</v>
      </c>
      <c r="CM54" s="418">
        <f t="shared" ref="CM54" si="734">+CL54+1</f>
        <v>2108</v>
      </c>
      <c r="CN54" s="418">
        <f t="shared" ref="CN54" si="735">+CM54+1</f>
        <v>2109</v>
      </c>
      <c r="CO54" s="418">
        <f t="shared" ref="CO54" si="736">+CN54+1</f>
        <v>2110</v>
      </c>
      <c r="CP54" s="418">
        <f t="shared" ref="CP54" si="737">+CO54+1</f>
        <v>2111</v>
      </c>
      <c r="CQ54" s="418">
        <f t="shared" ref="CQ54" si="738">+CP54+1</f>
        <v>2112</v>
      </c>
      <c r="CR54" s="418">
        <f t="shared" ref="CR54" si="739">+CQ54+1</f>
        <v>2113</v>
      </c>
      <c r="CS54" s="418">
        <f t="shared" ref="CS54" si="740">+CR54+1</f>
        <v>2114</v>
      </c>
      <c r="CT54" s="418">
        <f t="shared" ref="CT54" si="741">+CS54+1</f>
        <v>2115</v>
      </c>
      <c r="CU54" s="418">
        <f t="shared" ref="CU54" si="742">+CT54+1</f>
        <v>2116</v>
      </c>
      <c r="CV54" s="418">
        <f t="shared" ref="CV54" si="743">+CU54+1</f>
        <v>2117</v>
      </c>
      <c r="CW54" s="418">
        <f t="shared" ref="CW54" si="744">+CV54+1</f>
        <v>2118</v>
      </c>
      <c r="CX54" s="418">
        <f t="shared" ref="CX54" si="745">+CW54+1</f>
        <v>2119</v>
      </c>
      <c r="CY54" s="418">
        <f t="shared" ref="CY54" si="746">+CX54+1</f>
        <v>2120</v>
      </c>
      <c r="CZ54" s="418">
        <f t="shared" ref="CZ54" si="747">+CY54+1</f>
        <v>2121</v>
      </c>
      <c r="DA54" s="418"/>
      <c r="DB54" s="418"/>
      <c r="DC54" s="418"/>
      <c r="DD54" s="418"/>
      <c r="DE54" s="418"/>
      <c r="DF54" s="418"/>
      <c r="DG54" s="418"/>
      <c r="DH54" s="418"/>
      <c r="DI54" s="418"/>
      <c r="DJ54" s="418"/>
      <c r="DK54" s="418"/>
      <c r="DL54" s="418"/>
      <c r="DM54" s="418"/>
      <c r="DN54" s="418"/>
      <c r="DO54" s="418"/>
      <c r="DP54" s="418"/>
      <c r="DQ54" s="418"/>
      <c r="DR54" s="418"/>
      <c r="DS54" s="418"/>
      <c r="DT54" s="418"/>
      <c r="DU54" s="418"/>
    </row>
    <row r="55" spans="1:125" x14ac:dyDescent="0.25">
      <c r="B55">
        <f ca="1">+B49</f>
        <v>20</v>
      </c>
      <c r="C55">
        <f ca="1">IF($C$5="Yes",VLOOKUP($B$19,'LookUp Ranges'!$A$59:$CY$65,C$63),VLOOKUP($B$19,'LookUp Ranges Bonus'!$A$119:$CY$124,'Bonus Calc'!C$63))</f>
        <v>0.32624999999999998</v>
      </c>
      <c r="D55">
        <f ca="1">IF($C$5="Yes",VLOOKUP($B$19,'LookUp Ranges'!$A$59:$CY$65,D$63),VLOOKUP($B$19,'LookUp Ranges Bonus'!$A$119:$CY$124,'Bonus Calc'!D$63))</f>
        <v>5.0533000000000002E-2</v>
      </c>
      <c r="E55">
        <f ca="1">IF($C$5="Yes",VLOOKUP($B$19,'LookUp Ranges'!$A$59:$CY$65,E$63),VLOOKUP($B$19,'LookUp Ranges Bonus'!$A$119:$CY$124,'Bonus Calc'!E$63))</f>
        <v>4.6738999999999996E-2</v>
      </c>
      <c r="F55">
        <f ca="1">IF($C$5="Yes",VLOOKUP($B$19,'LookUp Ranges'!$A$59:$CY$65,F$63),VLOOKUP($B$19,'LookUp Ranges Bonus'!$A$119:$CY$124,'Bonus Calc'!F$63))</f>
        <v>4.3239E-2</v>
      </c>
      <c r="G55">
        <f ca="1">IF($C$5="Yes",VLOOKUP($B$19,'LookUp Ranges'!$A$59:$CY$65,G$63),VLOOKUP($B$19,'LookUp Ranges Bonus'!$A$119:$CY$124,'Bonus Calc'!G$63))</f>
        <v>3.9990999999999999E-2</v>
      </c>
      <c r="H55">
        <f ca="1">IF($C$5="Yes",VLOOKUP($B$19,'LookUp Ranges'!$A$59:$CY$65,H$63),VLOOKUP($B$19,'LookUp Ranges Bonus'!$A$119:$CY$124,'Bonus Calc'!H$63))</f>
        <v>3.6995E-2</v>
      </c>
      <c r="I55">
        <f ca="1">IF($C$5="Yes",VLOOKUP($B$19,'LookUp Ranges'!$A$59:$CY$65,I$63),VLOOKUP($B$19,'LookUp Ranges Bonus'!$A$119:$CY$124,'Bonus Calc'!I$63))</f>
        <v>3.4215999999999996E-2</v>
      </c>
      <c r="J55">
        <f ca="1">IF($C$5="Yes",VLOOKUP($B$19,'LookUp Ranges'!$A$59:$CY$65,J$63),VLOOKUP($B$19,'LookUp Ranges Bonus'!$A$119:$CY$124,'Bonus Calc'!J$63))</f>
        <v>3.1654000000000002E-2</v>
      </c>
      <c r="K55">
        <f ca="1">IF($C$5="Yes",VLOOKUP($B$19,'LookUp Ranges'!$A$59:$CY$65,K$63),VLOOKUP($B$19,'LookUp Ranges Bonus'!$A$119:$CY$124,'Bonus Calc'!K$63))</f>
        <v>3.1233999999999998E-2</v>
      </c>
      <c r="L55">
        <f ca="1">IF($C$5="Yes",VLOOKUP($B$19,'LookUp Ranges'!$A$59:$CY$65,L$63),VLOOKUP($B$19,'LookUp Ranges Bonus'!$A$119:$CY$124,'Bonus Calc'!L$63))</f>
        <v>3.1226999999999994E-2</v>
      </c>
      <c r="M55">
        <f ca="1">IF($C$5="Yes",VLOOKUP($B$19,'LookUp Ranges'!$A$59:$CY$65,M$63),VLOOKUP($B$19,'LookUp Ranges Bonus'!$A$119:$CY$124,'Bonus Calc'!M$63))</f>
        <v>3.1233999999999998E-2</v>
      </c>
      <c r="N55">
        <f ca="1">IF($C$5="Yes",VLOOKUP($B$19,'LookUp Ranges'!$A$59:$CY$65,N$63),VLOOKUP($B$19,'LookUp Ranges Bonus'!$A$119:$CY$124,'Bonus Calc'!N$63))</f>
        <v>3.1226999999999994E-2</v>
      </c>
      <c r="O55">
        <f ca="1">IF($C$5="Yes",VLOOKUP($B$19,'LookUp Ranges'!$A$59:$CY$65,O$63),VLOOKUP($B$19,'LookUp Ranges Bonus'!$A$119:$CY$124,'Bonus Calc'!O$63))</f>
        <v>3.1233999999999998E-2</v>
      </c>
      <c r="P55">
        <f ca="1">IF($C$5="Yes",VLOOKUP($B$19,'LookUp Ranges'!$A$59:$CY$65,P$63),VLOOKUP($B$19,'LookUp Ranges Bonus'!$A$119:$CY$124,'Bonus Calc'!P$63))</f>
        <v>3.1226999999999994E-2</v>
      </c>
      <c r="Q55">
        <f ca="1">IF($C$5="Yes",VLOOKUP($B$19,'LookUp Ranges'!$A$59:$CY$65,Q$63),VLOOKUP($B$19,'LookUp Ranges Bonus'!$A$119:$CY$124,'Bonus Calc'!Q$63))</f>
        <v>3.1233999999999998E-2</v>
      </c>
      <c r="R55">
        <f ca="1">IF($C$5="Yes",VLOOKUP($B$19,'LookUp Ranges'!$A$59:$CY$65,R$63),VLOOKUP($B$19,'LookUp Ranges Bonus'!$A$119:$CY$124,'Bonus Calc'!R$63))</f>
        <v>3.1226999999999994E-2</v>
      </c>
      <c r="S55">
        <f ca="1">IF($C$5="Yes",VLOOKUP($B$19,'LookUp Ranges'!$A$59:$CY$65,S$63),VLOOKUP($B$19,'LookUp Ranges Bonus'!$A$119:$CY$124,'Bonus Calc'!S$63))</f>
        <v>3.1233999999999998E-2</v>
      </c>
      <c r="T55">
        <f ca="1">IF($C$5="Yes",VLOOKUP($B$19,'LookUp Ranges'!$A$59:$CY$65,T$63),VLOOKUP($B$19,'LookUp Ranges Bonus'!$A$119:$CY$124,'Bonus Calc'!T$63))</f>
        <v>3.1226999999999994E-2</v>
      </c>
      <c r="U55">
        <f ca="1">IF($C$5="Yes",VLOOKUP($B$19,'LookUp Ranges'!$A$59:$CY$65,U$63),VLOOKUP($B$19,'LookUp Ranges Bonus'!$A$119:$CY$124,'Bonus Calc'!U$63))</f>
        <v>3.1233999999999998E-2</v>
      </c>
      <c r="V55">
        <f ca="1">IF($C$5="Yes",VLOOKUP($B$19,'LookUp Ranges'!$A$59:$CY$65,V$63),VLOOKUP($B$19,'LookUp Ranges Bonus'!$A$119:$CY$124,'Bonus Calc'!V$63))</f>
        <v>3.1226999999999994E-2</v>
      </c>
      <c r="W55">
        <f ca="1">IF($C$5="Yes",VLOOKUP($B$19,'LookUp Ranges'!$A$59:$CY$65,W$63),VLOOKUP($B$19,'LookUp Ranges Bonus'!$A$119:$CY$124,'Bonus Calc'!W$63))</f>
        <v>1.5616999999999999E-2</v>
      </c>
      <c r="X55">
        <f ca="1">IF($C$5="Yes",VLOOKUP($B$19,'LookUp Ranges'!$A$59:$CY$65,X$63),VLOOKUP($B$19,'LookUp Ranges Bonus'!$A$119:$CY$124,'Bonus Calc'!X$63))</f>
        <v>0</v>
      </c>
      <c r="Y55">
        <f ca="1">IF($C$5="Yes",VLOOKUP($B$19,'LookUp Ranges'!$A$59:$CY$65,Y$63),VLOOKUP($B$19,'LookUp Ranges Bonus'!$A$119:$CY$124,'Bonus Calc'!Y$63))</f>
        <v>0</v>
      </c>
      <c r="Z55">
        <f ca="1">IF($C$5="Yes",VLOOKUP($B$19,'LookUp Ranges'!$A$59:$CY$65,Z$63),VLOOKUP($B$19,'LookUp Ranges Bonus'!$A$119:$CY$124,'Bonus Calc'!Z$63))</f>
        <v>0</v>
      </c>
      <c r="AA55">
        <f ca="1">IF($C$5="Yes",VLOOKUP($B$19,'LookUp Ranges'!$A$59:$CY$65,AA$63),VLOOKUP($B$19,'LookUp Ranges Bonus'!$A$119:$CY$124,'Bonus Calc'!AA$63))</f>
        <v>0</v>
      </c>
      <c r="AB55">
        <f ca="1">IF($C$5="Yes",VLOOKUP($B$19,'LookUp Ranges'!$A$59:$CY$65,AB$63),VLOOKUP($B$19,'LookUp Ranges Bonus'!$A$119:$CY$124,'Bonus Calc'!AB$63))</f>
        <v>0</v>
      </c>
      <c r="AC55">
        <f ca="1">IF($C$5="Yes",VLOOKUP($B$19,'LookUp Ranges'!$A$59:$CY$65,AC$63),VLOOKUP($B$19,'LookUp Ranges Bonus'!$A$119:$CY$124,'Bonus Calc'!AC$63))</f>
        <v>0</v>
      </c>
      <c r="AD55">
        <f ca="1">IF($C$5="Yes",VLOOKUP($B$19,'LookUp Ranges'!$A$59:$CY$65,AD$63),VLOOKUP($B$19,'LookUp Ranges Bonus'!$A$119:$CY$124,'Bonus Calc'!AD$63))</f>
        <v>0</v>
      </c>
      <c r="AE55">
        <f ca="1">IF($C$5="Yes",VLOOKUP($B$19,'LookUp Ranges'!$A$59:$CY$65,AE$63),VLOOKUP($B$19,'LookUp Ranges Bonus'!$A$119:$CY$124,'Bonus Calc'!AE$63))</f>
        <v>0</v>
      </c>
      <c r="AF55">
        <f ca="1">IF($C$5="Yes",VLOOKUP($B$19,'LookUp Ranges'!$A$59:$CY$65,AF$63),VLOOKUP($B$19,'LookUp Ranges Bonus'!$A$119:$CY$124,'Bonus Calc'!AF$63))</f>
        <v>0</v>
      </c>
      <c r="AG55">
        <f ca="1">IF($C$5="Yes",VLOOKUP($B$19,'LookUp Ranges'!$A$59:$CY$65,AG$63),VLOOKUP($B$19,'LookUp Ranges Bonus'!$A$119:$CY$124,'Bonus Calc'!AG$63))</f>
        <v>0</v>
      </c>
      <c r="AH55">
        <f ca="1">IF($C$5="Yes",VLOOKUP($B$19,'LookUp Ranges'!$A$59:$CY$65,AH$63),VLOOKUP($B$19,'LookUp Ranges Bonus'!$A$119:$CY$124,'Bonus Calc'!AH$63))</f>
        <v>0</v>
      </c>
      <c r="AI55">
        <f ca="1">IF($C$5="Yes",VLOOKUP($B$19,'LookUp Ranges'!$A$59:$CY$65,AI$63),VLOOKUP($B$19,'LookUp Ranges Bonus'!$A$119:$CY$124,'Bonus Calc'!AI$63))</f>
        <v>0</v>
      </c>
      <c r="AJ55">
        <f ca="1">IF($C$5="Yes",VLOOKUP($B$19,'LookUp Ranges'!$A$59:$CY$65,AJ$63),VLOOKUP($B$19,'LookUp Ranges Bonus'!$A$119:$CY$124,'Bonus Calc'!AJ$63))</f>
        <v>0</v>
      </c>
      <c r="AK55">
        <f ca="1">IF($C$5="Yes",VLOOKUP($B$19,'LookUp Ranges'!$A$59:$CY$65,AK$63),VLOOKUP($B$19,'LookUp Ranges Bonus'!$A$119:$CY$124,'Bonus Calc'!AK$63))</f>
        <v>0</v>
      </c>
      <c r="AL55">
        <f ca="1">IF($C$5="Yes",VLOOKUP($B$19,'LookUp Ranges'!$A$59:$CY$65,AL$63),VLOOKUP($B$19,'LookUp Ranges Bonus'!$A$119:$CY$124,'Bonus Calc'!AL$63))</f>
        <v>0</v>
      </c>
      <c r="AM55">
        <f ca="1">IF($C$5="Yes",VLOOKUP($B$19,'LookUp Ranges'!$A$59:$CY$65,AM$63),VLOOKUP($B$19,'LookUp Ranges Bonus'!$A$119:$CY$124,'Bonus Calc'!AM$63))</f>
        <v>0</v>
      </c>
      <c r="AN55">
        <f ca="1">IF($C$5="Yes",VLOOKUP($B$19,'LookUp Ranges'!$A$59:$CY$65,AN$63),VLOOKUP($B$19,'LookUp Ranges Bonus'!$A$119:$CY$124,'Bonus Calc'!AN$63))</f>
        <v>0</v>
      </c>
      <c r="AO55">
        <f ca="1">IF($C$5="Yes",VLOOKUP($B$19,'LookUp Ranges'!$A$59:$CY$65,AO$63),VLOOKUP($B$19,'LookUp Ranges Bonus'!$A$119:$CY$124,'Bonus Calc'!AO$63))</f>
        <v>0</v>
      </c>
      <c r="AP55">
        <f ca="1">IF($C$5="Yes",VLOOKUP($B$19,'LookUp Ranges'!$A$59:$CY$65,AP$63),VLOOKUP($B$19,'LookUp Ranges Bonus'!$A$119:$CY$124,'Bonus Calc'!AP$63))</f>
        <v>0</v>
      </c>
      <c r="AQ55">
        <f ca="1">IF($C$5="Yes",VLOOKUP($B$19,'LookUp Ranges'!$A$59:$CY$65,AQ$63),VLOOKUP($B$19,'LookUp Ranges Bonus'!$A$119:$CY$124,'Bonus Calc'!AQ$63))</f>
        <v>0</v>
      </c>
      <c r="AR55">
        <f ca="1">IF($C$5="Yes",VLOOKUP($B$19,'LookUp Ranges'!$A$59:$CY$65,AR$63),VLOOKUP($B$19,'LookUp Ranges Bonus'!$A$119:$CY$124,'Bonus Calc'!AR$63))</f>
        <v>0</v>
      </c>
      <c r="AS55">
        <f ca="1">IF($C$5="Yes",VLOOKUP($B$19,'LookUp Ranges'!$A$59:$CY$65,AS$63),VLOOKUP($B$19,'LookUp Ranges Bonus'!$A$119:$CY$124,'Bonus Calc'!AS$63))</f>
        <v>0</v>
      </c>
      <c r="AT55">
        <f ca="1">IF($C$5="Yes",VLOOKUP($B$19,'LookUp Ranges'!$A$59:$CY$65,AT$63),VLOOKUP($B$19,'LookUp Ranges Bonus'!$A$119:$CY$124,'Bonus Calc'!AT$63))</f>
        <v>0</v>
      </c>
      <c r="AU55">
        <f ca="1">IF($C$5="Yes",VLOOKUP($B$19,'LookUp Ranges'!$A$59:$CY$65,AU$63),VLOOKUP($B$19,'LookUp Ranges Bonus'!$A$119:$CY$124,'Bonus Calc'!AU$63))</f>
        <v>0</v>
      </c>
      <c r="AV55">
        <f ca="1">IF($C$5="Yes",VLOOKUP($B$19,'LookUp Ranges'!$A$59:$CY$65,AV$63),VLOOKUP($B$19,'LookUp Ranges Bonus'!$A$119:$CY$124,'Bonus Calc'!AV$63))</f>
        <v>0</v>
      </c>
      <c r="AW55">
        <f ca="1">IF($C$5="Yes",VLOOKUP($B$19,'LookUp Ranges'!$A$59:$CY$65,AW$63),VLOOKUP($B$19,'LookUp Ranges Bonus'!$A$119:$CY$124,'Bonus Calc'!AW$63))</f>
        <v>0</v>
      </c>
      <c r="AX55">
        <f ca="1">IF($C$5="Yes",VLOOKUP($B$19,'LookUp Ranges'!$A$59:$CY$65,AX$63),VLOOKUP($B$19,'LookUp Ranges Bonus'!$A$119:$CY$124,'Bonus Calc'!AX$63))</f>
        <v>0</v>
      </c>
      <c r="AY55">
        <f ca="1">IF($C$5="Yes",VLOOKUP($B$19,'LookUp Ranges'!$A$59:$CY$65,AY$63),VLOOKUP($B$19,'LookUp Ranges Bonus'!$A$119:$CY$124,'Bonus Calc'!AY$63))</f>
        <v>0</v>
      </c>
      <c r="AZ55">
        <f ca="1">IF($C$5="Yes",VLOOKUP($B$19,'LookUp Ranges'!$A$59:$CY$65,AZ$63),VLOOKUP($B$19,'LookUp Ranges Bonus'!$A$119:$CY$124,'Bonus Calc'!AZ$63))</f>
        <v>0</v>
      </c>
      <c r="BA55">
        <f ca="1">IF($C$5="Yes",VLOOKUP($B$19,'LookUp Ranges'!$A$59:$CY$65,BA$63),VLOOKUP($B$19,'LookUp Ranges Bonus'!$A$119:$CY$124,'Bonus Calc'!BA$63))</f>
        <v>0</v>
      </c>
      <c r="BB55">
        <f ca="1">IF($C$5="Yes",VLOOKUP($B$19,'LookUp Ranges'!$A$59:$CY$65,BB$63),VLOOKUP($B$19,'LookUp Ranges Bonus'!$A$119:$CY$124,'Bonus Calc'!BB$63))</f>
        <v>0</v>
      </c>
      <c r="BC55">
        <f ca="1">IF($C$5="Yes",VLOOKUP($B$19,'LookUp Ranges'!$A$59:$CY$65,BC$63),VLOOKUP($B$19,'LookUp Ranges Bonus'!$A$119:$CY$124,'Bonus Calc'!BC$63))</f>
        <v>0</v>
      </c>
      <c r="BD55">
        <f ca="1">IF($C$5="Yes",VLOOKUP($B$19,'LookUp Ranges'!$A$59:$CY$65,BD$63),VLOOKUP($B$19,'LookUp Ranges Bonus'!$A$119:$CY$124,'Bonus Calc'!BD$63))</f>
        <v>0</v>
      </c>
      <c r="BE55">
        <f ca="1">IF($C$5="Yes",VLOOKUP($B$19,'LookUp Ranges'!$A$59:$CY$65,BE$63),VLOOKUP($B$19,'LookUp Ranges Bonus'!$A$119:$CY$124,'Bonus Calc'!BE$63))</f>
        <v>0</v>
      </c>
      <c r="BF55">
        <f ca="1">IF($C$5="Yes",VLOOKUP($B$19,'LookUp Ranges'!$A$59:$CY$65,BF$63),VLOOKUP($B$19,'LookUp Ranges Bonus'!$A$119:$CY$124,'Bonus Calc'!BF$63))</f>
        <v>0</v>
      </c>
      <c r="BG55">
        <f ca="1">IF($C$5="Yes",VLOOKUP($B$19,'LookUp Ranges'!$A$59:$CY$65,BG$63),VLOOKUP($B$19,'LookUp Ranges Bonus'!$A$119:$CY$124,'Bonus Calc'!BG$63))</f>
        <v>0</v>
      </c>
      <c r="BH55">
        <f ca="1">IF($C$5="Yes",VLOOKUP($B$19,'LookUp Ranges'!$A$59:$CY$65,BH$63),VLOOKUP($B$19,'LookUp Ranges Bonus'!$A$119:$CY$124,'Bonus Calc'!BH$63))</f>
        <v>0</v>
      </c>
      <c r="BI55">
        <f ca="1">IF($C$5="Yes",VLOOKUP($B$19,'LookUp Ranges'!$A$59:$CY$65,BI$63),VLOOKUP($B$19,'LookUp Ranges Bonus'!$A$119:$CY$124,'Bonus Calc'!BI$63))</f>
        <v>0</v>
      </c>
      <c r="BJ55">
        <f ca="1">IF($C$5="Yes",VLOOKUP($B$19,'LookUp Ranges'!$A$59:$CY$65,BJ$63),VLOOKUP($B$19,'LookUp Ranges Bonus'!$A$119:$CY$124,'Bonus Calc'!BJ$63))</f>
        <v>0</v>
      </c>
      <c r="BK55">
        <f ca="1">IF($C$5="Yes",VLOOKUP($B$19,'LookUp Ranges'!$A$59:$CY$65,BK$63),VLOOKUP($B$19,'LookUp Ranges Bonus'!$A$119:$CY$124,'Bonus Calc'!BK$63))</f>
        <v>0</v>
      </c>
      <c r="BL55">
        <f ca="1">IF($C$5="Yes",VLOOKUP($B$19,'LookUp Ranges'!$A$59:$CY$65,BL$63),VLOOKUP($B$19,'LookUp Ranges Bonus'!$A$119:$CY$124,'Bonus Calc'!BL$63))</f>
        <v>0</v>
      </c>
      <c r="BM55">
        <f ca="1">IF($C$5="Yes",VLOOKUP($B$19,'LookUp Ranges'!$A$59:$CY$65,BM$63),VLOOKUP($B$19,'LookUp Ranges Bonus'!$A$119:$CY$124,'Bonus Calc'!BM$63))</f>
        <v>0</v>
      </c>
      <c r="BN55">
        <f ca="1">IF($C$5="Yes",VLOOKUP($B$19,'LookUp Ranges'!$A$59:$CY$65,BN$63),VLOOKUP($B$19,'LookUp Ranges Bonus'!$A$119:$CY$124,'Bonus Calc'!BN$63))</f>
        <v>0</v>
      </c>
      <c r="BO55">
        <f ca="1">IF($C$5="Yes",VLOOKUP($B$19,'LookUp Ranges'!$A$59:$CY$65,BO$63),VLOOKUP($B$19,'LookUp Ranges Bonus'!$A$119:$CY$124,'Bonus Calc'!BO$63))</f>
        <v>0</v>
      </c>
      <c r="BP55">
        <f ca="1">IF($C$5="Yes",VLOOKUP($B$19,'LookUp Ranges'!$A$59:$CY$65,BP$63),VLOOKUP($B$19,'LookUp Ranges Bonus'!$A$119:$CY$124,'Bonus Calc'!BP$63))</f>
        <v>0</v>
      </c>
      <c r="BQ55">
        <f ca="1">IF($C$5="Yes",VLOOKUP($B$19,'LookUp Ranges'!$A$59:$CY$65,BQ$63),VLOOKUP($B$19,'LookUp Ranges Bonus'!$A$119:$CY$124,'Bonus Calc'!BQ$63))</f>
        <v>0</v>
      </c>
      <c r="BR55">
        <f ca="1">IF($C$5="Yes",VLOOKUP($B$19,'LookUp Ranges'!$A$59:$CY$65,BR$63),VLOOKUP($B$19,'LookUp Ranges Bonus'!$A$119:$CY$124,'Bonus Calc'!BR$63))</f>
        <v>0</v>
      </c>
      <c r="BS55">
        <f ca="1">IF($C$5="Yes",VLOOKUP($B$19,'LookUp Ranges'!$A$59:$CY$65,BS$63),VLOOKUP($B$19,'LookUp Ranges Bonus'!$A$119:$CY$124,'Bonus Calc'!BS$63))</f>
        <v>0</v>
      </c>
      <c r="BT55">
        <f ca="1">IF($C$5="Yes",VLOOKUP($B$19,'LookUp Ranges'!$A$59:$CY$65,BT$63),VLOOKUP($B$19,'LookUp Ranges Bonus'!$A$119:$CY$124,'Bonus Calc'!BT$63))</f>
        <v>0</v>
      </c>
      <c r="BU55">
        <f ca="1">IF($C$5="Yes",VLOOKUP($B$19,'LookUp Ranges'!$A$59:$CY$65,BU$63),VLOOKUP($B$19,'LookUp Ranges Bonus'!$A$119:$CY$124,'Bonus Calc'!BU$63))</f>
        <v>0</v>
      </c>
      <c r="BV55">
        <f ca="1">IF($C$5="Yes",VLOOKUP($B$19,'LookUp Ranges'!$A$59:$CY$65,BV$63),VLOOKUP($B$19,'LookUp Ranges Bonus'!$A$119:$CY$124,'Bonus Calc'!BV$63))</f>
        <v>0</v>
      </c>
      <c r="BW55">
        <f ca="1">IF($C$5="Yes",VLOOKUP($B$19,'LookUp Ranges'!$A$59:$CY$65,BW$63),VLOOKUP($B$19,'LookUp Ranges Bonus'!$A$119:$CY$124,'Bonus Calc'!BW$63))</f>
        <v>0</v>
      </c>
      <c r="BX55">
        <f ca="1">IF($C$5="Yes",VLOOKUP($B$19,'LookUp Ranges'!$A$59:$CY$65,BX$63),VLOOKUP($B$19,'LookUp Ranges Bonus'!$A$119:$CY$124,'Bonus Calc'!BX$63))</f>
        <v>0</v>
      </c>
      <c r="BY55">
        <f ca="1">IF($C$5="Yes",VLOOKUP($B$19,'LookUp Ranges'!$A$59:$CY$65,BY$63),VLOOKUP($B$19,'LookUp Ranges Bonus'!$A$119:$CY$124,'Bonus Calc'!BY$63))</f>
        <v>0</v>
      </c>
      <c r="BZ55">
        <f ca="1">IF($C$5="Yes",VLOOKUP($B$19,'LookUp Ranges'!$A$59:$CY$65,BZ$63),VLOOKUP($B$19,'LookUp Ranges Bonus'!$A$119:$CY$124,'Bonus Calc'!BZ$63))</f>
        <v>0</v>
      </c>
      <c r="CA55">
        <f ca="1">IF($C$5="Yes",VLOOKUP($B$19,'LookUp Ranges'!$A$59:$CY$65,CA$63),VLOOKUP($B$19,'LookUp Ranges Bonus'!$A$119:$CY$124,'Bonus Calc'!CA$63))</f>
        <v>0</v>
      </c>
      <c r="CB55">
        <f ca="1">IF($C$5="Yes",VLOOKUP($B$19,'LookUp Ranges'!$A$59:$CY$65,CB$63),VLOOKUP($B$19,'LookUp Ranges Bonus'!$A$119:$CY$124,'Bonus Calc'!CB$63))</f>
        <v>0</v>
      </c>
      <c r="CC55">
        <f ca="1">IF($C$5="Yes",VLOOKUP($B$19,'LookUp Ranges'!$A$59:$CY$65,CC$63),VLOOKUP($B$19,'LookUp Ranges Bonus'!$A$119:$CY$124,'Bonus Calc'!CC$63))</f>
        <v>0</v>
      </c>
      <c r="CD55">
        <f ca="1">IF($C$5="Yes",VLOOKUP($B$19,'LookUp Ranges'!$A$59:$CY$65,CD$63),VLOOKUP($B$19,'LookUp Ranges Bonus'!$A$119:$CY$124,'Bonus Calc'!CD$63))</f>
        <v>0</v>
      </c>
      <c r="CE55">
        <f ca="1">IF($C$5="Yes",VLOOKUP($B$19,'LookUp Ranges'!$A$59:$CY$65,CE$63),VLOOKUP($B$19,'LookUp Ranges Bonus'!$A$119:$CY$124,'Bonus Calc'!CE$63))</f>
        <v>0</v>
      </c>
      <c r="CF55">
        <f ca="1">IF($C$5="Yes",VLOOKUP($B$19,'LookUp Ranges'!$A$59:$CY$65,CF$63),VLOOKUP($B$19,'LookUp Ranges Bonus'!$A$119:$CY$124,'Bonus Calc'!CF$63))</f>
        <v>0</v>
      </c>
      <c r="CG55">
        <f ca="1">IF($C$5="Yes",VLOOKUP($B$19,'LookUp Ranges'!$A$59:$CY$65,CG$63),VLOOKUP($B$19,'LookUp Ranges Bonus'!$A$119:$CY$124,'Bonus Calc'!CG$63))</f>
        <v>0</v>
      </c>
      <c r="CH55">
        <f ca="1">IF($C$5="Yes",VLOOKUP($B$19,'LookUp Ranges'!$A$59:$CY$65,CH$63),VLOOKUP($B$19,'LookUp Ranges Bonus'!$A$119:$CY$124,'Bonus Calc'!CH$63))</f>
        <v>0</v>
      </c>
      <c r="CI55">
        <f ca="1">IF($C$5="Yes",VLOOKUP($B$19,'LookUp Ranges'!$A$59:$CY$65,CI$63),VLOOKUP($B$19,'LookUp Ranges Bonus'!$A$119:$CY$124,'Bonus Calc'!CI$63))</f>
        <v>0</v>
      </c>
      <c r="CJ55">
        <f ca="1">IF($C$5="Yes",VLOOKUP($B$19,'LookUp Ranges'!$A$59:$CY$65,CJ$63),VLOOKUP($B$19,'LookUp Ranges Bonus'!$A$119:$CY$124,'Bonus Calc'!CJ$63))</f>
        <v>0</v>
      </c>
      <c r="CK55">
        <f ca="1">IF($C$5="Yes",VLOOKUP($B$19,'LookUp Ranges'!$A$59:$CY$65,CK$63),VLOOKUP($B$19,'LookUp Ranges Bonus'!$A$119:$CY$124,'Bonus Calc'!CK$63))</f>
        <v>0</v>
      </c>
      <c r="CL55">
        <f ca="1">IF($C$5="Yes",VLOOKUP($B$19,'LookUp Ranges'!$A$59:$CY$65,CL$63),VLOOKUP($B$19,'LookUp Ranges Bonus'!$A$119:$CY$124,'Bonus Calc'!CL$63))</f>
        <v>0</v>
      </c>
      <c r="CM55">
        <f ca="1">IF($C$5="Yes",VLOOKUP($B$19,'LookUp Ranges'!$A$59:$CY$65,CM$63),VLOOKUP($B$19,'LookUp Ranges Bonus'!$A$119:$CY$124,'Bonus Calc'!CM$63))</f>
        <v>0</v>
      </c>
      <c r="CN55">
        <f ca="1">IF($C$5="Yes",VLOOKUP($B$19,'LookUp Ranges'!$A$59:$CY$65,CN$63),VLOOKUP($B$19,'LookUp Ranges Bonus'!$A$119:$CY$124,'Bonus Calc'!CN$63))</f>
        <v>0</v>
      </c>
      <c r="CO55">
        <f ca="1">IF($C$5="Yes",VLOOKUP($B$19,'LookUp Ranges'!$A$59:$CY$65,CO$63),VLOOKUP($B$19,'LookUp Ranges Bonus'!$A$119:$CY$124,'Bonus Calc'!CO$63))</f>
        <v>0</v>
      </c>
      <c r="CP55">
        <f ca="1">IF($C$5="Yes",VLOOKUP($B$19,'LookUp Ranges'!$A$59:$CY$65,CP$63),VLOOKUP($B$19,'LookUp Ranges Bonus'!$A$119:$CY$124,'Bonus Calc'!CP$63))</f>
        <v>0</v>
      </c>
      <c r="CQ55">
        <f ca="1">IF($C$5="Yes",VLOOKUP($B$19,'LookUp Ranges'!$A$59:$CY$65,CQ$63),VLOOKUP($B$19,'LookUp Ranges Bonus'!$A$119:$CY$124,'Bonus Calc'!CQ$63))</f>
        <v>0</v>
      </c>
      <c r="CR55">
        <f ca="1">IF($C$5="Yes",VLOOKUP($B$19,'LookUp Ranges'!$A$59:$CY$65,CR$63),VLOOKUP($B$19,'LookUp Ranges Bonus'!$A$119:$CY$124,'Bonus Calc'!CR$63))</f>
        <v>0</v>
      </c>
      <c r="CS55">
        <f ca="1">IF($C$5="Yes",VLOOKUP($B$19,'LookUp Ranges'!$A$59:$CY$65,CS$63),VLOOKUP($B$19,'LookUp Ranges Bonus'!$A$119:$CY$124,'Bonus Calc'!CS$63))</f>
        <v>0</v>
      </c>
      <c r="CT55">
        <f ca="1">IF($C$5="Yes",VLOOKUP($B$19,'LookUp Ranges'!$A$59:$CY$65,CT$63),VLOOKUP($B$19,'LookUp Ranges Bonus'!$A$119:$CY$124,'Bonus Calc'!CT$63))</f>
        <v>0</v>
      </c>
      <c r="CU55">
        <f ca="1">IF($C$5="Yes",VLOOKUP($B$19,'LookUp Ranges'!$A$59:$CY$65,CU$63),VLOOKUP($B$19,'LookUp Ranges Bonus'!$A$119:$CY$124,'Bonus Calc'!CU$63))</f>
        <v>0</v>
      </c>
      <c r="CV55">
        <f ca="1">IF($C$5="Yes",VLOOKUP($B$19,'LookUp Ranges'!$A$59:$CY$65,CV$63),VLOOKUP($B$19,'LookUp Ranges Bonus'!$A$119:$CY$124,'Bonus Calc'!CV$63))</f>
        <v>0</v>
      </c>
      <c r="CW55">
        <f ca="1">IF($C$5="Yes",VLOOKUP($B$19,'LookUp Ranges'!$A$59:$CY$65,CW$63),VLOOKUP($B$19,'LookUp Ranges Bonus'!$A$119:$CY$124,'Bonus Calc'!CW$63))</f>
        <v>0</v>
      </c>
      <c r="CX55">
        <f ca="1">IF($C$5="Yes",VLOOKUP($B$19,'LookUp Ranges'!$A$59:$CY$65,CX$63),VLOOKUP($B$19,'LookUp Ranges Bonus'!$A$119:$CY$124,'Bonus Calc'!CX$63))</f>
        <v>0</v>
      </c>
      <c r="CY55">
        <f ca="1">IF($C$5="Yes",VLOOKUP($B$19,'LookUp Ranges'!$A$59:$CY$65,CY$63),VLOOKUP($B$19,'LookUp Ranges Bonus'!$A$119:$CY$124,'Bonus Calc'!CY$63))</f>
        <v>0</v>
      </c>
      <c r="CZ55">
        <f ca="1">IF($C$5="Yes",VLOOKUP($B$19,'LookUp Ranges'!$A$59:$CY$65,CZ$63),VLOOKUP($B$19,'LookUp Ranges Bonus'!$A$119:$CY$124,'Bonus Calc'!CZ$63))</f>
        <v>0</v>
      </c>
    </row>
    <row r="57" spans="1:125" x14ac:dyDescent="0.25">
      <c r="B57" t="s">
        <v>244</v>
      </c>
    </row>
    <row r="58" spans="1:125" x14ac:dyDescent="0.25">
      <c r="B58">
        <v>2020</v>
      </c>
      <c r="C58" s="420">
        <f>IF(C4=B58,+SUMIF(Inputs!E29:AR29,"=2020",Inputs!E30:AR30)-IF(C22+C16+C28+C34+C40+C46+C52=0,RetireValue,0),0)+IF(C4&gt;B58,+SUM(Inputs!E30:AR30))</f>
        <v>0</v>
      </c>
      <c r="D58" s="420">
        <f>IF(D4=B58,+SUMIF(Inputs!E51:AR51,"=2020",Inputs!E52:AR52)-IF(D22+D16+D28+D34+D40+D46+D52=0,RetireValueAlt1,0),0)+IF(D4&gt;B58,+SUM(Inputs!E52:AR52))</f>
        <v>0</v>
      </c>
      <c r="E58" s="420">
        <f>IF(E4=$B58,+SUMIF(Inputs!$E74:$AR74,"=2020",Inputs!$E75:$AR75)-IF(E22+E16+E28+E34+E40+E46+E52=0,RetireValueAlt2,0),0)+IF(E4&gt;$B58,+SUM(Inputs!$E75:$AR75))</f>
        <v>0</v>
      </c>
      <c r="F58" s="420">
        <f>IF(F4=$B58,+SUMIF(Inputs!$E97:$AR97,"=2020",Inputs!$E98:$AR98)-IF(F22+F16+F28+F34+F40+F46+F52=0,RetireValueAlt3,0),0)+IF(F4&gt;$B58,+SUM(Inputs!$E98:$AR98))</f>
        <v>0</v>
      </c>
    </row>
    <row r="60" spans="1:125" x14ac:dyDescent="0.25">
      <c r="B60" s="129" t="s">
        <v>31</v>
      </c>
      <c r="C60" s="417">
        <f>+B58</f>
        <v>2020</v>
      </c>
      <c r="D60" s="418">
        <f>+C60+1</f>
        <v>2021</v>
      </c>
      <c r="E60" s="418">
        <f t="shared" ref="E60" si="748">+D60+1</f>
        <v>2022</v>
      </c>
      <c r="F60" s="418">
        <f t="shared" ref="F60" si="749">+E60+1</f>
        <v>2023</v>
      </c>
      <c r="G60" s="418">
        <f t="shared" ref="G60" si="750">+F60+1</f>
        <v>2024</v>
      </c>
      <c r="H60" s="418">
        <f t="shared" ref="H60" si="751">+G60+1</f>
        <v>2025</v>
      </c>
      <c r="I60" s="418">
        <f t="shared" ref="I60" si="752">+H60+1</f>
        <v>2026</v>
      </c>
      <c r="J60" s="418">
        <f t="shared" ref="J60" si="753">+I60+1</f>
        <v>2027</v>
      </c>
      <c r="K60" s="418">
        <f t="shared" ref="K60" si="754">+J60+1</f>
        <v>2028</v>
      </c>
      <c r="L60" s="418">
        <f t="shared" ref="L60" si="755">+K60+1</f>
        <v>2029</v>
      </c>
      <c r="M60" s="418">
        <f t="shared" ref="M60" si="756">+L60+1</f>
        <v>2030</v>
      </c>
      <c r="N60" s="418">
        <f t="shared" ref="N60" si="757">+M60+1</f>
        <v>2031</v>
      </c>
      <c r="O60" s="418">
        <f t="shared" ref="O60" si="758">+N60+1</f>
        <v>2032</v>
      </c>
      <c r="P60" s="418">
        <f t="shared" ref="P60" si="759">+O60+1</f>
        <v>2033</v>
      </c>
      <c r="Q60" s="418">
        <f t="shared" ref="Q60" si="760">+P60+1</f>
        <v>2034</v>
      </c>
      <c r="R60" s="418">
        <f t="shared" ref="R60" si="761">+Q60+1</f>
        <v>2035</v>
      </c>
      <c r="S60" s="418">
        <f>+R60+1</f>
        <v>2036</v>
      </c>
      <c r="T60" s="418">
        <f t="shared" ref="T60" si="762">+S60+1</f>
        <v>2037</v>
      </c>
      <c r="U60" s="418">
        <f t="shared" ref="U60" si="763">+T60+1</f>
        <v>2038</v>
      </c>
      <c r="V60" s="418">
        <f t="shared" ref="V60" si="764">+U60+1</f>
        <v>2039</v>
      </c>
      <c r="W60" s="418">
        <f t="shared" ref="W60" si="765">+V60+1</f>
        <v>2040</v>
      </c>
      <c r="X60" s="418">
        <f t="shared" ref="X60" si="766">+W60+1</f>
        <v>2041</v>
      </c>
      <c r="Y60" s="418">
        <f t="shared" ref="Y60" si="767">+X60+1</f>
        <v>2042</v>
      </c>
      <c r="Z60" s="418">
        <f t="shared" ref="Z60" si="768">+Y60+1</f>
        <v>2043</v>
      </c>
      <c r="AA60" s="418">
        <f t="shared" ref="AA60" si="769">+Z60+1</f>
        <v>2044</v>
      </c>
      <c r="AB60" s="418">
        <f t="shared" ref="AB60" si="770">+AA60+1</f>
        <v>2045</v>
      </c>
      <c r="AC60" s="418">
        <f t="shared" ref="AC60" si="771">+AB60+1</f>
        <v>2046</v>
      </c>
      <c r="AD60" s="418">
        <f t="shared" ref="AD60" si="772">+AC60+1</f>
        <v>2047</v>
      </c>
      <c r="AE60" s="418">
        <f t="shared" ref="AE60" si="773">+AD60+1</f>
        <v>2048</v>
      </c>
      <c r="AF60" s="418">
        <f t="shared" ref="AF60" si="774">+AE60+1</f>
        <v>2049</v>
      </c>
      <c r="AG60" s="418">
        <f t="shared" ref="AG60" si="775">+AF60+1</f>
        <v>2050</v>
      </c>
      <c r="AH60" s="418">
        <f t="shared" ref="AH60" si="776">+AG60+1</f>
        <v>2051</v>
      </c>
      <c r="AI60" s="418">
        <f t="shared" ref="AI60" si="777">+AH60+1</f>
        <v>2052</v>
      </c>
      <c r="AJ60" s="418">
        <f t="shared" ref="AJ60" si="778">+AI60+1</f>
        <v>2053</v>
      </c>
      <c r="AK60" s="418">
        <f t="shared" ref="AK60" si="779">+AJ60+1</f>
        <v>2054</v>
      </c>
      <c r="AL60" s="418">
        <f t="shared" ref="AL60" si="780">+AK60+1</f>
        <v>2055</v>
      </c>
      <c r="AM60" s="418">
        <f t="shared" ref="AM60" si="781">+AL60+1</f>
        <v>2056</v>
      </c>
      <c r="AN60" s="418">
        <f t="shared" ref="AN60" si="782">+AM60+1</f>
        <v>2057</v>
      </c>
      <c r="AO60" s="418">
        <f t="shared" ref="AO60" si="783">+AN60+1</f>
        <v>2058</v>
      </c>
      <c r="AP60" s="418">
        <f t="shared" ref="AP60" si="784">+AO60+1</f>
        <v>2059</v>
      </c>
      <c r="AQ60" s="418">
        <f t="shared" ref="AQ60" si="785">+AP60+1</f>
        <v>2060</v>
      </c>
      <c r="AR60" s="418">
        <f t="shared" ref="AR60" si="786">+AQ60+1</f>
        <v>2061</v>
      </c>
      <c r="AS60" s="418">
        <f t="shared" ref="AS60" si="787">+AR60+1</f>
        <v>2062</v>
      </c>
      <c r="AT60" s="418">
        <f t="shared" ref="AT60" si="788">+AS60+1</f>
        <v>2063</v>
      </c>
      <c r="AU60" s="418">
        <f t="shared" ref="AU60" si="789">+AT60+1</f>
        <v>2064</v>
      </c>
      <c r="AV60" s="418">
        <f t="shared" ref="AV60" si="790">+AU60+1</f>
        <v>2065</v>
      </c>
      <c r="AW60" s="418">
        <f t="shared" ref="AW60" si="791">+AV60+1</f>
        <v>2066</v>
      </c>
      <c r="AX60" s="418">
        <f t="shared" ref="AX60" si="792">+AW60+1</f>
        <v>2067</v>
      </c>
      <c r="AY60" s="418">
        <f t="shared" ref="AY60" si="793">+AX60+1</f>
        <v>2068</v>
      </c>
      <c r="AZ60" s="418">
        <f t="shared" ref="AZ60" si="794">+AY60+1</f>
        <v>2069</v>
      </c>
      <c r="BA60" s="418">
        <f t="shared" ref="BA60" si="795">+AZ60+1</f>
        <v>2070</v>
      </c>
      <c r="BB60" s="418">
        <f t="shared" ref="BB60" si="796">+BA60+1</f>
        <v>2071</v>
      </c>
      <c r="BC60" s="418">
        <f t="shared" ref="BC60" si="797">+BB60+1</f>
        <v>2072</v>
      </c>
      <c r="BD60" s="418">
        <f t="shared" ref="BD60" si="798">+BC60+1</f>
        <v>2073</v>
      </c>
      <c r="BE60" s="418">
        <f t="shared" ref="BE60" si="799">+BD60+1</f>
        <v>2074</v>
      </c>
      <c r="BF60" s="418">
        <f t="shared" ref="BF60" si="800">+BE60+1</f>
        <v>2075</v>
      </c>
      <c r="BG60" s="418">
        <f t="shared" ref="BG60" si="801">+BF60+1</f>
        <v>2076</v>
      </c>
      <c r="BH60" s="418">
        <f t="shared" ref="BH60" si="802">+BG60+1</f>
        <v>2077</v>
      </c>
      <c r="BI60" s="418">
        <f t="shared" ref="BI60" si="803">+BH60+1</f>
        <v>2078</v>
      </c>
      <c r="BJ60" s="418">
        <f t="shared" ref="BJ60" si="804">+BI60+1</f>
        <v>2079</v>
      </c>
      <c r="BK60" s="418">
        <f t="shared" ref="BK60" si="805">+BJ60+1</f>
        <v>2080</v>
      </c>
      <c r="BL60" s="418">
        <f t="shared" ref="BL60" si="806">+BK60+1</f>
        <v>2081</v>
      </c>
      <c r="BM60" s="418">
        <f t="shared" ref="BM60" si="807">+BL60+1</f>
        <v>2082</v>
      </c>
      <c r="BN60" s="418">
        <f t="shared" ref="BN60" si="808">+BM60+1</f>
        <v>2083</v>
      </c>
      <c r="BO60" s="418">
        <f t="shared" ref="BO60" si="809">+BN60+1</f>
        <v>2084</v>
      </c>
      <c r="BP60" s="418">
        <f t="shared" ref="BP60" si="810">+BO60+1</f>
        <v>2085</v>
      </c>
      <c r="BQ60" s="418">
        <f t="shared" ref="BQ60" si="811">+BP60+1</f>
        <v>2086</v>
      </c>
      <c r="BR60" s="418">
        <f t="shared" ref="BR60" si="812">+BQ60+1</f>
        <v>2087</v>
      </c>
      <c r="BS60" s="418">
        <f t="shared" ref="BS60" si="813">+BR60+1</f>
        <v>2088</v>
      </c>
      <c r="BT60" s="418">
        <f t="shared" ref="BT60" si="814">+BS60+1</f>
        <v>2089</v>
      </c>
      <c r="BU60" s="418">
        <f t="shared" ref="BU60" si="815">+BT60+1</f>
        <v>2090</v>
      </c>
      <c r="BV60" s="418">
        <f t="shared" ref="BV60" si="816">+BU60+1</f>
        <v>2091</v>
      </c>
      <c r="BW60" s="418">
        <f t="shared" ref="BW60" si="817">+BV60+1</f>
        <v>2092</v>
      </c>
      <c r="BX60" s="418">
        <f t="shared" ref="BX60" si="818">+BW60+1</f>
        <v>2093</v>
      </c>
      <c r="BY60" s="418">
        <f t="shared" ref="BY60" si="819">+BX60+1</f>
        <v>2094</v>
      </c>
      <c r="BZ60" s="418">
        <f t="shared" ref="BZ60" si="820">+BY60+1</f>
        <v>2095</v>
      </c>
      <c r="CA60" s="418">
        <f t="shared" ref="CA60" si="821">+BZ60+1</f>
        <v>2096</v>
      </c>
      <c r="CB60" s="418">
        <f t="shared" ref="CB60" si="822">+CA60+1</f>
        <v>2097</v>
      </c>
      <c r="CC60" s="418">
        <f t="shared" ref="CC60" si="823">+CB60+1</f>
        <v>2098</v>
      </c>
      <c r="CD60" s="418">
        <f t="shared" ref="CD60" si="824">+CC60+1</f>
        <v>2099</v>
      </c>
      <c r="CE60" s="418">
        <f t="shared" ref="CE60" si="825">+CD60+1</f>
        <v>2100</v>
      </c>
      <c r="CF60" s="418">
        <f t="shared" ref="CF60" si="826">+CE60+1</f>
        <v>2101</v>
      </c>
      <c r="CG60" s="418">
        <f t="shared" ref="CG60" si="827">+CF60+1</f>
        <v>2102</v>
      </c>
      <c r="CH60" s="418">
        <f t="shared" ref="CH60" si="828">+CG60+1</f>
        <v>2103</v>
      </c>
      <c r="CI60" s="418">
        <f t="shared" ref="CI60" si="829">+CH60+1</f>
        <v>2104</v>
      </c>
      <c r="CJ60" s="418">
        <f t="shared" ref="CJ60" si="830">+CI60+1</f>
        <v>2105</v>
      </c>
      <c r="CK60" s="418">
        <f t="shared" ref="CK60" si="831">+CJ60+1</f>
        <v>2106</v>
      </c>
      <c r="CL60" s="418">
        <f t="shared" ref="CL60" si="832">+CK60+1</f>
        <v>2107</v>
      </c>
      <c r="CM60" s="418">
        <f t="shared" ref="CM60" si="833">+CL60+1</f>
        <v>2108</v>
      </c>
      <c r="CN60" s="418">
        <f t="shared" ref="CN60" si="834">+CM60+1</f>
        <v>2109</v>
      </c>
      <c r="CO60" s="418">
        <f t="shared" ref="CO60" si="835">+CN60+1</f>
        <v>2110</v>
      </c>
      <c r="CP60" s="418">
        <f t="shared" ref="CP60" si="836">+CO60+1</f>
        <v>2111</v>
      </c>
      <c r="CQ60" s="418">
        <f t="shared" ref="CQ60" si="837">+CP60+1</f>
        <v>2112</v>
      </c>
      <c r="CR60" s="418">
        <f t="shared" ref="CR60" si="838">+CQ60+1</f>
        <v>2113</v>
      </c>
      <c r="CS60" s="418">
        <f t="shared" ref="CS60" si="839">+CR60+1</f>
        <v>2114</v>
      </c>
      <c r="CT60" s="418">
        <f t="shared" ref="CT60" si="840">+CS60+1</f>
        <v>2115</v>
      </c>
      <c r="CU60" s="418">
        <f t="shared" ref="CU60" si="841">+CT60+1</f>
        <v>2116</v>
      </c>
      <c r="CV60" s="418">
        <f t="shared" ref="CV60" si="842">+CU60+1</f>
        <v>2117</v>
      </c>
      <c r="CW60" s="418">
        <f t="shared" ref="CW60" si="843">+CV60+1</f>
        <v>2118</v>
      </c>
      <c r="CX60" s="418">
        <f t="shared" ref="CX60" si="844">+CW60+1</f>
        <v>2119</v>
      </c>
      <c r="CY60" s="418">
        <f t="shared" ref="CY60" si="845">+CX60+1</f>
        <v>2120</v>
      </c>
      <c r="CZ60" s="418">
        <f t="shared" ref="CZ60" si="846">+CY60+1</f>
        <v>2121</v>
      </c>
      <c r="DA60" s="418"/>
      <c r="DB60" s="418"/>
      <c r="DC60" s="418"/>
      <c r="DD60" s="418"/>
      <c r="DE60" s="418"/>
      <c r="DF60" s="418"/>
      <c r="DG60" s="418"/>
      <c r="DH60" s="418"/>
      <c r="DI60" s="418"/>
      <c r="DJ60" s="418"/>
      <c r="DK60" s="418"/>
      <c r="DL60" s="418"/>
      <c r="DM60" s="418"/>
      <c r="DN60" s="418"/>
      <c r="DO60" s="418"/>
      <c r="DP60" s="418"/>
      <c r="DQ60" s="418"/>
      <c r="DR60" s="418"/>
      <c r="DS60" s="418"/>
      <c r="DT60" s="418"/>
      <c r="DU60" s="418"/>
    </row>
    <row r="61" spans="1:125" x14ac:dyDescent="0.25">
      <c r="A61">
        <v>2020</v>
      </c>
      <c r="B61">
        <f ca="1">+B55</f>
        <v>20</v>
      </c>
      <c r="C61">
        <f ca="1">IF($C$5="Yes",VLOOKUP($B$19,'LookUp Ranges'!$A$59:$CY$65,C$63),VLOOKUP($B$19,'LookUp Ranges Bonus'!$A$129:$CY$135,'Bonus Calc'!C$63))</f>
        <v>3.7499999999999999E-2</v>
      </c>
      <c r="D61">
        <f ca="1">IF($C$5="Yes",VLOOKUP($B$19,'LookUp Ranges'!$A$59:$CY$65,D$63),VLOOKUP($B$19,'LookUp Ranges Bonus'!$A$129:$CY$135,'Bonus Calc'!D$63))</f>
        <v>7.2190000000000004E-2</v>
      </c>
      <c r="E61">
        <f ca="1">IF($C$5="Yes",VLOOKUP($B$19,'LookUp Ranges'!$A$59:$CY$65,E$63),VLOOKUP($B$19,'LookUp Ranges Bonus'!$A$129:$CY$135,'Bonus Calc'!E$63))</f>
        <v>6.6769999999999996E-2</v>
      </c>
      <c r="F61">
        <f ca="1">IF($C$5="Yes",VLOOKUP($B$19,'LookUp Ranges'!$A$59:$CY$65,F$63),VLOOKUP($B$19,'LookUp Ranges Bonus'!$A$129:$CY$135,'Bonus Calc'!F$63))</f>
        <v>6.1769999999999999E-2</v>
      </c>
      <c r="G61">
        <f ca="1">IF($C$5="Yes",VLOOKUP($B$19,'LookUp Ranges'!$A$59:$CY$65,G$63),VLOOKUP($B$19,'LookUp Ranges Bonus'!$A$129:$CY$135,'Bonus Calc'!G$63))</f>
        <v>5.713E-2</v>
      </c>
      <c r="H61">
        <f ca="1">IF($C$5="Yes",VLOOKUP($B$19,'LookUp Ranges'!$A$59:$CY$65,H$63),VLOOKUP($B$19,'LookUp Ranges Bonus'!$A$129:$CY$135,'Bonus Calc'!H$63))</f>
        <v>5.2850000000000001E-2</v>
      </c>
      <c r="I61">
        <f ca="1">IF($C$5="Yes",VLOOKUP($B$19,'LookUp Ranges'!$A$59:$CY$65,I$63),VLOOKUP($B$19,'LookUp Ranges Bonus'!$A$129:$CY$135,'Bonus Calc'!I$63))</f>
        <v>4.888E-2</v>
      </c>
      <c r="J61">
        <f ca="1">IF($C$5="Yes",VLOOKUP($B$19,'LookUp Ranges'!$A$59:$CY$65,J$63),VLOOKUP($B$19,'LookUp Ranges Bonus'!$A$129:$CY$135,'Bonus Calc'!J$63))</f>
        <v>4.5220000000000003E-2</v>
      </c>
      <c r="K61">
        <f ca="1">IF($C$5="Yes",VLOOKUP($B$19,'LookUp Ranges'!$A$59:$CY$65,K$63),VLOOKUP($B$19,'LookUp Ranges Bonus'!$A$129:$CY$135,'Bonus Calc'!K$63))</f>
        <v>4.462E-2</v>
      </c>
      <c r="L61">
        <f ca="1">IF($C$5="Yes",VLOOKUP($B$19,'LookUp Ranges'!$A$59:$CY$65,L$63),VLOOKUP($B$19,'LookUp Ranges Bonus'!$A$129:$CY$135,'Bonus Calc'!L$63))</f>
        <v>4.4609999999999997E-2</v>
      </c>
      <c r="M61">
        <f ca="1">IF($C$5="Yes",VLOOKUP($B$19,'LookUp Ranges'!$A$59:$CY$65,M$63),VLOOKUP($B$19,'LookUp Ranges Bonus'!$A$129:$CY$135,'Bonus Calc'!M$63))</f>
        <v>4.462E-2</v>
      </c>
      <c r="N61">
        <f ca="1">IF($C$5="Yes",VLOOKUP($B$19,'LookUp Ranges'!$A$59:$CY$65,N$63),VLOOKUP($B$19,'LookUp Ranges Bonus'!$A$129:$CY$135,'Bonus Calc'!N$63))</f>
        <v>4.4609999999999997E-2</v>
      </c>
      <c r="O61">
        <f ca="1">IF($C$5="Yes",VLOOKUP($B$19,'LookUp Ranges'!$A$59:$CY$65,O$63),VLOOKUP($B$19,'LookUp Ranges Bonus'!$A$129:$CY$135,'Bonus Calc'!O$63))</f>
        <v>4.462E-2</v>
      </c>
      <c r="P61">
        <f ca="1">IF($C$5="Yes",VLOOKUP($B$19,'LookUp Ranges'!$A$59:$CY$65,P$63),VLOOKUP($B$19,'LookUp Ranges Bonus'!$A$129:$CY$135,'Bonus Calc'!P$63))</f>
        <v>4.4609999999999997E-2</v>
      </c>
      <c r="Q61">
        <f ca="1">IF($C$5="Yes",VLOOKUP($B$19,'LookUp Ranges'!$A$59:$CY$65,Q$63),VLOOKUP($B$19,'LookUp Ranges Bonus'!$A$129:$CY$135,'Bonus Calc'!Q$63))</f>
        <v>4.462E-2</v>
      </c>
      <c r="R61">
        <f ca="1">IF($C$5="Yes",VLOOKUP($B$19,'LookUp Ranges'!$A$59:$CY$65,R$63),VLOOKUP($B$19,'LookUp Ranges Bonus'!$A$129:$CY$135,'Bonus Calc'!R$63))</f>
        <v>4.4609999999999997E-2</v>
      </c>
      <c r="S61">
        <f ca="1">IF($C$5="Yes",VLOOKUP($B$19,'LookUp Ranges'!$A$59:$CY$65,S$63),VLOOKUP($B$19,'LookUp Ranges Bonus'!$A$129:$CY$135,'Bonus Calc'!S$63))</f>
        <v>4.462E-2</v>
      </c>
      <c r="T61">
        <f ca="1">IF($C$5="Yes",VLOOKUP($B$19,'LookUp Ranges'!$A$59:$CY$65,T$63),VLOOKUP($B$19,'LookUp Ranges Bonus'!$A$129:$CY$135,'Bonus Calc'!T$63))</f>
        <v>4.4609999999999997E-2</v>
      </c>
      <c r="U61">
        <f ca="1">IF($C$5="Yes",VLOOKUP($B$19,'LookUp Ranges'!$A$59:$CY$65,U$63),VLOOKUP($B$19,'LookUp Ranges Bonus'!$A$129:$CY$135,'Bonus Calc'!U$63))</f>
        <v>4.462E-2</v>
      </c>
      <c r="V61">
        <f ca="1">IF($C$5="Yes",VLOOKUP($B$19,'LookUp Ranges'!$A$59:$CY$65,V$63),VLOOKUP($B$19,'LookUp Ranges Bonus'!$A$129:$CY$135,'Bonus Calc'!V$63))</f>
        <v>4.4609999999999997E-2</v>
      </c>
      <c r="W61">
        <f ca="1">IF($C$5="Yes",VLOOKUP($B$19,'LookUp Ranges'!$A$59:$CY$65,W$63),VLOOKUP($B$19,'LookUp Ranges Bonus'!$A$129:$CY$135,'Bonus Calc'!W$63))</f>
        <v>2.231E-2</v>
      </c>
      <c r="X61">
        <f ca="1">IF($C$5="Yes",VLOOKUP($B$19,'LookUp Ranges'!$A$59:$CY$65,X$63),VLOOKUP($B$19,'LookUp Ranges Bonus'!$A$129:$CY$135,'Bonus Calc'!X$63))</f>
        <v>0</v>
      </c>
      <c r="Y61">
        <f ca="1">IF($C$5="Yes",VLOOKUP($B$19,'LookUp Ranges'!$A$59:$CY$65,Y$63),VLOOKUP($B$19,'LookUp Ranges Bonus'!$A$129:$CY$135,'Bonus Calc'!Y$63))</f>
        <v>0</v>
      </c>
      <c r="Z61">
        <f ca="1">IF($C$5="Yes",VLOOKUP($B$19,'LookUp Ranges'!$A$59:$CY$65,Z$63),VLOOKUP($B$19,'LookUp Ranges Bonus'!$A$129:$CY$135,'Bonus Calc'!Z$63))</f>
        <v>0</v>
      </c>
      <c r="AA61">
        <f ca="1">IF($C$5="Yes",VLOOKUP($B$19,'LookUp Ranges'!$A$59:$CY$65,AA$63),VLOOKUP($B$19,'LookUp Ranges Bonus'!$A$129:$CY$135,'Bonus Calc'!AA$63))</f>
        <v>0</v>
      </c>
      <c r="AB61">
        <f ca="1">IF($C$5="Yes",VLOOKUP($B$19,'LookUp Ranges'!$A$59:$CY$65,AB$63),VLOOKUP($B$19,'LookUp Ranges Bonus'!$A$129:$CY$135,'Bonus Calc'!AB$63))</f>
        <v>0</v>
      </c>
      <c r="AC61">
        <f ca="1">IF($C$5="Yes",VLOOKUP($B$19,'LookUp Ranges'!$A$59:$CY$65,AC$63),VLOOKUP($B$19,'LookUp Ranges Bonus'!$A$129:$CY$135,'Bonus Calc'!AC$63))</f>
        <v>0</v>
      </c>
      <c r="AD61">
        <f ca="1">IF($C$5="Yes",VLOOKUP($B$19,'LookUp Ranges'!$A$59:$CY$65,AD$63),VLOOKUP($B$19,'LookUp Ranges Bonus'!$A$129:$CY$135,'Bonus Calc'!AD$63))</f>
        <v>0</v>
      </c>
      <c r="AE61">
        <f ca="1">IF($C$5="Yes",VLOOKUP($B$19,'LookUp Ranges'!$A$59:$CY$65,AE$63),VLOOKUP($B$19,'LookUp Ranges Bonus'!$A$129:$CY$135,'Bonus Calc'!AE$63))</f>
        <v>0</v>
      </c>
      <c r="AF61">
        <f ca="1">IF($C$5="Yes",VLOOKUP($B$19,'LookUp Ranges'!$A$59:$CY$65,AF$63),VLOOKUP($B$19,'LookUp Ranges Bonus'!$A$129:$CY$135,'Bonus Calc'!AF$63))</f>
        <v>0</v>
      </c>
      <c r="AG61">
        <f ca="1">IF($C$5="Yes",VLOOKUP($B$19,'LookUp Ranges'!$A$59:$CY$65,AG$63),VLOOKUP($B$19,'LookUp Ranges Bonus'!$A$129:$CY$135,'Bonus Calc'!AG$63))</f>
        <v>0</v>
      </c>
      <c r="AH61">
        <f ca="1">IF($C$5="Yes",VLOOKUP($B$19,'LookUp Ranges'!$A$59:$CY$65,AH$63),VLOOKUP($B$19,'LookUp Ranges Bonus'!$A$129:$CY$135,'Bonus Calc'!AH$63))</f>
        <v>0</v>
      </c>
      <c r="AI61">
        <f ca="1">IF($C$5="Yes",VLOOKUP($B$19,'LookUp Ranges'!$A$59:$CY$65,AI$63),VLOOKUP($B$19,'LookUp Ranges Bonus'!$A$129:$CY$135,'Bonus Calc'!AI$63))</f>
        <v>0</v>
      </c>
      <c r="AJ61">
        <f ca="1">IF($C$5="Yes",VLOOKUP($B$19,'LookUp Ranges'!$A$59:$CY$65,AJ$63),VLOOKUP($B$19,'LookUp Ranges Bonus'!$A$129:$CY$135,'Bonus Calc'!AJ$63))</f>
        <v>0</v>
      </c>
      <c r="AK61">
        <f ca="1">IF($C$5="Yes",VLOOKUP($B$19,'LookUp Ranges'!$A$59:$CY$65,AK$63),VLOOKUP($B$19,'LookUp Ranges Bonus'!$A$129:$CY$135,'Bonus Calc'!AK$63))</f>
        <v>0</v>
      </c>
      <c r="AL61">
        <f ca="1">IF($C$5="Yes",VLOOKUP($B$19,'LookUp Ranges'!$A$59:$CY$65,AL$63),VLOOKUP($B$19,'LookUp Ranges Bonus'!$A$129:$CY$135,'Bonus Calc'!AL$63))</f>
        <v>0</v>
      </c>
      <c r="AM61">
        <f ca="1">IF($C$5="Yes",VLOOKUP($B$19,'LookUp Ranges'!$A$59:$CY$65,AM$63),VLOOKUP($B$19,'LookUp Ranges Bonus'!$A$129:$CY$135,'Bonus Calc'!AM$63))</f>
        <v>0</v>
      </c>
      <c r="AN61">
        <f ca="1">IF($C$5="Yes",VLOOKUP($B$19,'LookUp Ranges'!$A$59:$CY$65,AN$63),VLOOKUP($B$19,'LookUp Ranges Bonus'!$A$129:$CY$135,'Bonus Calc'!AN$63))</f>
        <v>0</v>
      </c>
      <c r="AO61">
        <f ca="1">IF($C$5="Yes",VLOOKUP($B$19,'LookUp Ranges'!$A$59:$CY$65,AO$63),VLOOKUP($B$19,'LookUp Ranges Bonus'!$A$129:$CY$135,'Bonus Calc'!AO$63))</f>
        <v>0</v>
      </c>
      <c r="AP61">
        <f ca="1">IF($C$5="Yes",VLOOKUP($B$19,'LookUp Ranges'!$A$59:$CY$65,AP$63),VLOOKUP($B$19,'LookUp Ranges Bonus'!$A$129:$CY$135,'Bonus Calc'!AP$63))</f>
        <v>0</v>
      </c>
      <c r="AQ61">
        <f ca="1">IF($C$5="Yes",VLOOKUP($B$19,'LookUp Ranges'!$A$59:$CY$65,AQ$63),VLOOKUP($B$19,'LookUp Ranges Bonus'!$A$129:$CY$135,'Bonus Calc'!AQ$63))</f>
        <v>0</v>
      </c>
      <c r="AR61">
        <f ca="1">IF($C$5="Yes",VLOOKUP($B$19,'LookUp Ranges'!$A$59:$CY$65,AR$63),VLOOKUP($B$19,'LookUp Ranges Bonus'!$A$129:$CY$135,'Bonus Calc'!AR$63))</f>
        <v>0</v>
      </c>
      <c r="AS61">
        <f ca="1">IF($C$5="Yes",VLOOKUP($B$19,'LookUp Ranges'!$A$59:$CY$65,AS$63),VLOOKUP($B$19,'LookUp Ranges Bonus'!$A$129:$CY$135,'Bonus Calc'!AS$63))</f>
        <v>0</v>
      </c>
      <c r="AT61">
        <f ca="1">IF($C$5="Yes",VLOOKUP($B$19,'LookUp Ranges'!$A$59:$CY$65,AT$63),VLOOKUP($B$19,'LookUp Ranges Bonus'!$A$129:$CY$135,'Bonus Calc'!AT$63))</f>
        <v>0</v>
      </c>
      <c r="AU61">
        <f ca="1">IF($C$5="Yes",VLOOKUP($B$19,'LookUp Ranges'!$A$59:$CY$65,AU$63),VLOOKUP($B$19,'LookUp Ranges Bonus'!$A$129:$CY$135,'Bonus Calc'!AU$63))</f>
        <v>0</v>
      </c>
      <c r="AV61">
        <f ca="1">IF($C$5="Yes",VLOOKUP($B$19,'LookUp Ranges'!$A$59:$CY$65,AV$63),VLOOKUP($B$19,'LookUp Ranges Bonus'!$A$129:$CY$135,'Bonus Calc'!AV$63))</f>
        <v>0</v>
      </c>
      <c r="AW61">
        <f ca="1">IF($C$5="Yes",VLOOKUP($B$19,'LookUp Ranges'!$A$59:$CY$65,AW$63),VLOOKUP($B$19,'LookUp Ranges Bonus'!$A$129:$CY$135,'Bonus Calc'!AW$63))</f>
        <v>0</v>
      </c>
      <c r="AX61">
        <f ca="1">IF($C$5="Yes",VLOOKUP($B$19,'LookUp Ranges'!$A$59:$CY$65,AX$63),VLOOKUP($B$19,'LookUp Ranges Bonus'!$A$129:$CY$135,'Bonus Calc'!AX$63))</f>
        <v>0</v>
      </c>
      <c r="AY61">
        <f ca="1">IF($C$5="Yes",VLOOKUP($B$19,'LookUp Ranges'!$A$59:$CY$65,AY$63),VLOOKUP($B$19,'LookUp Ranges Bonus'!$A$129:$CY$135,'Bonus Calc'!AY$63))</f>
        <v>0</v>
      </c>
      <c r="AZ61">
        <f ca="1">IF($C$5="Yes",VLOOKUP($B$19,'LookUp Ranges'!$A$59:$CY$65,AZ$63),VLOOKUP($B$19,'LookUp Ranges Bonus'!$A$129:$CY$135,'Bonus Calc'!AZ$63))</f>
        <v>0</v>
      </c>
      <c r="BA61">
        <f ca="1">IF($C$5="Yes",VLOOKUP($B$19,'LookUp Ranges'!$A$59:$CY$65,BA$63),VLOOKUP($B$19,'LookUp Ranges Bonus'!$A$129:$CY$135,'Bonus Calc'!BA$63))</f>
        <v>0</v>
      </c>
      <c r="BB61">
        <f ca="1">IF($C$5="Yes",VLOOKUP($B$19,'LookUp Ranges'!$A$59:$CY$65,BB$63),VLOOKUP($B$19,'LookUp Ranges Bonus'!$A$129:$CY$135,'Bonus Calc'!BB$63))</f>
        <v>0</v>
      </c>
      <c r="BC61">
        <f ca="1">IF($C$5="Yes",VLOOKUP($B$19,'LookUp Ranges'!$A$59:$CY$65,BC$63),VLOOKUP($B$19,'LookUp Ranges Bonus'!$A$129:$CY$135,'Bonus Calc'!BC$63))</f>
        <v>0</v>
      </c>
      <c r="BD61">
        <f ca="1">IF($C$5="Yes",VLOOKUP($B$19,'LookUp Ranges'!$A$59:$CY$65,BD$63),VLOOKUP($B$19,'LookUp Ranges Bonus'!$A$129:$CY$135,'Bonus Calc'!BD$63))</f>
        <v>0</v>
      </c>
      <c r="BE61">
        <f ca="1">IF($C$5="Yes",VLOOKUP($B$19,'LookUp Ranges'!$A$59:$CY$65,BE$63),VLOOKUP($B$19,'LookUp Ranges Bonus'!$A$129:$CY$135,'Bonus Calc'!BE$63))</f>
        <v>0</v>
      </c>
      <c r="BF61">
        <f ca="1">IF($C$5="Yes",VLOOKUP($B$19,'LookUp Ranges'!$A$59:$CY$65,BF$63),VLOOKUP($B$19,'LookUp Ranges Bonus'!$A$129:$CY$135,'Bonus Calc'!BF$63))</f>
        <v>0</v>
      </c>
      <c r="BG61">
        <f ca="1">IF($C$5="Yes",VLOOKUP($B$19,'LookUp Ranges'!$A$59:$CY$65,BG$63),VLOOKUP($B$19,'LookUp Ranges Bonus'!$A$129:$CY$135,'Bonus Calc'!BG$63))</f>
        <v>0</v>
      </c>
      <c r="BH61">
        <f ca="1">IF($C$5="Yes",VLOOKUP($B$19,'LookUp Ranges'!$A$59:$CY$65,BH$63),VLOOKUP($B$19,'LookUp Ranges Bonus'!$A$129:$CY$135,'Bonus Calc'!BH$63))</f>
        <v>0</v>
      </c>
      <c r="BI61">
        <f ca="1">IF($C$5="Yes",VLOOKUP($B$19,'LookUp Ranges'!$A$59:$CY$65,BI$63),VLOOKUP($B$19,'LookUp Ranges Bonus'!$A$129:$CY$135,'Bonus Calc'!BI$63))</f>
        <v>0</v>
      </c>
      <c r="BJ61">
        <f ca="1">IF($C$5="Yes",VLOOKUP($B$19,'LookUp Ranges'!$A$59:$CY$65,BJ$63),VLOOKUP($B$19,'LookUp Ranges Bonus'!$A$129:$CY$135,'Bonus Calc'!BJ$63))</f>
        <v>0</v>
      </c>
      <c r="BK61">
        <f ca="1">IF($C$5="Yes",VLOOKUP($B$19,'LookUp Ranges'!$A$59:$CY$65,BK$63),VLOOKUP($B$19,'LookUp Ranges Bonus'!$A$129:$CY$135,'Bonus Calc'!BK$63))</f>
        <v>0</v>
      </c>
      <c r="BL61">
        <f ca="1">IF($C$5="Yes",VLOOKUP($B$19,'LookUp Ranges'!$A$59:$CY$65,BL$63),VLOOKUP($B$19,'LookUp Ranges Bonus'!$A$129:$CY$135,'Bonus Calc'!BL$63))</f>
        <v>0</v>
      </c>
      <c r="BM61">
        <f ca="1">IF($C$5="Yes",VLOOKUP($B$19,'LookUp Ranges'!$A$59:$CY$65,BM$63),VLOOKUP($B$19,'LookUp Ranges Bonus'!$A$129:$CY$135,'Bonus Calc'!BM$63))</f>
        <v>0</v>
      </c>
      <c r="BN61">
        <f ca="1">IF($C$5="Yes",VLOOKUP($B$19,'LookUp Ranges'!$A$59:$CY$65,BN$63),VLOOKUP($B$19,'LookUp Ranges Bonus'!$A$129:$CY$135,'Bonus Calc'!BN$63))</f>
        <v>0</v>
      </c>
      <c r="BO61">
        <f ca="1">IF($C$5="Yes",VLOOKUP($B$19,'LookUp Ranges'!$A$59:$CY$65,BO$63),VLOOKUP($B$19,'LookUp Ranges Bonus'!$A$129:$CY$135,'Bonus Calc'!BO$63))</f>
        <v>0</v>
      </c>
      <c r="BP61">
        <f ca="1">IF($C$5="Yes",VLOOKUP($B$19,'LookUp Ranges'!$A$59:$CY$65,BP$63),VLOOKUP($B$19,'LookUp Ranges Bonus'!$A$129:$CY$135,'Bonus Calc'!BP$63))</f>
        <v>0</v>
      </c>
      <c r="BQ61">
        <f ca="1">IF($C$5="Yes",VLOOKUP($B$19,'LookUp Ranges'!$A$59:$CY$65,BQ$63),VLOOKUP($B$19,'LookUp Ranges Bonus'!$A$129:$CY$135,'Bonus Calc'!BQ$63))</f>
        <v>0</v>
      </c>
      <c r="BR61">
        <f ca="1">IF($C$5="Yes",VLOOKUP($B$19,'LookUp Ranges'!$A$59:$CY$65,BR$63),VLOOKUP($B$19,'LookUp Ranges Bonus'!$A$129:$CY$135,'Bonus Calc'!BR$63))</f>
        <v>0</v>
      </c>
      <c r="BS61">
        <f ca="1">IF($C$5="Yes",VLOOKUP($B$19,'LookUp Ranges'!$A$59:$CY$65,BS$63),VLOOKUP($B$19,'LookUp Ranges Bonus'!$A$129:$CY$135,'Bonus Calc'!BS$63))</f>
        <v>0</v>
      </c>
      <c r="BT61">
        <f ca="1">IF($C$5="Yes",VLOOKUP($B$19,'LookUp Ranges'!$A$59:$CY$65,BT$63),VLOOKUP($B$19,'LookUp Ranges Bonus'!$A$129:$CY$135,'Bonus Calc'!BT$63))</f>
        <v>0</v>
      </c>
      <c r="BU61">
        <f ca="1">IF($C$5="Yes",VLOOKUP($B$19,'LookUp Ranges'!$A$59:$CY$65,BU$63),VLOOKUP($B$19,'LookUp Ranges Bonus'!$A$129:$CY$135,'Bonus Calc'!BU$63))</f>
        <v>0</v>
      </c>
      <c r="BV61">
        <f ca="1">IF($C$5="Yes",VLOOKUP($B$19,'LookUp Ranges'!$A$59:$CY$65,BV$63),VLOOKUP($B$19,'LookUp Ranges Bonus'!$A$129:$CY$135,'Bonus Calc'!BV$63))</f>
        <v>0</v>
      </c>
      <c r="BW61">
        <f ca="1">IF($C$5="Yes",VLOOKUP($B$19,'LookUp Ranges'!$A$59:$CY$65,BW$63),VLOOKUP($B$19,'LookUp Ranges Bonus'!$A$129:$CY$135,'Bonus Calc'!BW$63))</f>
        <v>0</v>
      </c>
      <c r="BX61">
        <f ca="1">IF($C$5="Yes",VLOOKUP($B$19,'LookUp Ranges'!$A$59:$CY$65,BX$63),VLOOKUP($B$19,'LookUp Ranges Bonus'!$A$129:$CY$135,'Bonus Calc'!BX$63))</f>
        <v>0</v>
      </c>
      <c r="BY61">
        <f ca="1">IF($C$5="Yes",VLOOKUP($B$19,'LookUp Ranges'!$A$59:$CY$65,BY$63),VLOOKUP($B$19,'LookUp Ranges Bonus'!$A$129:$CY$135,'Bonus Calc'!BY$63))</f>
        <v>0</v>
      </c>
      <c r="BZ61">
        <f ca="1">IF($C$5="Yes",VLOOKUP($B$19,'LookUp Ranges'!$A$59:$CY$65,BZ$63),VLOOKUP($B$19,'LookUp Ranges Bonus'!$A$129:$CY$135,'Bonus Calc'!BZ$63))</f>
        <v>0</v>
      </c>
      <c r="CA61">
        <f ca="1">IF($C$5="Yes",VLOOKUP($B$19,'LookUp Ranges'!$A$59:$CY$65,CA$63),VLOOKUP($B$19,'LookUp Ranges Bonus'!$A$129:$CY$135,'Bonus Calc'!CA$63))</f>
        <v>0</v>
      </c>
      <c r="CB61">
        <f ca="1">IF($C$5="Yes",VLOOKUP($B$19,'LookUp Ranges'!$A$59:$CY$65,CB$63),VLOOKUP($B$19,'LookUp Ranges Bonus'!$A$129:$CY$135,'Bonus Calc'!CB$63))</f>
        <v>0</v>
      </c>
      <c r="CC61">
        <f ca="1">IF($C$5="Yes",VLOOKUP($B$19,'LookUp Ranges'!$A$59:$CY$65,CC$63),VLOOKUP($B$19,'LookUp Ranges Bonus'!$A$129:$CY$135,'Bonus Calc'!CC$63))</f>
        <v>0</v>
      </c>
      <c r="CD61">
        <f ca="1">IF($C$5="Yes",VLOOKUP($B$19,'LookUp Ranges'!$A$59:$CY$65,CD$63),VLOOKUP($B$19,'LookUp Ranges Bonus'!$A$129:$CY$135,'Bonus Calc'!CD$63))</f>
        <v>0</v>
      </c>
      <c r="CE61">
        <f ca="1">IF($C$5="Yes",VLOOKUP($B$19,'LookUp Ranges'!$A$59:$CY$65,CE$63),VLOOKUP($B$19,'LookUp Ranges Bonus'!$A$129:$CY$135,'Bonus Calc'!CE$63))</f>
        <v>0</v>
      </c>
      <c r="CF61">
        <f ca="1">IF($C$5="Yes",VLOOKUP($B$19,'LookUp Ranges'!$A$59:$CY$65,CF$63),VLOOKUP($B$19,'LookUp Ranges Bonus'!$A$129:$CY$135,'Bonus Calc'!CF$63))</f>
        <v>0</v>
      </c>
      <c r="CG61">
        <f ca="1">IF($C$5="Yes",VLOOKUP($B$19,'LookUp Ranges'!$A$59:$CY$65,CG$63),VLOOKUP($B$19,'LookUp Ranges Bonus'!$A$129:$CY$135,'Bonus Calc'!CG$63))</f>
        <v>0</v>
      </c>
      <c r="CH61">
        <f ca="1">IF($C$5="Yes",VLOOKUP($B$19,'LookUp Ranges'!$A$59:$CY$65,CH$63),VLOOKUP($B$19,'LookUp Ranges Bonus'!$A$129:$CY$135,'Bonus Calc'!CH$63))</f>
        <v>0</v>
      </c>
      <c r="CI61">
        <f ca="1">IF($C$5="Yes",VLOOKUP($B$19,'LookUp Ranges'!$A$59:$CY$65,CI$63),VLOOKUP($B$19,'LookUp Ranges Bonus'!$A$129:$CY$135,'Bonus Calc'!CI$63))</f>
        <v>0</v>
      </c>
      <c r="CJ61">
        <f ca="1">IF($C$5="Yes",VLOOKUP($B$19,'LookUp Ranges'!$A$59:$CY$65,CJ$63),VLOOKUP($B$19,'LookUp Ranges Bonus'!$A$129:$CY$135,'Bonus Calc'!CJ$63))</f>
        <v>0</v>
      </c>
      <c r="CK61">
        <f ca="1">IF($C$5="Yes",VLOOKUP($B$19,'LookUp Ranges'!$A$59:$CY$65,CK$63),VLOOKUP($B$19,'LookUp Ranges Bonus'!$A$129:$CY$135,'Bonus Calc'!CK$63))</f>
        <v>0</v>
      </c>
      <c r="CL61">
        <f ca="1">IF($C$5="Yes",VLOOKUP($B$19,'LookUp Ranges'!$A$59:$CY$65,CL$63),VLOOKUP($B$19,'LookUp Ranges Bonus'!$A$129:$CY$135,'Bonus Calc'!CL$63))</f>
        <v>0</v>
      </c>
      <c r="CM61">
        <f ca="1">IF($C$5="Yes",VLOOKUP($B$19,'LookUp Ranges'!$A$59:$CY$65,CM$63),VLOOKUP($B$19,'LookUp Ranges Bonus'!$A$129:$CY$135,'Bonus Calc'!CM$63))</f>
        <v>0</v>
      </c>
      <c r="CN61">
        <f ca="1">IF($C$5="Yes",VLOOKUP($B$19,'LookUp Ranges'!$A$59:$CY$65,CN$63),VLOOKUP($B$19,'LookUp Ranges Bonus'!$A$129:$CY$135,'Bonus Calc'!CN$63))</f>
        <v>0</v>
      </c>
      <c r="CO61">
        <f ca="1">IF($C$5="Yes",VLOOKUP($B$19,'LookUp Ranges'!$A$59:$CY$65,CO$63),VLOOKUP($B$19,'LookUp Ranges Bonus'!$A$129:$CY$135,'Bonus Calc'!CO$63))</f>
        <v>0</v>
      </c>
      <c r="CP61">
        <f ca="1">IF($C$5="Yes",VLOOKUP($B$19,'LookUp Ranges'!$A$59:$CY$65,CP$63),VLOOKUP($B$19,'LookUp Ranges Bonus'!$A$129:$CY$135,'Bonus Calc'!CP$63))</f>
        <v>0</v>
      </c>
      <c r="CQ61">
        <f ca="1">IF($C$5="Yes",VLOOKUP($B$19,'LookUp Ranges'!$A$59:$CY$65,CQ$63),VLOOKUP($B$19,'LookUp Ranges Bonus'!$A$129:$CY$135,'Bonus Calc'!CQ$63))</f>
        <v>0</v>
      </c>
      <c r="CR61">
        <f ca="1">IF($C$5="Yes",VLOOKUP($B$19,'LookUp Ranges'!$A$59:$CY$65,CR$63),VLOOKUP($B$19,'LookUp Ranges Bonus'!$A$129:$CY$135,'Bonus Calc'!CR$63))</f>
        <v>0</v>
      </c>
      <c r="CS61">
        <f ca="1">IF($C$5="Yes",VLOOKUP($B$19,'LookUp Ranges'!$A$59:$CY$65,CS$63),VLOOKUP($B$19,'LookUp Ranges Bonus'!$A$129:$CY$135,'Bonus Calc'!CS$63))</f>
        <v>0</v>
      </c>
      <c r="CT61">
        <f ca="1">IF($C$5="Yes",VLOOKUP($B$19,'LookUp Ranges'!$A$59:$CY$65,CT$63),VLOOKUP($B$19,'LookUp Ranges Bonus'!$A$129:$CY$135,'Bonus Calc'!CT$63))</f>
        <v>0</v>
      </c>
      <c r="CU61">
        <f ca="1">IF($C$5="Yes",VLOOKUP($B$19,'LookUp Ranges'!$A$59:$CY$65,CU$63),VLOOKUP($B$19,'LookUp Ranges Bonus'!$A$129:$CY$135,'Bonus Calc'!CU$63))</f>
        <v>0</v>
      </c>
      <c r="CV61">
        <f ca="1">IF($C$5="Yes",VLOOKUP($B$19,'LookUp Ranges'!$A$59:$CY$65,CV$63),VLOOKUP($B$19,'LookUp Ranges Bonus'!$A$129:$CY$135,'Bonus Calc'!CV$63))</f>
        <v>0</v>
      </c>
      <c r="CW61">
        <f ca="1">IF($C$5="Yes",VLOOKUP($B$19,'LookUp Ranges'!$A$59:$CY$65,CW$63),VLOOKUP($B$19,'LookUp Ranges Bonus'!$A$129:$CY$135,'Bonus Calc'!CW$63))</f>
        <v>0</v>
      </c>
      <c r="CX61">
        <f ca="1">IF($C$5="Yes",VLOOKUP($B$19,'LookUp Ranges'!$A$59:$CY$65,CX$63),VLOOKUP($B$19,'LookUp Ranges Bonus'!$A$129:$CY$135,'Bonus Calc'!CX$63))</f>
        <v>0</v>
      </c>
      <c r="CY61">
        <f ca="1">IF($C$5="Yes",VLOOKUP($B$19,'LookUp Ranges'!$A$59:$CY$65,CY$63),VLOOKUP($B$19,'LookUp Ranges Bonus'!$A$129:$CY$135,'Bonus Calc'!CY$63))</f>
        <v>0</v>
      </c>
      <c r="CZ61">
        <f ca="1">IF($C$5="Yes",VLOOKUP($B$19,'LookUp Ranges'!$A$59:$CY$65,CZ$63),VLOOKUP($B$19,'LookUp Ranges Bonus'!$A$129:$CY$135,'Bonus Calc'!CZ$63))</f>
        <v>0</v>
      </c>
    </row>
    <row r="63" spans="1:125" x14ac:dyDescent="0.25">
      <c r="C63">
        <v>2</v>
      </c>
      <c r="D63">
        <f>+C63+1</f>
        <v>3</v>
      </c>
      <c r="E63">
        <f t="shared" ref="E63:U63" si="847">+D63+1</f>
        <v>4</v>
      </c>
      <c r="F63">
        <f t="shared" si="847"/>
        <v>5</v>
      </c>
      <c r="G63">
        <f t="shared" si="847"/>
        <v>6</v>
      </c>
      <c r="H63">
        <f t="shared" si="847"/>
        <v>7</v>
      </c>
      <c r="I63">
        <f t="shared" si="847"/>
        <v>8</v>
      </c>
      <c r="J63">
        <f t="shared" si="847"/>
        <v>9</v>
      </c>
      <c r="K63">
        <f t="shared" si="847"/>
        <v>10</v>
      </c>
      <c r="L63">
        <f t="shared" si="847"/>
        <v>11</v>
      </c>
      <c r="M63">
        <f t="shared" si="847"/>
        <v>12</v>
      </c>
      <c r="N63">
        <f t="shared" si="847"/>
        <v>13</v>
      </c>
      <c r="O63">
        <f t="shared" si="847"/>
        <v>14</v>
      </c>
      <c r="P63">
        <f t="shared" si="847"/>
        <v>15</v>
      </c>
      <c r="Q63">
        <f t="shared" si="847"/>
        <v>16</v>
      </c>
      <c r="R63">
        <f t="shared" si="847"/>
        <v>17</v>
      </c>
      <c r="S63">
        <f t="shared" si="847"/>
        <v>18</v>
      </c>
      <c r="T63">
        <f t="shared" si="847"/>
        <v>19</v>
      </c>
      <c r="U63">
        <f t="shared" si="847"/>
        <v>20</v>
      </c>
      <c r="V63">
        <f t="shared" ref="V63:AK63" si="848">+U63+1</f>
        <v>21</v>
      </c>
      <c r="W63">
        <f t="shared" si="848"/>
        <v>22</v>
      </c>
      <c r="X63">
        <f t="shared" si="848"/>
        <v>23</v>
      </c>
      <c r="Y63">
        <f t="shared" si="848"/>
        <v>24</v>
      </c>
      <c r="Z63">
        <f t="shared" si="848"/>
        <v>25</v>
      </c>
      <c r="AA63">
        <f t="shared" si="848"/>
        <v>26</v>
      </c>
      <c r="AB63">
        <f t="shared" si="848"/>
        <v>27</v>
      </c>
      <c r="AC63">
        <f t="shared" si="848"/>
        <v>28</v>
      </c>
      <c r="AD63">
        <f t="shared" si="848"/>
        <v>29</v>
      </c>
      <c r="AE63">
        <f t="shared" si="848"/>
        <v>30</v>
      </c>
      <c r="AF63">
        <f t="shared" si="848"/>
        <v>31</v>
      </c>
      <c r="AG63">
        <f t="shared" si="848"/>
        <v>32</v>
      </c>
      <c r="AH63">
        <f t="shared" si="848"/>
        <v>33</v>
      </c>
      <c r="AI63">
        <f t="shared" si="848"/>
        <v>34</v>
      </c>
      <c r="AJ63">
        <f t="shared" si="848"/>
        <v>35</v>
      </c>
      <c r="AK63">
        <f t="shared" si="848"/>
        <v>36</v>
      </c>
      <c r="AL63">
        <f t="shared" ref="AL63" si="849">+AK63+1</f>
        <v>37</v>
      </c>
      <c r="AM63">
        <f t="shared" ref="AM63" si="850">+AL63+1</f>
        <v>38</v>
      </c>
      <c r="AN63">
        <f t="shared" ref="AN63" si="851">+AM63+1</f>
        <v>39</v>
      </c>
      <c r="AO63">
        <f t="shared" ref="AO63" si="852">+AN63+1</f>
        <v>40</v>
      </c>
      <c r="AP63">
        <f t="shared" ref="AP63" si="853">+AO63+1</f>
        <v>41</v>
      </c>
      <c r="AQ63">
        <f t="shared" ref="AQ63" si="854">+AP63+1</f>
        <v>42</v>
      </c>
      <c r="AR63">
        <f t="shared" ref="AR63" si="855">+AQ63+1</f>
        <v>43</v>
      </c>
      <c r="AS63">
        <f t="shared" ref="AS63" si="856">+AR63+1</f>
        <v>44</v>
      </c>
      <c r="AT63">
        <f t="shared" ref="AT63" si="857">+AS63+1</f>
        <v>45</v>
      </c>
      <c r="AU63">
        <f t="shared" ref="AU63" si="858">+AT63+1</f>
        <v>46</v>
      </c>
      <c r="AV63">
        <f t="shared" ref="AV63" si="859">+AU63+1</f>
        <v>47</v>
      </c>
      <c r="AW63">
        <f t="shared" ref="AW63" si="860">+AV63+1</f>
        <v>48</v>
      </c>
      <c r="AX63">
        <f t="shared" ref="AX63" si="861">+AW63+1</f>
        <v>49</v>
      </c>
      <c r="AY63">
        <f t="shared" ref="AY63" si="862">+AX63+1</f>
        <v>50</v>
      </c>
      <c r="AZ63">
        <f t="shared" ref="AZ63" si="863">+AY63+1</f>
        <v>51</v>
      </c>
      <c r="BA63">
        <f t="shared" ref="BA63" si="864">+AZ63+1</f>
        <v>52</v>
      </c>
      <c r="BB63">
        <f t="shared" ref="BB63" si="865">+BA63+1</f>
        <v>53</v>
      </c>
      <c r="BC63">
        <f t="shared" ref="BC63" si="866">+BB63+1</f>
        <v>54</v>
      </c>
      <c r="BD63">
        <f t="shared" ref="BD63" si="867">+BC63+1</f>
        <v>55</v>
      </c>
      <c r="BE63">
        <f t="shared" ref="BE63" si="868">+BD63+1</f>
        <v>56</v>
      </c>
      <c r="BF63">
        <f t="shared" ref="BF63" si="869">+BE63+1</f>
        <v>57</v>
      </c>
      <c r="BG63">
        <f t="shared" ref="BG63" si="870">+BF63+1</f>
        <v>58</v>
      </c>
      <c r="BH63">
        <f t="shared" ref="BH63" si="871">+BG63+1</f>
        <v>59</v>
      </c>
      <c r="BI63">
        <f t="shared" ref="BI63" si="872">+BH63+1</f>
        <v>60</v>
      </c>
      <c r="BJ63">
        <f t="shared" ref="BJ63" si="873">+BI63+1</f>
        <v>61</v>
      </c>
      <c r="BK63">
        <f t="shared" ref="BK63" si="874">+BJ63+1</f>
        <v>62</v>
      </c>
      <c r="BL63">
        <f t="shared" ref="BL63" si="875">+BK63+1</f>
        <v>63</v>
      </c>
      <c r="BM63">
        <f t="shared" ref="BM63" si="876">+BL63+1</f>
        <v>64</v>
      </c>
      <c r="BN63">
        <f t="shared" ref="BN63" si="877">+BM63+1</f>
        <v>65</v>
      </c>
      <c r="BO63">
        <f t="shared" ref="BO63" si="878">+BN63+1</f>
        <v>66</v>
      </c>
      <c r="BP63">
        <f t="shared" ref="BP63" si="879">+BO63+1</f>
        <v>67</v>
      </c>
      <c r="BQ63">
        <f t="shared" ref="BQ63" si="880">+BP63+1</f>
        <v>68</v>
      </c>
      <c r="BR63">
        <f t="shared" ref="BR63" si="881">+BQ63+1</f>
        <v>69</v>
      </c>
      <c r="BS63">
        <f t="shared" ref="BS63" si="882">+BR63+1</f>
        <v>70</v>
      </c>
      <c r="BT63">
        <f t="shared" ref="BT63" si="883">+BS63+1</f>
        <v>71</v>
      </c>
      <c r="BU63">
        <f t="shared" ref="BU63" si="884">+BT63+1</f>
        <v>72</v>
      </c>
      <c r="BV63">
        <f t="shared" ref="BV63" si="885">+BU63+1</f>
        <v>73</v>
      </c>
      <c r="BW63">
        <f t="shared" ref="BW63" si="886">+BV63+1</f>
        <v>74</v>
      </c>
      <c r="BX63">
        <f t="shared" ref="BX63" si="887">+BW63+1</f>
        <v>75</v>
      </c>
      <c r="BY63">
        <f t="shared" ref="BY63" si="888">+BX63+1</f>
        <v>76</v>
      </c>
      <c r="BZ63">
        <f t="shared" ref="BZ63" si="889">+BY63+1</f>
        <v>77</v>
      </c>
      <c r="CA63">
        <f t="shared" ref="CA63" si="890">+BZ63+1</f>
        <v>78</v>
      </c>
      <c r="CB63">
        <f t="shared" ref="CB63" si="891">+CA63+1</f>
        <v>79</v>
      </c>
      <c r="CC63">
        <f t="shared" ref="CC63" si="892">+CB63+1</f>
        <v>80</v>
      </c>
      <c r="CD63">
        <f t="shared" ref="CD63" si="893">+CC63+1</f>
        <v>81</v>
      </c>
      <c r="CE63">
        <f t="shared" ref="CE63" si="894">+CD63+1</f>
        <v>82</v>
      </c>
      <c r="CF63">
        <f t="shared" ref="CF63" si="895">+CE63+1</f>
        <v>83</v>
      </c>
      <c r="CG63">
        <f t="shared" ref="CG63" si="896">+CF63+1</f>
        <v>84</v>
      </c>
      <c r="CH63">
        <f t="shared" ref="CH63" si="897">+CG63+1</f>
        <v>85</v>
      </c>
      <c r="CI63">
        <f t="shared" ref="CI63" si="898">+CH63+1</f>
        <v>86</v>
      </c>
      <c r="CJ63">
        <f t="shared" ref="CJ63" si="899">+CI63+1</f>
        <v>87</v>
      </c>
      <c r="CK63">
        <f t="shared" ref="CK63" si="900">+CJ63+1</f>
        <v>88</v>
      </c>
      <c r="CL63">
        <f t="shared" ref="CL63" si="901">+CK63+1</f>
        <v>89</v>
      </c>
      <c r="CM63">
        <f t="shared" ref="CM63" si="902">+CL63+1</f>
        <v>90</v>
      </c>
      <c r="CN63">
        <f t="shared" ref="CN63" si="903">+CM63+1</f>
        <v>91</v>
      </c>
      <c r="CO63">
        <f t="shared" ref="CO63" si="904">+CN63+1</f>
        <v>92</v>
      </c>
      <c r="CP63">
        <f t="shared" ref="CP63" si="905">+CO63+1</f>
        <v>93</v>
      </c>
      <c r="CQ63">
        <f t="shared" ref="CQ63" si="906">+CP63+1</f>
        <v>94</v>
      </c>
      <c r="CR63">
        <f t="shared" ref="CR63" si="907">+CQ63+1</f>
        <v>95</v>
      </c>
      <c r="CS63">
        <f t="shared" ref="CS63" si="908">+CR63+1</f>
        <v>96</v>
      </c>
      <c r="CT63">
        <f t="shared" ref="CT63" si="909">+CS63+1</f>
        <v>97</v>
      </c>
      <c r="CU63">
        <f t="shared" ref="CU63" si="910">+CT63+1</f>
        <v>98</v>
      </c>
      <c r="CV63">
        <f t="shared" ref="CV63" si="911">+CU63+1</f>
        <v>99</v>
      </c>
      <c r="CW63">
        <f t="shared" ref="CW63" si="912">+CV63+1</f>
        <v>100</v>
      </c>
      <c r="CX63">
        <f t="shared" ref="CX63" si="913">+CW63+1</f>
        <v>101</v>
      </c>
      <c r="CY63">
        <f t="shared" ref="CY63" si="914">+CX63+1</f>
        <v>102</v>
      </c>
      <c r="CZ63">
        <f t="shared" ref="CZ63" si="915">+CY63+1</f>
        <v>103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Y136"/>
  <sheetViews>
    <sheetView workbookViewId="0">
      <selection activeCell="F40" sqref="F40"/>
    </sheetView>
  </sheetViews>
  <sheetFormatPr defaultRowHeight="15.75" x14ac:dyDescent="0.25"/>
  <cols>
    <col min="1" max="1" width="49.125" bestFit="1" customWidth="1"/>
  </cols>
  <sheetData>
    <row r="1" spans="1:103" s="71" customFormat="1" ht="12.75" x14ac:dyDescent="0.2">
      <c r="A1" s="127" t="s">
        <v>225</v>
      </c>
      <c r="B1" s="128"/>
      <c r="N1" s="72"/>
    </row>
    <row r="2" spans="1:103" s="71" customFormat="1" ht="12.75" x14ac:dyDescent="0.2">
      <c r="A2" s="129" t="s">
        <v>31</v>
      </c>
      <c r="B2" s="130">
        <v>2016</v>
      </c>
      <c r="C2" s="131">
        <f t="shared" ref="C2:BN2" si="0">B2+1</f>
        <v>2017</v>
      </c>
      <c r="D2" s="131">
        <f t="shared" si="0"/>
        <v>2018</v>
      </c>
      <c r="E2" s="131">
        <f t="shared" si="0"/>
        <v>2019</v>
      </c>
      <c r="F2" s="131">
        <f t="shared" si="0"/>
        <v>2020</v>
      </c>
      <c r="G2" s="131">
        <f t="shared" si="0"/>
        <v>2021</v>
      </c>
      <c r="H2" s="131">
        <f t="shared" si="0"/>
        <v>2022</v>
      </c>
      <c r="I2" s="131">
        <f t="shared" si="0"/>
        <v>2023</v>
      </c>
      <c r="J2" s="131">
        <f>I2+1</f>
        <v>2024</v>
      </c>
      <c r="K2" s="131">
        <f t="shared" si="0"/>
        <v>2025</v>
      </c>
      <c r="L2" s="131">
        <f>K2+1</f>
        <v>2026</v>
      </c>
      <c r="M2" s="131">
        <f t="shared" si="0"/>
        <v>2027</v>
      </c>
      <c r="N2" s="131">
        <f t="shared" si="0"/>
        <v>2028</v>
      </c>
      <c r="O2" s="131">
        <f t="shared" si="0"/>
        <v>2029</v>
      </c>
      <c r="P2" s="131">
        <f t="shared" si="0"/>
        <v>2030</v>
      </c>
      <c r="Q2" s="131">
        <f t="shared" si="0"/>
        <v>2031</v>
      </c>
      <c r="R2" s="131">
        <f t="shared" si="0"/>
        <v>2032</v>
      </c>
      <c r="S2" s="131">
        <f t="shared" si="0"/>
        <v>2033</v>
      </c>
      <c r="T2" s="131">
        <f t="shared" si="0"/>
        <v>2034</v>
      </c>
      <c r="U2" s="131">
        <f t="shared" si="0"/>
        <v>2035</v>
      </c>
      <c r="V2" s="131">
        <f t="shared" si="0"/>
        <v>2036</v>
      </c>
      <c r="W2" s="131">
        <f t="shared" si="0"/>
        <v>2037</v>
      </c>
      <c r="X2" s="131">
        <f t="shared" si="0"/>
        <v>2038</v>
      </c>
      <c r="Y2" s="131">
        <f t="shared" si="0"/>
        <v>2039</v>
      </c>
      <c r="Z2" s="131">
        <f t="shared" si="0"/>
        <v>2040</v>
      </c>
      <c r="AA2" s="131">
        <f t="shared" si="0"/>
        <v>2041</v>
      </c>
      <c r="AB2" s="131">
        <f t="shared" si="0"/>
        <v>2042</v>
      </c>
      <c r="AC2" s="131">
        <f t="shared" si="0"/>
        <v>2043</v>
      </c>
      <c r="AD2" s="131">
        <f t="shared" si="0"/>
        <v>2044</v>
      </c>
      <c r="AE2" s="131">
        <f t="shared" si="0"/>
        <v>2045</v>
      </c>
      <c r="AF2" s="131">
        <f t="shared" si="0"/>
        <v>2046</v>
      </c>
      <c r="AG2" s="131">
        <f t="shared" si="0"/>
        <v>2047</v>
      </c>
      <c r="AH2" s="131">
        <f t="shared" si="0"/>
        <v>2048</v>
      </c>
      <c r="AI2" s="131">
        <f t="shared" si="0"/>
        <v>2049</v>
      </c>
      <c r="AJ2" s="131">
        <f t="shared" si="0"/>
        <v>2050</v>
      </c>
      <c r="AK2" s="131">
        <f t="shared" si="0"/>
        <v>2051</v>
      </c>
      <c r="AL2" s="131">
        <f t="shared" si="0"/>
        <v>2052</v>
      </c>
      <c r="AM2" s="131">
        <f t="shared" si="0"/>
        <v>2053</v>
      </c>
      <c r="AN2" s="131">
        <f t="shared" si="0"/>
        <v>2054</v>
      </c>
      <c r="AO2" s="131">
        <f t="shared" si="0"/>
        <v>2055</v>
      </c>
      <c r="AP2" s="131">
        <f t="shared" si="0"/>
        <v>2056</v>
      </c>
      <c r="AQ2" s="131">
        <f t="shared" si="0"/>
        <v>2057</v>
      </c>
      <c r="AR2" s="131">
        <f t="shared" si="0"/>
        <v>2058</v>
      </c>
      <c r="AS2" s="131">
        <f t="shared" si="0"/>
        <v>2059</v>
      </c>
      <c r="AT2" s="131">
        <f t="shared" si="0"/>
        <v>2060</v>
      </c>
      <c r="AU2" s="131">
        <f t="shared" si="0"/>
        <v>2061</v>
      </c>
      <c r="AV2" s="131">
        <f t="shared" si="0"/>
        <v>2062</v>
      </c>
      <c r="AW2" s="131">
        <f t="shared" si="0"/>
        <v>2063</v>
      </c>
      <c r="AX2" s="131">
        <f t="shared" si="0"/>
        <v>2064</v>
      </c>
      <c r="AY2" s="131">
        <f t="shared" si="0"/>
        <v>2065</v>
      </c>
      <c r="AZ2" s="131">
        <f t="shared" si="0"/>
        <v>2066</v>
      </c>
      <c r="BA2" s="131">
        <f t="shared" si="0"/>
        <v>2067</v>
      </c>
      <c r="BB2" s="131">
        <f t="shared" si="0"/>
        <v>2068</v>
      </c>
      <c r="BC2" s="131">
        <f t="shared" si="0"/>
        <v>2069</v>
      </c>
      <c r="BD2" s="131">
        <f t="shared" si="0"/>
        <v>2070</v>
      </c>
      <c r="BE2" s="131">
        <f t="shared" si="0"/>
        <v>2071</v>
      </c>
      <c r="BF2" s="131">
        <f t="shared" si="0"/>
        <v>2072</v>
      </c>
      <c r="BG2" s="131">
        <f t="shared" si="0"/>
        <v>2073</v>
      </c>
      <c r="BH2" s="131">
        <f t="shared" si="0"/>
        <v>2074</v>
      </c>
      <c r="BI2" s="131">
        <f t="shared" si="0"/>
        <v>2075</v>
      </c>
      <c r="BJ2" s="131">
        <f t="shared" si="0"/>
        <v>2076</v>
      </c>
      <c r="BK2" s="131">
        <f t="shared" si="0"/>
        <v>2077</v>
      </c>
      <c r="BL2" s="131">
        <f t="shared" si="0"/>
        <v>2078</v>
      </c>
      <c r="BM2" s="131">
        <f t="shared" si="0"/>
        <v>2079</v>
      </c>
      <c r="BN2" s="131">
        <f t="shared" si="0"/>
        <v>2080</v>
      </c>
      <c r="BO2" s="131">
        <f t="shared" ref="BO2:CY2" si="1">BN2+1</f>
        <v>2081</v>
      </c>
      <c r="BP2" s="131">
        <f t="shared" si="1"/>
        <v>2082</v>
      </c>
      <c r="BQ2" s="131">
        <f t="shared" si="1"/>
        <v>2083</v>
      </c>
      <c r="BR2" s="131">
        <f t="shared" si="1"/>
        <v>2084</v>
      </c>
      <c r="BS2" s="131">
        <f t="shared" si="1"/>
        <v>2085</v>
      </c>
      <c r="BT2" s="131">
        <f t="shared" si="1"/>
        <v>2086</v>
      </c>
      <c r="BU2" s="131">
        <f t="shared" si="1"/>
        <v>2087</v>
      </c>
      <c r="BV2" s="131">
        <f t="shared" si="1"/>
        <v>2088</v>
      </c>
      <c r="BW2" s="131">
        <f t="shared" si="1"/>
        <v>2089</v>
      </c>
      <c r="BX2" s="131">
        <f t="shared" si="1"/>
        <v>2090</v>
      </c>
      <c r="BY2" s="131">
        <f t="shared" si="1"/>
        <v>2091</v>
      </c>
      <c r="BZ2" s="131">
        <f t="shared" si="1"/>
        <v>2092</v>
      </c>
      <c r="CA2" s="131">
        <f t="shared" si="1"/>
        <v>2093</v>
      </c>
      <c r="CB2" s="131">
        <f t="shared" si="1"/>
        <v>2094</v>
      </c>
      <c r="CC2" s="131">
        <f t="shared" si="1"/>
        <v>2095</v>
      </c>
      <c r="CD2" s="131">
        <f t="shared" si="1"/>
        <v>2096</v>
      </c>
      <c r="CE2" s="131">
        <f t="shared" si="1"/>
        <v>2097</v>
      </c>
      <c r="CF2" s="131">
        <f t="shared" si="1"/>
        <v>2098</v>
      </c>
      <c r="CG2" s="131">
        <f t="shared" si="1"/>
        <v>2099</v>
      </c>
      <c r="CH2" s="131">
        <f t="shared" si="1"/>
        <v>2100</v>
      </c>
      <c r="CI2" s="131">
        <f t="shared" si="1"/>
        <v>2101</v>
      </c>
      <c r="CJ2" s="131">
        <f t="shared" si="1"/>
        <v>2102</v>
      </c>
      <c r="CK2" s="131">
        <f t="shared" si="1"/>
        <v>2103</v>
      </c>
      <c r="CL2" s="131">
        <f t="shared" si="1"/>
        <v>2104</v>
      </c>
      <c r="CM2" s="131">
        <f t="shared" si="1"/>
        <v>2105</v>
      </c>
      <c r="CN2" s="131">
        <f t="shared" si="1"/>
        <v>2106</v>
      </c>
      <c r="CO2" s="131">
        <f t="shared" si="1"/>
        <v>2107</v>
      </c>
      <c r="CP2" s="131">
        <f t="shared" si="1"/>
        <v>2108</v>
      </c>
      <c r="CQ2" s="131">
        <f t="shared" si="1"/>
        <v>2109</v>
      </c>
      <c r="CR2" s="131">
        <f t="shared" si="1"/>
        <v>2110</v>
      </c>
      <c r="CS2" s="131">
        <f t="shared" si="1"/>
        <v>2111</v>
      </c>
      <c r="CT2" s="131">
        <f t="shared" si="1"/>
        <v>2112</v>
      </c>
      <c r="CU2" s="131">
        <f t="shared" si="1"/>
        <v>2113</v>
      </c>
      <c r="CV2" s="131">
        <f t="shared" si="1"/>
        <v>2114</v>
      </c>
      <c r="CW2" s="131">
        <f t="shared" si="1"/>
        <v>2115</v>
      </c>
      <c r="CX2" s="131">
        <f t="shared" si="1"/>
        <v>2116</v>
      </c>
      <c r="CY2" s="131">
        <f t="shared" si="1"/>
        <v>2117</v>
      </c>
    </row>
    <row r="3" spans="1:103" s="71" customFormat="1" ht="12.75" x14ac:dyDescent="0.2">
      <c r="A3" s="132">
        <v>3</v>
      </c>
      <c r="B3" s="61">
        <v>0.33329999999999999</v>
      </c>
      <c r="C3" s="62">
        <v>0.44450000000000001</v>
      </c>
      <c r="D3" s="62">
        <v>0.14810000000000001</v>
      </c>
      <c r="E3" s="62">
        <v>7.4099999999999999E-2</v>
      </c>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row>
    <row r="4" spans="1:103" s="71" customFormat="1" ht="12.75" x14ac:dyDescent="0.2">
      <c r="A4" s="84">
        <v>5</v>
      </c>
      <c r="B4" s="63">
        <v>0.2</v>
      </c>
      <c r="C4" s="64">
        <v>0.32</v>
      </c>
      <c r="D4" s="64">
        <v>0.192</v>
      </c>
      <c r="E4" s="64">
        <v>0.1152</v>
      </c>
      <c r="F4" s="64">
        <v>0.1152</v>
      </c>
      <c r="G4" s="64">
        <v>5.7599999999999998E-2</v>
      </c>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row>
    <row r="5" spans="1:103" s="71" customFormat="1" ht="12.75" x14ac:dyDescent="0.2">
      <c r="A5" s="84">
        <v>7</v>
      </c>
      <c r="B5" s="63">
        <v>0.1429</v>
      </c>
      <c r="C5" s="64">
        <v>0.24490000000000001</v>
      </c>
      <c r="D5" s="64">
        <v>0.1749</v>
      </c>
      <c r="E5" s="64">
        <v>0.1249</v>
      </c>
      <c r="F5" s="64">
        <v>8.9300000000000004E-2</v>
      </c>
      <c r="G5" s="64">
        <v>8.9200000000000002E-2</v>
      </c>
      <c r="H5" s="64">
        <v>8.9300000000000004E-2</v>
      </c>
      <c r="I5" s="64">
        <v>4.4600000000000001E-2</v>
      </c>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row>
    <row r="6" spans="1:103" s="71" customFormat="1" ht="12.75" x14ac:dyDescent="0.2">
      <c r="A6" s="84">
        <v>10</v>
      </c>
      <c r="B6" s="63">
        <v>0.1</v>
      </c>
      <c r="C6" s="64">
        <v>0.18</v>
      </c>
      <c r="D6" s="64">
        <v>0.14400000000000002</v>
      </c>
      <c r="E6" s="64">
        <v>0.1152</v>
      </c>
      <c r="F6" s="64">
        <v>9.2200000000000004E-2</v>
      </c>
      <c r="G6" s="64">
        <v>7.3700000000000002E-2</v>
      </c>
      <c r="H6" s="64">
        <v>6.5500000000000003E-2</v>
      </c>
      <c r="I6" s="64">
        <v>6.5500000000000003E-2</v>
      </c>
      <c r="J6" s="64">
        <v>6.5600000000000006E-2</v>
      </c>
      <c r="K6" s="64">
        <v>6.5500000000000003E-2</v>
      </c>
      <c r="L6" s="64">
        <v>3.2800000000000003E-2</v>
      </c>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71" customFormat="1" ht="12.75" x14ac:dyDescent="0.2">
      <c r="A7" s="84">
        <v>15</v>
      </c>
      <c r="B7" s="63">
        <v>0.05</v>
      </c>
      <c r="C7" s="64">
        <v>9.5000000000000001E-2</v>
      </c>
      <c r="D7" s="64">
        <v>8.5500000000000007E-2</v>
      </c>
      <c r="E7" s="64">
        <v>7.6999999999999999E-2</v>
      </c>
      <c r="F7" s="64">
        <v>6.93E-2</v>
      </c>
      <c r="G7" s="64">
        <v>6.2300000000000001E-2</v>
      </c>
      <c r="H7" s="64">
        <v>5.9000000000000004E-2</v>
      </c>
      <c r="I7" s="64">
        <v>5.9000000000000004E-2</v>
      </c>
      <c r="J7" s="64">
        <v>5.91E-2</v>
      </c>
      <c r="K7" s="64">
        <v>5.9000000000000004E-2</v>
      </c>
      <c r="L7" s="64">
        <v>5.91E-2</v>
      </c>
      <c r="M7" s="64">
        <v>5.9000000000000004E-2</v>
      </c>
      <c r="N7" s="64">
        <v>5.91E-2</v>
      </c>
      <c r="O7" s="64">
        <v>5.9000000000000004E-2</v>
      </c>
      <c r="P7" s="64">
        <v>5.91E-2</v>
      </c>
      <c r="Q7" s="64">
        <v>2.9500000000000002E-2</v>
      </c>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71" customFormat="1" ht="12.75" x14ac:dyDescent="0.2">
      <c r="A8" s="84">
        <v>20</v>
      </c>
      <c r="B8" s="63">
        <v>3.7499999999999999E-2</v>
      </c>
      <c r="C8" s="64">
        <v>7.2190000000000004E-2</v>
      </c>
      <c r="D8" s="64">
        <v>6.6769999999999996E-2</v>
      </c>
      <c r="E8" s="64">
        <v>6.1769999999999999E-2</v>
      </c>
      <c r="F8" s="64">
        <v>5.713E-2</v>
      </c>
      <c r="G8" s="64">
        <v>5.2850000000000001E-2</v>
      </c>
      <c r="H8" s="64">
        <v>4.888E-2</v>
      </c>
      <c r="I8" s="64">
        <v>4.5220000000000003E-2</v>
      </c>
      <c r="J8" s="64">
        <v>4.462E-2</v>
      </c>
      <c r="K8" s="64">
        <v>4.4609999999999997E-2</v>
      </c>
      <c r="L8" s="64">
        <v>4.462E-2</v>
      </c>
      <c r="M8" s="64">
        <v>4.4609999999999997E-2</v>
      </c>
      <c r="N8" s="64">
        <v>4.462E-2</v>
      </c>
      <c r="O8" s="64">
        <v>4.4609999999999997E-2</v>
      </c>
      <c r="P8" s="64">
        <v>4.462E-2</v>
      </c>
      <c r="Q8" s="64">
        <v>4.4609999999999997E-2</v>
      </c>
      <c r="R8" s="64">
        <v>4.462E-2</v>
      </c>
      <c r="S8" s="64">
        <v>4.4609999999999997E-2</v>
      </c>
      <c r="T8" s="64">
        <v>4.462E-2</v>
      </c>
      <c r="U8" s="64">
        <v>4.4609999999999997E-2</v>
      </c>
      <c r="V8" s="64">
        <v>2.231E-2</v>
      </c>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row>
    <row r="9" spans="1:103" s="71" customFormat="1" ht="12.75" x14ac:dyDescent="0.2">
      <c r="A9" s="85">
        <v>39</v>
      </c>
      <c r="B9" s="65">
        <v>1.282051282051282E-2</v>
      </c>
      <c r="C9" s="66">
        <v>2.564102564102564E-2</v>
      </c>
      <c r="D9" s="66">
        <v>2.564102564102564E-2</v>
      </c>
      <c r="E9" s="66">
        <v>2.564102564102564E-2</v>
      </c>
      <c r="F9" s="66">
        <v>2.564102564102564E-2</v>
      </c>
      <c r="G9" s="66">
        <v>2.564102564102564E-2</v>
      </c>
      <c r="H9" s="66">
        <v>2.564102564102564E-2</v>
      </c>
      <c r="I9" s="66">
        <v>2.564102564102564E-2</v>
      </c>
      <c r="J9" s="66">
        <v>2.564102564102564E-2</v>
      </c>
      <c r="K9" s="66">
        <v>2.564102564102564E-2</v>
      </c>
      <c r="L9" s="66">
        <v>2.564102564102564E-2</v>
      </c>
      <c r="M9" s="66">
        <v>2.564102564102564E-2</v>
      </c>
      <c r="N9" s="66">
        <v>2.564102564102564E-2</v>
      </c>
      <c r="O9" s="66">
        <v>2.564102564102564E-2</v>
      </c>
      <c r="P9" s="66">
        <v>2.564102564102564E-2</v>
      </c>
      <c r="Q9" s="66">
        <v>2.564102564102564E-2</v>
      </c>
      <c r="R9" s="66">
        <v>2.564102564102564E-2</v>
      </c>
      <c r="S9" s="66">
        <v>2.564102564102564E-2</v>
      </c>
      <c r="T9" s="66">
        <v>2.564102564102564E-2</v>
      </c>
      <c r="U9" s="66">
        <v>2.564102564102564E-2</v>
      </c>
      <c r="V9" s="66">
        <v>2.564102564102564E-2</v>
      </c>
      <c r="W9" s="66">
        <v>2.564102564102564E-2</v>
      </c>
      <c r="X9" s="66">
        <v>2.564102564102564E-2</v>
      </c>
      <c r="Y9" s="66">
        <v>2.564102564102564E-2</v>
      </c>
      <c r="Z9" s="66">
        <v>2.564102564102564E-2</v>
      </c>
      <c r="AA9" s="66">
        <v>2.564102564102564E-2</v>
      </c>
      <c r="AB9" s="66">
        <v>2.564102564102564E-2</v>
      </c>
      <c r="AC9" s="66">
        <v>2.564102564102564E-2</v>
      </c>
      <c r="AD9" s="66">
        <v>2.564102564102564E-2</v>
      </c>
      <c r="AE9" s="66">
        <v>2.564102564102564E-2</v>
      </c>
      <c r="AF9" s="66">
        <v>2.564102564102564E-2</v>
      </c>
      <c r="AG9" s="66">
        <v>2.564102564102564E-2</v>
      </c>
      <c r="AH9" s="66">
        <v>2.564102564102564E-2</v>
      </c>
      <c r="AI9" s="66">
        <v>0.16666666666666666</v>
      </c>
      <c r="AJ9" s="66">
        <v>0</v>
      </c>
      <c r="AK9" s="66">
        <v>0</v>
      </c>
      <c r="AL9" s="66">
        <v>0</v>
      </c>
      <c r="AM9" s="66">
        <v>0</v>
      </c>
      <c r="AN9" s="66">
        <v>0</v>
      </c>
      <c r="AO9" s="66">
        <v>0</v>
      </c>
      <c r="AP9" s="66">
        <v>0</v>
      </c>
      <c r="AQ9" s="66">
        <v>0</v>
      </c>
      <c r="AR9" s="66">
        <v>0</v>
      </c>
      <c r="AS9" s="66">
        <v>0</v>
      </c>
      <c r="AT9" s="66">
        <v>0</v>
      </c>
      <c r="AU9" s="66">
        <v>0</v>
      </c>
      <c r="AV9" s="66">
        <v>0</v>
      </c>
      <c r="AW9" s="66">
        <v>0</v>
      </c>
      <c r="AX9" s="66">
        <v>0</v>
      </c>
      <c r="AY9" s="66">
        <v>0</v>
      </c>
      <c r="AZ9" s="66">
        <v>0</v>
      </c>
      <c r="BA9" s="66">
        <v>0</v>
      </c>
      <c r="BB9" s="66">
        <v>0</v>
      </c>
      <c r="BC9" s="66">
        <v>0</v>
      </c>
      <c r="BD9" s="66">
        <v>0</v>
      </c>
      <c r="BE9" s="66">
        <v>0</v>
      </c>
      <c r="BF9" s="66">
        <v>0</v>
      </c>
      <c r="BG9" s="66">
        <v>0</v>
      </c>
      <c r="BH9" s="66">
        <v>0</v>
      </c>
      <c r="BI9" s="66">
        <v>0</v>
      </c>
      <c r="BJ9" s="66">
        <v>0</v>
      </c>
      <c r="BK9" s="66">
        <v>0</v>
      </c>
      <c r="BL9" s="66">
        <v>0</v>
      </c>
      <c r="BM9" s="66">
        <v>0</v>
      </c>
      <c r="BN9" s="66">
        <v>0</v>
      </c>
      <c r="BO9" s="66">
        <v>0</v>
      </c>
      <c r="BP9" s="66">
        <v>0</v>
      </c>
      <c r="BQ9" s="66">
        <v>0</v>
      </c>
      <c r="BR9" s="66">
        <v>0</v>
      </c>
      <c r="BS9" s="66">
        <v>0</v>
      </c>
      <c r="BT9" s="66">
        <v>0</v>
      </c>
      <c r="BU9" s="66">
        <v>0</v>
      </c>
      <c r="BV9" s="66">
        <v>0</v>
      </c>
      <c r="BW9" s="66">
        <v>0</v>
      </c>
      <c r="BX9" s="66">
        <v>0</v>
      </c>
      <c r="BY9" s="66">
        <v>0</v>
      </c>
      <c r="BZ9" s="66">
        <v>0</v>
      </c>
      <c r="CA9" s="66">
        <v>0</v>
      </c>
      <c r="CB9" s="66">
        <v>0</v>
      </c>
      <c r="CC9" s="66">
        <v>0</v>
      </c>
      <c r="CD9" s="66">
        <v>0</v>
      </c>
      <c r="CE9" s="66">
        <v>0</v>
      </c>
      <c r="CF9" s="66">
        <v>0</v>
      </c>
      <c r="CG9" s="66">
        <v>0</v>
      </c>
      <c r="CH9" s="66">
        <v>0</v>
      </c>
      <c r="CI9" s="66">
        <v>0</v>
      </c>
      <c r="CJ9" s="66">
        <v>0</v>
      </c>
      <c r="CK9" s="66">
        <v>0</v>
      </c>
      <c r="CL9" s="66">
        <v>0</v>
      </c>
      <c r="CM9" s="66">
        <v>0</v>
      </c>
      <c r="CN9" s="66">
        <v>0</v>
      </c>
      <c r="CO9" s="66">
        <v>0</v>
      </c>
      <c r="CP9" s="66">
        <v>0</v>
      </c>
      <c r="CQ9" s="66">
        <v>0</v>
      </c>
      <c r="CR9" s="66">
        <v>0</v>
      </c>
      <c r="CS9" s="66">
        <v>0</v>
      </c>
      <c r="CT9" s="66">
        <v>0</v>
      </c>
      <c r="CU9" s="66">
        <v>0</v>
      </c>
      <c r="CV9" s="66">
        <v>0</v>
      </c>
      <c r="CW9" s="66">
        <v>0</v>
      </c>
      <c r="CX9" s="66">
        <v>0</v>
      </c>
      <c r="CY9" s="66">
        <v>0</v>
      </c>
    </row>
    <row r="10" spans="1:103" s="71" customFormat="1" ht="12.75" x14ac:dyDescent="0.2">
      <c r="A10" s="133" t="s">
        <v>118</v>
      </c>
      <c r="B10" s="130">
        <v>2016</v>
      </c>
      <c r="C10" s="131">
        <f t="shared" ref="C10" si="2">B10+1</f>
        <v>2017</v>
      </c>
      <c r="D10" s="131">
        <f t="shared" ref="D10" si="3">C10+1</f>
        <v>2018</v>
      </c>
      <c r="E10" s="131">
        <f t="shared" ref="E10" si="4">D10+1</f>
        <v>2019</v>
      </c>
      <c r="F10" s="131">
        <f t="shared" ref="F10" si="5">E10+1</f>
        <v>2020</v>
      </c>
      <c r="G10" s="131">
        <f t="shared" ref="G10" si="6">F10+1</f>
        <v>2021</v>
      </c>
      <c r="H10" s="131">
        <f t="shared" ref="H10" si="7">G10+1</f>
        <v>2022</v>
      </c>
      <c r="I10" s="131">
        <f t="shared" ref="I10" si="8">H10+1</f>
        <v>2023</v>
      </c>
      <c r="J10" s="131">
        <f>I10+1</f>
        <v>2024</v>
      </c>
      <c r="K10" s="131">
        <f t="shared" ref="K10" si="9">J10+1</f>
        <v>2025</v>
      </c>
      <c r="L10" s="131">
        <f>K10+1</f>
        <v>2026</v>
      </c>
      <c r="M10" s="131">
        <f t="shared" ref="M10" si="10">L10+1</f>
        <v>2027</v>
      </c>
      <c r="N10" s="131">
        <f t="shared" ref="N10" si="11">M10+1</f>
        <v>2028</v>
      </c>
      <c r="O10" s="131">
        <f t="shared" ref="O10" si="12">N10+1</f>
        <v>2029</v>
      </c>
      <c r="P10" s="131">
        <f t="shared" ref="P10" si="13">O10+1</f>
        <v>2030</v>
      </c>
      <c r="Q10" s="131">
        <f t="shared" ref="Q10" si="14">P10+1</f>
        <v>2031</v>
      </c>
      <c r="R10" s="131">
        <f t="shared" ref="R10" si="15">Q10+1</f>
        <v>2032</v>
      </c>
      <c r="S10" s="131">
        <f t="shared" ref="S10" si="16">R10+1</f>
        <v>2033</v>
      </c>
      <c r="T10" s="131">
        <f t="shared" ref="T10" si="17">S10+1</f>
        <v>2034</v>
      </c>
      <c r="U10" s="131">
        <f t="shared" ref="U10" si="18">T10+1</f>
        <v>2035</v>
      </c>
      <c r="V10" s="131">
        <f t="shared" ref="V10" si="19">U10+1</f>
        <v>2036</v>
      </c>
      <c r="W10" s="131">
        <f t="shared" ref="W10" si="20">V10+1</f>
        <v>2037</v>
      </c>
      <c r="X10" s="131">
        <f t="shared" ref="X10" si="21">W10+1</f>
        <v>2038</v>
      </c>
      <c r="Y10" s="131">
        <f t="shared" ref="Y10" si="22">X10+1</f>
        <v>2039</v>
      </c>
      <c r="Z10" s="131">
        <f t="shared" ref="Z10" si="23">Y10+1</f>
        <v>2040</v>
      </c>
      <c r="AA10" s="131">
        <f t="shared" ref="AA10" si="24">Z10+1</f>
        <v>2041</v>
      </c>
      <c r="AB10" s="131">
        <f t="shared" ref="AB10" si="25">AA10+1</f>
        <v>2042</v>
      </c>
      <c r="AC10" s="131">
        <f t="shared" ref="AC10" si="26">AB10+1</f>
        <v>2043</v>
      </c>
      <c r="AD10" s="131">
        <f t="shared" ref="AD10" si="27">AC10+1</f>
        <v>2044</v>
      </c>
      <c r="AE10" s="131">
        <f t="shared" ref="AE10" si="28">AD10+1</f>
        <v>2045</v>
      </c>
      <c r="AF10" s="131">
        <f t="shared" ref="AF10" si="29">AE10+1</f>
        <v>2046</v>
      </c>
      <c r="AG10" s="131">
        <f t="shared" ref="AG10" si="30">AF10+1</f>
        <v>2047</v>
      </c>
      <c r="AH10" s="131">
        <f t="shared" ref="AH10" si="31">AG10+1</f>
        <v>2048</v>
      </c>
      <c r="AI10" s="131">
        <f t="shared" ref="AI10" si="32">AH10+1</f>
        <v>2049</v>
      </c>
      <c r="AJ10" s="131">
        <f t="shared" ref="AJ10" si="33">AI10+1</f>
        <v>2050</v>
      </c>
      <c r="AK10" s="131">
        <f t="shared" ref="AK10" si="34">AJ10+1</f>
        <v>2051</v>
      </c>
      <c r="AL10" s="131">
        <f t="shared" ref="AL10" si="35">AK10+1</f>
        <v>2052</v>
      </c>
      <c r="AM10" s="131">
        <f t="shared" ref="AM10" si="36">AL10+1</f>
        <v>2053</v>
      </c>
      <c r="AN10" s="131">
        <f t="shared" ref="AN10" si="37">AM10+1</f>
        <v>2054</v>
      </c>
      <c r="AO10" s="131">
        <f t="shared" ref="AO10" si="38">AN10+1</f>
        <v>2055</v>
      </c>
      <c r="AP10" s="131">
        <f t="shared" ref="AP10" si="39">AO10+1</f>
        <v>2056</v>
      </c>
      <c r="AQ10" s="131">
        <f t="shared" ref="AQ10" si="40">AP10+1</f>
        <v>2057</v>
      </c>
      <c r="AR10" s="131">
        <f t="shared" ref="AR10" si="41">AQ10+1</f>
        <v>2058</v>
      </c>
      <c r="AS10" s="131">
        <f t="shared" ref="AS10" si="42">AR10+1</f>
        <v>2059</v>
      </c>
      <c r="AT10" s="131">
        <f t="shared" ref="AT10" si="43">AS10+1</f>
        <v>2060</v>
      </c>
      <c r="AU10" s="131">
        <f t="shared" ref="AU10" si="44">AT10+1</f>
        <v>2061</v>
      </c>
      <c r="AV10" s="131">
        <f t="shared" ref="AV10" si="45">AU10+1</f>
        <v>2062</v>
      </c>
      <c r="AW10" s="131">
        <f t="shared" ref="AW10" si="46">AV10+1</f>
        <v>2063</v>
      </c>
      <c r="AX10" s="131">
        <f t="shared" ref="AX10" si="47">AW10+1</f>
        <v>2064</v>
      </c>
      <c r="AY10" s="131">
        <f t="shared" ref="AY10" si="48">AX10+1</f>
        <v>2065</v>
      </c>
      <c r="AZ10" s="131">
        <f t="shared" ref="AZ10" si="49">AY10+1</f>
        <v>2066</v>
      </c>
      <c r="BA10" s="131">
        <f t="shared" ref="BA10" si="50">AZ10+1</f>
        <v>2067</v>
      </c>
      <c r="BB10" s="131">
        <f t="shared" ref="BB10" si="51">BA10+1</f>
        <v>2068</v>
      </c>
      <c r="BC10" s="131">
        <f t="shared" ref="BC10" si="52">BB10+1</f>
        <v>2069</v>
      </c>
      <c r="BD10" s="131">
        <f t="shared" ref="BD10" si="53">BC10+1</f>
        <v>2070</v>
      </c>
      <c r="BE10" s="131">
        <f t="shared" ref="BE10" si="54">BD10+1</f>
        <v>2071</v>
      </c>
      <c r="BF10" s="131">
        <f t="shared" ref="BF10" si="55">BE10+1</f>
        <v>2072</v>
      </c>
      <c r="BG10" s="131">
        <f t="shared" ref="BG10" si="56">BF10+1</f>
        <v>2073</v>
      </c>
      <c r="BH10" s="131">
        <f t="shared" ref="BH10" si="57">BG10+1</f>
        <v>2074</v>
      </c>
      <c r="BI10" s="131">
        <f t="shared" ref="BI10" si="58">BH10+1</f>
        <v>2075</v>
      </c>
      <c r="BJ10" s="131">
        <f t="shared" ref="BJ10" si="59">BI10+1</f>
        <v>2076</v>
      </c>
      <c r="BK10" s="131">
        <f t="shared" ref="BK10" si="60">BJ10+1</f>
        <v>2077</v>
      </c>
      <c r="BL10" s="131">
        <f t="shared" ref="BL10" si="61">BK10+1</f>
        <v>2078</v>
      </c>
      <c r="BM10" s="131">
        <f t="shared" ref="BM10" si="62">BL10+1</f>
        <v>2079</v>
      </c>
      <c r="BN10" s="131">
        <f t="shared" ref="BN10" si="63">BM10+1</f>
        <v>2080</v>
      </c>
      <c r="BO10" s="131">
        <f t="shared" ref="BO10" si="64">BN10+1</f>
        <v>2081</v>
      </c>
      <c r="BP10" s="131">
        <f t="shared" ref="BP10" si="65">BO10+1</f>
        <v>2082</v>
      </c>
      <c r="BQ10" s="131">
        <f t="shared" ref="BQ10" si="66">BP10+1</f>
        <v>2083</v>
      </c>
      <c r="BR10" s="131">
        <f t="shared" ref="BR10" si="67">BQ10+1</f>
        <v>2084</v>
      </c>
      <c r="BS10" s="131">
        <f t="shared" ref="BS10" si="68">BR10+1</f>
        <v>2085</v>
      </c>
      <c r="BT10" s="131">
        <f t="shared" ref="BT10" si="69">BS10+1</f>
        <v>2086</v>
      </c>
      <c r="BU10" s="131">
        <f t="shared" ref="BU10" si="70">BT10+1</f>
        <v>2087</v>
      </c>
      <c r="BV10" s="131">
        <f t="shared" ref="BV10" si="71">BU10+1</f>
        <v>2088</v>
      </c>
      <c r="BW10" s="131">
        <f t="shared" ref="BW10" si="72">BV10+1</f>
        <v>2089</v>
      </c>
      <c r="BX10" s="131">
        <f t="shared" ref="BX10" si="73">BW10+1</f>
        <v>2090</v>
      </c>
      <c r="BY10" s="131">
        <f t="shared" ref="BY10" si="74">BX10+1</f>
        <v>2091</v>
      </c>
      <c r="BZ10" s="131">
        <f t="shared" ref="BZ10" si="75">BY10+1</f>
        <v>2092</v>
      </c>
      <c r="CA10" s="131">
        <f t="shared" ref="CA10" si="76">BZ10+1</f>
        <v>2093</v>
      </c>
      <c r="CB10" s="131">
        <f t="shared" ref="CB10" si="77">CA10+1</f>
        <v>2094</v>
      </c>
      <c r="CC10" s="131">
        <f t="shared" ref="CC10" si="78">CB10+1</f>
        <v>2095</v>
      </c>
      <c r="CD10" s="131">
        <f t="shared" ref="CD10" si="79">CC10+1</f>
        <v>2096</v>
      </c>
      <c r="CE10" s="131">
        <f t="shared" ref="CE10" si="80">CD10+1</f>
        <v>2097</v>
      </c>
      <c r="CF10" s="131">
        <f t="shared" ref="CF10" si="81">CE10+1</f>
        <v>2098</v>
      </c>
      <c r="CG10" s="131">
        <f t="shared" ref="CG10" si="82">CF10+1</f>
        <v>2099</v>
      </c>
      <c r="CH10" s="131">
        <f t="shared" ref="CH10" si="83">CG10+1</f>
        <v>2100</v>
      </c>
      <c r="CI10" s="131">
        <f t="shared" ref="CI10" si="84">CH10+1</f>
        <v>2101</v>
      </c>
      <c r="CJ10" s="131">
        <f t="shared" ref="CJ10" si="85">CI10+1</f>
        <v>2102</v>
      </c>
      <c r="CK10" s="131">
        <f t="shared" ref="CK10" si="86">CJ10+1</f>
        <v>2103</v>
      </c>
      <c r="CL10" s="131">
        <f t="shared" ref="CL10" si="87">CK10+1</f>
        <v>2104</v>
      </c>
      <c r="CM10" s="131">
        <f t="shared" ref="CM10" si="88">CL10+1</f>
        <v>2105</v>
      </c>
      <c r="CN10" s="131">
        <f t="shared" ref="CN10" si="89">CM10+1</f>
        <v>2106</v>
      </c>
      <c r="CO10" s="131">
        <f t="shared" ref="CO10" si="90">CN10+1</f>
        <v>2107</v>
      </c>
      <c r="CP10" s="131">
        <f t="shared" ref="CP10" si="91">CO10+1</f>
        <v>2108</v>
      </c>
      <c r="CQ10" s="131">
        <f t="shared" ref="CQ10" si="92">CP10+1</f>
        <v>2109</v>
      </c>
      <c r="CR10" s="131">
        <f t="shared" ref="CR10" si="93">CQ10+1</f>
        <v>2110</v>
      </c>
      <c r="CS10" s="131">
        <f t="shared" ref="CS10" si="94">CR10+1</f>
        <v>2111</v>
      </c>
      <c r="CT10" s="131">
        <f t="shared" ref="CT10" si="95">CS10+1</f>
        <v>2112</v>
      </c>
      <c r="CU10" s="131">
        <f t="shared" ref="CU10" si="96">CT10+1</f>
        <v>2113</v>
      </c>
      <c r="CV10" s="131">
        <f t="shared" ref="CV10" si="97">CU10+1</f>
        <v>2114</v>
      </c>
      <c r="CW10" s="131">
        <f t="shared" ref="CW10" si="98">CV10+1</f>
        <v>2115</v>
      </c>
      <c r="CX10" s="131">
        <f t="shared" ref="CX10" si="99">CW10+1</f>
        <v>2116</v>
      </c>
      <c r="CY10" s="131">
        <f t="shared" ref="CY10" si="100">CX10+1</f>
        <v>2117</v>
      </c>
    </row>
    <row r="11" spans="1:103" s="71" customFormat="1" ht="12.75" x14ac:dyDescent="0.2">
      <c r="A11" s="84">
        <v>5</v>
      </c>
      <c r="B11" s="63">
        <f>0.5+0.5*B4</f>
        <v>0.6</v>
      </c>
      <c r="C11" s="64">
        <f t="shared" ref="C11:G15" si="101">0.5*C4</f>
        <v>0.16</v>
      </c>
      <c r="D11" s="64">
        <f t="shared" si="101"/>
        <v>9.6000000000000002E-2</v>
      </c>
      <c r="E11" s="64">
        <f t="shared" si="101"/>
        <v>5.7599999999999998E-2</v>
      </c>
      <c r="F11" s="64">
        <f t="shared" si="101"/>
        <v>5.7599999999999998E-2</v>
      </c>
      <c r="G11" s="64">
        <f t="shared" si="101"/>
        <v>2.8799999999999999E-2</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row>
    <row r="12" spans="1:103" s="71" customFormat="1" ht="12.75" x14ac:dyDescent="0.2">
      <c r="A12" s="84">
        <v>7</v>
      </c>
      <c r="B12" s="63">
        <f>0.5+0.5*B5</f>
        <v>0.57145000000000001</v>
      </c>
      <c r="C12" s="64">
        <f t="shared" si="101"/>
        <v>0.12245</v>
      </c>
      <c r="D12" s="64">
        <f t="shared" si="101"/>
        <v>8.745E-2</v>
      </c>
      <c r="E12" s="64">
        <f t="shared" si="101"/>
        <v>6.2449999999999999E-2</v>
      </c>
      <c r="F12" s="64">
        <f t="shared" si="101"/>
        <v>4.4650000000000002E-2</v>
      </c>
      <c r="G12" s="64">
        <f t="shared" si="101"/>
        <v>4.4600000000000001E-2</v>
      </c>
      <c r="H12" s="64">
        <f t="shared" ref="H12:I15" si="102">0.5*H5</f>
        <v>4.4650000000000002E-2</v>
      </c>
      <c r="I12" s="64">
        <f t="shared" si="102"/>
        <v>2.23E-2</v>
      </c>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row>
    <row r="13" spans="1:103" s="71" customFormat="1" ht="12.75" x14ac:dyDescent="0.2">
      <c r="A13" s="84">
        <v>10</v>
      </c>
      <c r="B13" s="63">
        <f>0.5+0.5*B6</f>
        <v>0.55000000000000004</v>
      </c>
      <c r="C13" s="64">
        <f t="shared" si="101"/>
        <v>0.09</v>
      </c>
      <c r="D13" s="64">
        <f t="shared" si="101"/>
        <v>7.2000000000000008E-2</v>
      </c>
      <c r="E13" s="64">
        <f t="shared" si="101"/>
        <v>5.7599999999999998E-2</v>
      </c>
      <c r="F13" s="64">
        <f t="shared" si="101"/>
        <v>4.6100000000000002E-2</v>
      </c>
      <c r="G13" s="64">
        <f t="shared" si="101"/>
        <v>3.6850000000000001E-2</v>
      </c>
      <c r="H13" s="64">
        <f t="shared" si="102"/>
        <v>3.2750000000000001E-2</v>
      </c>
      <c r="I13" s="64">
        <f t="shared" si="102"/>
        <v>3.2750000000000001E-2</v>
      </c>
      <c r="J13" s="64">
        <f t="shared" ref="J13:L15" si="103">0.5*J6</f>
        <v>3.2800000000000003E-2</v>
      </c>
      <c r="K13" s="64">
        <f t="shared" si="103"/>
        <v>3.2750000000000001E-2</v>
      </c>
      <c r="L13" s="64">
        <f t="shared" si="103"/>
        <v>1.6400000000000001E-2</v>
      </c>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row>
    <row r="14" spans="1:103" s="71" customFormat="1" ht="12.75" x14ac:dyDescent="0.2">
      <c r="A14" s="84">
        <v>15</v>
      </c>
      <c r="B14" s="63">
        <f>0.5+0.5*B7</f>
        <v>0.52500000000000002</v>
      </c>
      <c r="C14" s="64">
        <f t="shared" si="101"/>
        <v>4.7500000000000001E-2</v>
      </c>
      <c r="D14" s="64">
        <f t="shared" si="101"/>
        <v>4.2750000000000003E-2</v>
      </c>
      <c r="E14" s="64">
        <f t="shared" si="101"/>
        <v>3.85E-2</v>
      </c>
      <c r="F14" s="64">
        <f t="shared" si="101"/>
        <v>3.465E-2</v>
      </c>
      <c r="G14" s="64">
        <f t="shared" si="101"/>
        <v>3.1150000000000001E-2</v>
      </c>
      <c r="H14" s="64">
        <f t="shared" si="102"/>
        <v>2.9500000000000002E-2</v>
      </c>
      <c r="I14" s="64">
        <f t="shared" si="102"/>
        <v>2.9500000000000002E-2</v>
      </c>
      <c r="J14" s="64">
        <f t="shared" si="103"/>
        <v>2.955E-2</v>
      </c>
      <c r="K14" s="64">
        <f t="shared" si="103"/>
        <v>2.9500000000000002E-2</v>
      </c>
      <c r="L14" s="64">
        <f t="shared" si="103"/>
        <v>2.955E-2</v>
      </c>
      <c r="M14" s="64">
        <f t="shared" ref="M14:Q15" si="104">0.5*M7</f>
        <v>2.9500000000000002E-2</v>
      </c>
      <c r="N14" s="64">
        <f t="shared" si="104"/>
        <v>2.955E-2</v>
      </c>
      <c r="O14" s="64">
        <f t="shared" si="104"/>
        <v>2.9500000000000002E-2</v>
      </c>
      <c r="P14" s="64">
        <f t="shared" si="104"/>
        <v>2.955E-2</v>
      </c>
      <c r="Q14" s="64">
        <f t="shared" si="104"/>
        <v>1.4750000000000001E-2</v>
      </c>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row>
    <row r="15" spans="1:103" s="71" customFormat="1" ht="12.75" x14ac:dyDescent="0.2">
      <c r="A15" s="84">
        <v>20</v>
      </c>
      <c r="B15" s="63">
        <f>0.5+0.5*B8</f>
        <v>0.51875000000000004</v>
      </c>
      <c r="C15" s="64">
        <f t="shared" si="101"/>
        <v>3.6095000000000002E-2</v>
      </c>
      <c r="D15" s="64">
        <f t="shared" si="101"/>
        <v>3.3384999999999998E-2</v>
      </c>
      <c r="E15" s="64">
        <f t="shared" si="101"/>
        <v>3.0884999999999999E-2</v>
      </c>
      <c r="F15" s="64">
        <f t="shared" si="101"/>
        <v>2.8565E-2</v>
      </c>
      <c r="G15" s="64">
        <f t="shared" si="101"/>
        <v>2.6425000000000001E-2</v>
      </c>
      <c r="H15" s="64">
        <f t="shared" si="102"/>
        <v>2.444E-2</v>
      </c>
      <c r="I15" s="64">
        <f t="shared" si="102"/>
        <v>2.2610000000000002E-2</v>
      </c>
      <c r="J15" s="64">
        <f t="shared" si="103"/>
        <v>2.231E-2</v>
      </c>
      <c r="K15" s="64">
        <f t="shared" si="103"/>
        <v>2.2304999999999998E-2</v>
      </c>
      <c r="L15" s="64">
        <f t="shared" si="103"/>
        <v>2.231E-2</v>
      </c>
      <c r="M15" s="64">
        <f t="shared" si="104"/>
        <v>2.2304999999999998E-2</v>
      </c>
      <c r="N15" s="64">
        <f t="shared" si="104"/>
        <v>2.231E-2</v>
      </c>
      <c r="O15" s="64">
        <f t="shared" si="104"/>
        <v>2.2304999999999998E-2</v>
      </c>
      <c r="P15" s="64">
        <f t="shared" si="104"/>
        <v>2.231E-2</v>
      </c>
      <c r="Q15" s="64">
        <f t="shared" si="104"/>
        <v>2.2304999999999998E-2</v>
      </c>
      <c r="R15" s="64">
        <f>0.5*R8</f>
        <v>2.231E-2</v>
      </c>
      <c r="S15" s="64">
        <f>0.5*S8</f>
        <v>2.2304999999999998E-2</v>
      </c>
      <c r="T15" s="64">
        <f>0.5*T8</f>
        <v>2.231E-2</v>
      </c>
      <c r="U15" s="64">
        <f>0.5*U8</f>
        <v>2.2304999999999998E-2</v>
      </c>
      <c r="V15" s="64">
        <f>0.5*V8</f>
        <v>1.1155E-2</v>
      </c>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row>
    <row r="16" spans="1:103" s="71" customFormat="1" ht="12.75" x14ac:dyDescent="0.2">
      <c r="A16" s="85">
        <v>39</v>
      </c>
      <c r="B16" s="65">
        <v>1.282051282051282E-2</v>
      </c>
      <c r="C16" s="66">
        <v>2.564102564102564E-2</v>
      </c>
      <c r="D16" s="66">
        <v>2.564102564102564E-2</v>
      </c>
      <c r="E16" s="66">
        <v>2.564102564102564E-2</v>
      </c>
      <c r="F16" s="66">
        <v>2.564102564102564E-2</v>
      </c>
      <c r="G16" s="66">
        <v>2.564102564102564E-2</v>
      </c>
      <c r="H16" s="66">
        <v>2.564102564102564E-2</v>
      </c>
      <c r="I16" s="66">
        <v>2.564102564102564E-2</v>
      </c>
      <c r="J16" s="66">
        <v>2.564102564102564E-2</v>
      </c>
      <c r="K16" s="66">
        <v>2.564102564102564E-2</v>
      </c>
      <c r="L16" s="66">
        <v>2.564102564102564E-2</v>
      </c>
      <c r="M16" s="66">
        <v>2.564102564102564E-2</v>
      </c>
      <c r="N16" s="66">
        <v>2.564102564102564E-2</v>
      </c>
      <c r="O16" s="66">
        <v>2.564102564102564E-2</v>
      </c>
      <c r="P16" s="66">
        <v>2.564102564102564E-2</v>
      </c>
      <c r="Q16" s="66">
        <v>2.564102564102564E-2</v>
      </c>
      <c r="R16" s="66">
        <v>2.564102564102564E-2</v>
      </c>
      <c r="S16" s="66">
        <v>2.564102564102564E-2</v>
      </c>
      <c r="T16" s="66">
        <v>2.564102564102564E-2</v>
      </c>
      <c r="U16" s="66">
        <v>2.564102564102564E-2</v>
      </c>
      <c r="V16" s="66">
        <v>2.564102564102564E-2</v>
      </c>
      <c r="W16" s="66">
        <v>2.564102564102564E-2</v>
      </c>
      <c r="X16" s="66">
        <v>2.564102564102564E-2</v>
      </c>
      <c r="Y16" s="66">
        <v>2.564102564102564E-2</v>
      </c>
      <c r="Z16" s="66">
        <v>2.564102564102564E-2</v>
      </c>
      <c r="AA16" s="66">
        <v>2.564102564102564E-2</v>
      </c>
      <c r="AB16" s="66">
        <v>2.564102564102564E-2</v>
      </c>
      <c r="AC16" s="66">
        <v>2.564102564102564E-2</v>
      </c>
      <c r="AD16" s="66">
        <v>2.564102564102564E-2</v>
      </c>
      <c r="AE16" s="66">
        <v>2.564102564102564E-2</v>
      </c>
      <c r="AF16" s="66">
        <v>2.564102564102564E-2</v>
      </c>
      <c r="AG16" s="66">
        <v>2.564102564102564E-2</v>
      </c>
      <c r="AH16" s="66">
        <v>2.564102564102564E-2</v>
      </c>
      <c r="AI16" s="66">
        <v>0.16666666666666666</v>
      </c>
      <c r="AJ16" s="66">
        <v>0</v>
      </c>
      <c r="AK16" s="66">
        <v>0</v>
      </c>
      <c r="AL16" s="66">
        <v>0</v>
      </c>
      <c r="AM16" s="66">
        <v>0</v>
      </c>
      <c r="AN16" s="66">
        <v>0</v>
      </c>
      <c r="AO16" s="66">
        <v>0</v>
      </c>
      <c r="AP16" s="66">
        <v>0</v>
      </c>
      <c r="AQ16" s="66">
        <v>0</v>
      </c>
      <c r="AR16" s="66">
        <v>0</v>
      </c>
      <c r="AS16" s="66">
        <v>0</v>
      </c>
      <c r="AT16" s="66">
        <v>0</v>
      </c>
      <c r="AU16" s="66">
        <v>0</v>
      </c>
      <c r="AV16" s="66">
        <v>0</v>
      </c>
      <c r="AW16" s="66">
        <v>0</v>
      </c>
      <c r="AX16" s="66">
        <v>0</v>
      </c>
      <c r="AY16" s="66">
        <v>0</v>
      </c>
      <c r="AZ16" s="66">
        <v>0</v>
      </c>
      <c r="BA16" s="66">
        <v>0</v>
      </c>
      <c r="BB16" s="66">
        <v>0</v>
      </c>
      <c r="BC16" s="66">
        <v>0</v>
      </c>
      <c r="BD16" s="66">
        <v>0</v>
      </c>
      <c r="BE16" s="66">
        <v>0</v>
      </c>
      <c r="BF16" s="66">
        <v>0</v>
      </c>
      <c r="BG16" s="66">
        <v>0</v>
      </c>
      <c r="BH16" s="66">
        <v>0</v>
      </c>
      <c r="BI16" s="66">
        <v>0</v>
      </c>
      <c r="BJ16" s="66">
        <v>0</v>
      </c>
      <c r="BK16" s="66">
        <v>0</v>
      </c>
      <c r="BL16" s="66">
        <v>0</v>
      </c>
      <c r="BM16" s="66">
        <v>0</v>
      </c>
      <c r="BN16" s="66">
        <v>0</v>
      </c>
      <c r="BO16" s="66">
        <v>0</v>
      </c>
      <c r="BP16" s="66">
        <v>0</v>
      </c>
      <c r="BQ16" s="66">
        <v>0</v>
      </c>
      <c r="BR16" s="66">
        <v>0</v>
      </c>
      <c r="BS16" s="66">
        <v>0</v>
      </c>
      <c r="BT16" s="66">
        <v>0</v>
      </c>
      <c r="BU16" s="66">
        <v>0</v>
      </c>
      <c r="BV16" s="66">
        <v>0</v>
      </c>
      <c r="BW16" s="66">
        <v>0</v>
      </c>
      <c r="BX16" s="66">
        <v>0</v>
      </c>
      <c r="BY16" s="66">
        <v>0</v>
      </c>
      <c r="BZ16" s="66">
        <v>0</v>
      </c>
      <c r="CA16" s="66">
        <v>0</v>
      </c>
      <c r="CB16" s="66">
        <v>0</v>
      </c>
      <c r="CC16" s="66">
        <v>0</v>
      </c>
      <c r="CD16" s="66">
        <v>0</v>
      </c>
      <c r="CE16" s="66">
        <v>0</v>
      </c>
      <c r="CF16" s="66">
        <v>0</v>
      </c>
      <c r="CG16" s="66">
        <v>0</v>
      </c>
      <c r="CH16" s="66">
        <v>0</v>
      </c>
      <c r="CI16" s="66">
        <v>0</v>
      </c>
      <c r="CJ16" s="66">
        <v>0</v>
      </c>
      <c r="CK16" s="66">
        <v>0</v>
      </c>
      <c r="CL16" s="66">
        <v>0</v>
      </c>
      <c r="CM16" s="66">
        <v>0</v>
      </c>
      <c r="CN16" s="66">
        <v>0</v>
      </c>
      <c r="CO16" s="66">
        <v>0</v>
      </c>
      <c r="CP16" s="66">
        <v>0</v>
      </c>
      <c r="CQ16" s="66">
        <v>0</v>
      </c>
      <c r="CR16" s="66">
        <v>0</v>
      </c>
      <c r="CS16" s="66">
        <v>0</v>
      </c>
      <c r="CT16" s="66">
        <v>0</v>
      </c>
      <c r="CU16" s="66">
        <v>0</v>
      </c>
      <c r="CV16" s="66">
        <v>0</v>
      </c>
      <c r="CW16" s="66">
        <v>0</v>
      </c>
      <c r="CX16" s="66">
        <v>0</v>
      </c>
      <c r="CY16" s="66">
        <v>0</v>
      </c>
    </row>
    <row r="17" spans="1:103" s="71" customFormat="1" ht="12.75" x14ac:dyDescent="0.2">
      <c r="A17" s="12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134"/>
      <c r="AK17" s="134"/>
      <c r="AL17" s="134"/>
      <c r="AM17" s="134"/>
      <c r="AN17" s="134"/>
      <c r="AO17" s="134"/>
      <c r="AP17" s="134"/>
      <c r="AQ17" s="134"/>
      <c r="AR17" s="134"/>
      <c r="AS17" s="134"/>
      <c r="AT17" s="134"/>
      <c r="AU17" s="134"/>
      <c r="AV17" s="134"/>
      <c r="AW17" s="134"/>
      <c r="AX17" s="134"/>
      <c r="AY17" s="134"/>
      <c r="AZ17" s="134"/>
      <c r="BA17" s="134"/>
    </row>
    <row r="18" spans="1:103" s="71" customFormat="1" ht="12.75" x14ac:dyDescent="0.2">
      <c r="N18" s="72"/>
    </row>
    <row r="19" spans="1:103" s="71" customFormat="1" ht="12.75" x14ac:dyDescent="0.2">
      <c r="A19" s="127" t="s">
        <v>226</v>
      </c>
      <c r="N19" s="72"/>
    </row>
    <row r="20" spans="1:103" s="71" customFormat="1" ht="12.75" x14ac:dyDescent="0.2">
      <c r="A20" s="129" t="s">
        <v>31</v>
      </c>
      <c r="B20" s="130">
        <v>2017</v>
      </c>
      <c r="C20" s="131">
        <f t="shared" ref="C20:I20" si="105">B20+1</f>
        <v>2018</v>
      </c>
      <c r="D20" s="131">
        <f t="shared" si="105"/>
        <v>2019</v>
      </c>
      <c r="E20" s="131">
        <f t="shared" si="105"/>
        <v>2020</v>
      </c>
      <c r="F20" s="131">
        <f t="shared" si="105"/>
        <v>2021</v>
      </c>
      <c r="G20" s="131">
        <f t="shared" si="105"/>
        <v>2022</v>
      </c>
      <c r="H20" s="131">
        <f t="shared" si="105"/>
        <v>2023</v>
      </c>
      <c r="I20" s="131">
        <f t="shared" si="105"/>
        <v>2024</v>
      </c>
      <c r="J20" s="131">
        <f>I20+1</f>
        <v>2025</v>
      </c>
      <c r="K20" s="131">
        <f t="shared" ref="K20" si="106">J20+1</f>
        <v>2026</v>
      </c>
      <c r="L20" s="131">
        <f>K20+1</f>
        <v>2027</v>
      </c>
      <c r="M20" s="131">
        <f t="shared" ref="M20:BX20" si="107">L20+1</f>
        <v>2028</v>
      </c>
      <c r="N20" s="131">
        <f t="shared" si="107"/>
        <v>2029</v>
      </c>
      <c r="O20" s="131">
        <f t="shared" si="107"/>
        <v>2030</v>
      </c>
      <c r="P20" s="131">
        <f t="shared" si="107"/>
        <v>2031</v>
      </c>
      <c r="Q20" s="131">
        <f t="shared" si="107"/>
        <v>2032</v>
      </c>
      <c r="R20" s="131">
        <f t="shared" si="107"/>
        <v>2033</v>
      </c>
      <c r="S20" s="131">
        <f t="shared" si="107"/>
        <v>2034</v>
      </c>
      <c r="T20" s="131">
        <f t="shared" si="107"/>
        <v>2035</v>
      </c>
      <c r="U20" s="131">
        <f t="shared" si="107"/>
        <v>2036</v>
      </c>
      <c r="V20" s="131">
        <f t="shared" si="107"/>
        <v>2037</v>
      </c>
      <c r="W20" s="131">
        <f t="shared" si="107"/>
        <v>2038</v>
      </c>
      <c r="X20" s="131">
        <f t="shared" si="107"/>
        <v>2039</v>
      </c>
      <c r="Y20" s="131">
        <f t="shared" si="107"/>
        <v>2040</v>
      </c>
      <c r="Z20" s="131">
        <f t="shared" si="107"/>
        <v>2041</v>
      </c>
      <c r="AA20" s="131">
        <f t="shared" si="107"/>
        <v>2042</v>
      </c>
      <c r="AB20" s="131">
        <f t="shared" si="107"/>
        <v>2043</v>
      </c>
      <c r="AC20" s="131">
        <f t="shared" si="107"/>
        <v>2044</v>
      </c>
      <c r="AD20" s="131">
        <f t="shared" si="107"/>
        <v>2045</v>
      </c>
      <c r="AE20" s="131">
        <f t="shared" si="107"/>
        <v>2046</v>
      </c>
      <c r="AF20" s="131">
        <f t="shared" si="107"/>
        <v>2047</v>
      </c>
      <c r="AG20" s="131">
        <f t="shared" si="107"/>
        <v>2048</v>
      </c>
      <c r="AH20" s="131">
        <f t="shared" si="107"/>
        <v>2049</v>
      </c>
      <c r="AI20" s="131">
        <f t="shared" si="107"/>
        <v>2050</v>
      </c>
      <c r="AJ20" s="131">
        <f t="shared" si="107"/>
        <v>2051</v>
      </c>
      <c r="AK20" s="131">
        <f t="shared" si="107"/>
        <v>2052</v>
      </c>
      <c r="AL20" s="131">
        <f t="shared" si="107"/>
        <v>2053</v>
      </c>
      <c r="AM20" s="131">
        <f t="shared" si="107"/>
        <v>2054</v>
      </c>
      <c r="AN20" s="131">
        <f t="shared" si="107"/>
        <v>2055</v>
      </c>
      <c r="AO20" s="131">
        <f t="shared" si="107"/>
        <v>2056</v>
      </c>
      <c r="AP20" s="131">
        <f t="shared" si="107"/>
        <v>2057</v>
      </c>
      <c r="AQ20" s="131">
        <f t="shared" si="107"/>
        <v>2058</v>
      </c>
      <c r="AR20" s="131">
        <f t="shared" si="107"/>
        <v>2059</v>
      </c>
      <c r="AS20" s="131">
        <f t="shared" si="107"/>
        <v>2060</v>
      </c>
      <c r="AT20" s="131">
        <f t="shared" si="107"/>
        <v>2061</v>
      </c>
      <c r="AU20" s="131">
        <f t="shared" si="107"/>
        <v>2062</v>
      </c>
      <c r="AV20" s="131">
        <f t="shared" si="107"/>
        <v>2063</v>
      </c>
      <c r="AW20" s="131">
        <f t="shared" si="107"/>
        <v>2064</v>
      </c>
      <c r="AX20" s="131">
        <f t="shared" si="107"/>
        <v>2065</v>
      </c>
      <c r="AY20" s="131">
        <f t="shared" si="107"/>
        <v>2066</v>
      </c>
      <c r="AZ20" s="131">
        <f t="shared" si="107"/>
        <v>2067</v>
      </c>
      <c r="BA20" s="131">
        <f t="shared" si="107"/>
        <v>2068</v>
      </c>
      <c r="BB20" s="131">
        <f t="shared" si="107"/>
        <v>2069</v>
      </c>
      <c r="BC20" s="131">
        <f t="shared" si="107"/>
        <v>2070</v>
      </c>
      <c r="BD20" s="131">
        <f t="shared" si="107"/>
        <v>2071</v>
      </c>
      <c r="BE20" s="131">
        <f t="shared" si="107"/>
        <v>2072</v>
      </c>
      <c r="BF20" s="131">
        <f t="shared" si="107"/>
        <v>2073</v>
      </c>
      <c r="BG20" s="131">
        <f t="shared" si="107"/>
        <v>2074</v>
      </c>
      <c r="BH20" s="131">
        <f t="shared" si="107"/>
        <v>2075</v>
      </c>
      <c r="BI20" s="131">
        <f t="shared" si="107"/>
        <v>2076</v>
      </c>
      <c r="BJ20" s="131">
        <f t="shared" si="107"/>
        <v>2077</v>
      </c>
      <c r="BK20" s="131">
        <f t="shared" si="107"/>
        <v>2078</v>
      </c>
      <c r="BL20" s="131">
        <f t="shared" si="107"/>
        <v>2079</v>
      </c>
      <c r="BM20" s="131">
        <f t="shared" si="107"/>
        <v>2080</v>
      </c>
      <c r="BN20" s="131">
        <f t="shared" si="107"/>
        <v>2081</v>
      </c>
      <c r="BO20" s="131">
        <f t="shared" si="107"/>
        <v>2082</v>
      </c>
      <c r="BP20" s="131">
        <f t="shared" si="107"/>
        <v>2083</v>
      </c>
      <c r="BQ20" s="131">
        <f t="shared" si="107"/>
        <v>2084</v>
      </c>
      <c r="BR20" s="131">
        <f t="shared" si="107"/>
        <v>2085</v>
      </c>
      <c r="BS20" s="131">
        <f t="shared" si="107"/>
        <v>2086</v>
      </c>
      <c r="BT20" s="131">
        <f t="shared" si="107"/>
        <v>2087</v>
      </c>
      <c r="BU20" s="131">
        <f t="shared" si="107"/>
        <v>2088</v>
      </c>
      <c r="BV20" s="131">
        <f t="shared" si="107"/>
        <v>2089</v>
      </c>
      <c r="BW20" s="131">
        <f t="shared" si="107"/>
        <v>2090</v>
      </c>
      <c r="BX20" s="131">
        <f t="shared" si="107"/>
        <v>2091</v>
      </c>
      <c r="BY20" s="131">
        <f t="shared" ref="BY20:CY20" si="108">BX20+1</f>
        <v>2092</v>
      </c>
      <c r="BZ20" s="131">
        <f t="shared" si="108"/>
        <v>2093</v>
      </c>
      <c r="CA20" s="131">
        <f t="shared" si="108"/>
        <v>2094</v>
      </c>
      <c r="CB20" s="131">
        <f t="shared" si="108"/>
        <v>2095</v>
      </c>
      <c r="CC20" s="131">
        <f t="shared" si="108"/>
        <v>2096</v>
      </c>
      <c r="CD20" s="131">
        <f t="shared" si="108"/>
        <v>2097</v>
      </c>
      <c r="CE20" s="131">
        <f t="shared" si="108"/>
        <v>2098</v>
      </c>
      <c r="CF20" s="131">
        <f t="shared" si="108"/>
        <v>2099</v>
      </c>
      <c r="CG20" s="131">
        <f t="shared" si="108"/>
        <v>2100</v>
      </c>
      <c r="CH20" s="131">
        <f t="shared" si="108"/>
        <v>2101</v>
      </c>
      <c r="CI20" s="131">
        <f t="shared" si="108"/>
        <v>2102</v>
      </c>
      <c r="CJ20" s="131">
        <f t="shared" si="108"/>
        <v>2103</v>
      </c>
      <c r="CK20" s="131">
        <f t="shared" si="108"/>
        <v>2104</v>
      </c>
      <c r="CL20" s="131">
        <f t="shared" si="108"/>
        <v>2105</v>
      </c>
      <c r="CM20" s="131">
        <f t="shared" si="108"/>
        <v>2106</v>
      </c>
      <c r="CN20" s="131">
        <f t="shared" si="108"/>
        <v>2107</v>
      </c>
      <c r="CO20" s="131">
        <f t="shared" si="108"/>
        <v>2108</v>
      </c>
      <c r="CP20" s="131">
        <f t="shared" si="108"/>
        <v>2109</v>
      </c>
      <c r="CQ20" s="131">
        <f t="shared" si="108"/>
        <v>2110</v>
      </c>
      <c r="CR20" s="131">
        <f t="shared" si="108"/>
        <v>2111</v>
      </c>
      <c r="CS20" s="131">
        <f t="shared" si="108"/>
        <v>2112</v>
      </c>
      <c r="CT20" s="131">
        <f t="shared" si="108"/>
        <v>2113</v>
      </c>
      <c r="CU20" s="131">
        <f t="shared" si="108"/>
        <v>2114</v>
      </c>
      <c r="CV20" s="131">
        <f t="shared" si="108"/>
        <v>2115</v>
      </c>
      <c r="CW20" s="131">
        <f t="shared" si="108"/>
        <v>2116</v>
      </c>
      <c r="CX20" s="131">
        <f t="shared" si="108"/>
        <v>2117</v>
      </c>
      <c r="CY20" s="131">
        <f t="shared" si="108"/>
        <v>2118</v>
      </c>
    </row>
    <row r="21" spans="1:103" s="71" customFormat="1" ht="12.75" x14ac:dyDescent="0.2">
      <c r="A21" s="132">
        <v>3</v>
      </c>
      <c r="B21" s="61">
        <v>0.33329999999999999</v>
      </c>
      <c r="C21" s="62">
        <v>0.44450000000000001</v>
      </c>
      <c r="D21" s="62">
        <v>0.14810000000000001</v>
      </c>
      <c r="E21" s="62">
        <v>7.4099999999999999E-2</v>
      </c>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row>
    <row r="22" spans="1:103" s="71" customFormat="1" ht="12.75" x14ac:dyDescent="0.2">
      <c r="A22" s="84">
        <v>5</v>
      </c>
      <c r="B22" s="63">
        <v>0.2</v>
      </c>
      <c r="C22" s="64">
        <v>0.32</v>
      </c>
      <c r="D22" s="64">
        <v>0.192</v>
      </c>
      <c r="E22" s="64">
        <v>0.1152</v>
      </c>
      <c r="F22" s="64">
        <v>0.1152</v>
      </c>
      <c r="G22" s="64">
        <v>5.7599999999999998E-2</v>
      </c>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row>
    <row r="23" spans="1:103" s="71" customFormat="1" ht="12.75" x14ac:dyDescent="0.2">
      <c r="A23" s="84">
        <v>7</v>
      </c>
      <c r="B23" s="63">
        <v>0.1429</v>
      </c>
      <c r="C23" s="64">
        <v>0.24490000000000001</v>
      </c>
      <c r="D23" s="64">
        <v>0.1749</v>
      </c>
      <c r="E23" s="64">
        <v>0.1249</v>
      </c>
      <c r="F23" s="64">
        <v>8.9300000000000004E-2</v>
      </c>
      <c r="G23" s="64">
        <v>8.9200000000000002E-2</v>
      </c>
      <c r="H23" s="64">
        <v>8.9300000000000004E-2</v>
      </c>
      <c r="I23" s="64">
        <v>4.4600000000000001E-2</v>
      </c>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row>
    <row r="24" spans="1:103" s="71" customFormat="1" ht="12.75" x14ac:dyDescent="0.2">
      <c r="A24" s="84">
        <v>10</v>
      </c>
      <c r="B24" s="63">
        <v>0.1</v>
      </c>
      <c r="C24" s="64">
        <v>0.18</v>
      </c>
      <c r="D24" s="64">
        <v>0.14400000000000002</v>
      </c>
      <c r="E24" s="64">
        <v>0.1152</v>
      </c>
      <c r="F24" s="64">
        <v>9.2200000000000004E-2</v>
      </c>
      <c r="G24" s="64">
        <v>7.3700000000000002E-2</v>
      </c>
      <c r="H24" s="64">
        <v>6.5500000000000003E-2</v>
      </c>
      <c r="I24" s="64">
        <v>6.5500000000000003E-2</v>
      </c>
      <c r="J24" s="64">
        <v>6.5600000000000006E-2</v>
      </c>
      <c r="K24" s="64">
        <v>6.5500000000000003E-2</v>
      </c>
      <c r="L24" s="64">
        <v>3.2800000000000003E-2</v>
      </c>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row>
    <row r="25" spans="1:103" s="71" customFormat="1" ht="12.75" x14ac:dyDescent="0.2">
      <c r="A25" s="84">
        <v>15</v>
      </c>
      <c r="B25" s="63">
        <v>0.05</v>
      </c>
      <c r="C25" s="64">
        <v>9.5000000000000001E-2</v>
      </c>
      <c r="D25" s="64">
        <v>8.5500000000000007E-2</v>
      </c>
      <c r="E25" s="64">
        <v>7.6999999999999999E-2</v>
      </c>
      <c r="F25" s="64">
        <v>6.93E-2</v>
      </c>
      <c r="G25" s="64">
        <v>6.2300000000000001E-2</v>
      </c>
      <c r="H25" s="64">
        <v>5.9000000000000004E-2</v>
      </c>
      <c r="I25" s="64">
        <v>5.9000000000000004E-2</v>
      </c>
      <c r="J25" s="64">
        <v>5.91E-2</v>
      </c>
      <c r="K25" s="64">
        <v>5.9000000000000004E-2</v>
      </c>
      <c r="L25" s="64">
        <v>5.91E-2</v>
      </c>
      <c r="M25" s="64">
        <v>5.9000000000000004E-2</v>
      </c>
      <c r="N25" s="64">
        <v>5.91E-2</v>
      </c>
      <c r="O25" s="64">
        <v>5.9000000000000004E-2</v>
      </c>
      <c r="P25" s="64">
        <v>5.91E-2</v>
      </c>
      <c r="Q25" s="64">
        <v>2.9500000000000002E-2</v>
      </c>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row>
    <row r="26" spans="1:103" s="71" customFormat="1" ht="12.75" x14ac:dyDescent="0.2">
      <c r="A26" s="84">
        <v>20</v>
      </c>
      <c r="B26" s="63">
        <v>3.7499999999999999E-2</v>
      </c>
      <c r="C26" s="64">
        <v>7.2190000000000004E-2</v>
      </c>
      <c r="D26" s="64">
        <v>6.6769999999999996E-2</v>
      </c>
      <c r="E26" s="64">
        <v>6.1769999999999999E-2</v>
      </c>
      <c r="F26" s="64">
        <v>5.713E-2</v>
      </c>
      <c r="G26" s="64">
        <v>5.2850000000000001E-2</v>
      </c>
      <c r="H26" s="64">
        <v>4.888E-2</v>
      </c>
      <c r="I26" s="64">
        <v>4.5220000000000003E-2</v>
      </c>
      <c r="J26" s="64">
        <v>4.462E-2</v>
      </c>
      <c r="K26" s="64">
        <v>4.4609999999999997E-2</v>
      </c>
      <c r="L26" s="64">
        <v>4.462E-2</v>
      </c>
      <c r="M26" s="64">
        <v>4.4609999999999997E-2</v>
      </c>
      <c r="N26" s="64">
        <v>4.462E-2</v>
      </c>
      <c r="O26" s="64">
        <v>4.4609999999999997E-2</v>
      </c>
      <c r="P26" s="64">
        <v>4.462E-2</v>
      </c>
      <c r="Q26" s="64">
        <v>4.4609999999999997E-2</v>
      </c>
      <c r="R26" s="64">
        <v>4.462E-2</v>
      </c>
      <c r="S26" s="64">
        <v>4.4609999999999997E-2</v>
      </c>
      <c r="T26" s="64">
        <v>4.462E-2</v>
      </c>
      <c r="U26" s="64">
        <v>4.4609999999999997E-2</v>
      </c>
      <c r="V26" s="64">
        <v>2.231E-2</v>
      </c>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row>
    <row r="27" spans="1:103" s="71" customFormat="1" ht="12.75" x14ac:dyDescent="0.2">
      <c r="A27" s="85">
        <v>39</v>
      </c>
      <c r="B27" s="65">
        <v>1.282051282051282E-2</v>
      </c>
      <c r="C27" s="66">
        <v>2.564102564102564E-2</v>
      </c>
      <c r="D27" s="66">
        <v>2.564102564102564E-2</v>
      </c>
      <c r="E27" s="66">
        <v>2.564102564102564E-2</v>
      </c>
      <c r="F27" s="66">
        <v>2.564102564102564E-2</v>
      </c>
      <c r="G27" s="66">
        <v>2.564102564102564E-2</v>
      </c>
      <c r="H27" s="66">
        <v>2.564102564102564E-2</v>
      </c>
      <c r="I27" s="66">
        <v>2.564102564102564E-2</v>
      </c>
      <c r="J27" s="66">
        <v>2.564102564102564E-2</v>
      </c>
      <c r="K27" s="66">
        <v>2.564102564102564E-2</v>
      </c>
      <c r="L27" s="66">
        <v>2.564102564102564E-2</v>
      </c>
      <c r="M27" s="66">
        <v>2.564102564102564E-2</v>
      </c>
      <c r="N27" s="66">
        <v>2.564102564102564E-2</v>
      </c>
      <c r="O27" s="66">
        <v>2.564102564102564E-2</v>
      </c>
      <c r="P27" s="66">
        <v>2.564102564102564E-2</v>
      </c>
      <c r="Q27" s="66">
        <v>2.564102564102564E-2</v>
      </c>
      <c r="R27" s="66">
        <v>2.564102564102564E-2</v>
      </c>
      <c r="S27" s="66">
        <v>2.564102564102564E-2</v>
      </c>
      <c r="T27" s="66">
        <v>2.564102564102564E-2</v>
      </c>
      <c r="U27" s="66">
        <v>2.564102564102564E-2</v>
      </c>
      <c r="V27" s="66">
        <v>2.564102564102564E-2</v>
      </c>
      <c r="W27" s="66">
        <v>2.564102564102564E-2</v>
      </c>
      <c r="X27" s="66">
        <v>2.564102564102564E-2</v>
      </c>
      <c r="Y27" s="66">
        <v>2.564102564102564E-2</v>
      </c>
      <c r="Z27" s="66">
        <v>2.564102564102564E-2</v>
      </c>
      <c r="AA27" s="66">
        <v>2.564102564102564E-2</v>
      </c>
      <c r="AB27" s="66">
        <v>2.564102564102564E-2</v>
      </c>
      <c r="AC27" s="66">
        <v>2.564102564102564E-2</v>
      </c>
      <c r="AD27" s="66">
        <v>2.564102564102564E-2</v>
      </c>
      <c r="AE27" s="66">
        <v>2.564102564102564E-2</v>
      </c>
      <c r="AF27" s="66">
        <v>2.564102564102564E-2</v>
      </c>
      <c r="AG27" s="66">
        <v>2.564102564102564E-2</v>
      </c>
      <c r="AH27" s="66">
        <v>2.564102564102564E-2</v>
      </c>
      <c r="AI27" s="66">
        <v>0.16666666666666666</v>
      </c>
      <c r="AJ27" s="66">
        <v>0</v>
      </c>
      <c r="AK27" s="66">
        <v>0</v>
      </c>
      <c r="AL27" s="66">
        <v>0</v>
      </c>
      <c r="AM27" s="66">
        <v>0</v>
      </c>
      <c r="AN27" s="66">
        <v>0</v>
      </c>
      <c r="AO27" s="66">
        <v>0</v>
      </c>
      <c r="AP27" s="66">
        <v>0</v>
      </c>
      <c r="AQ27" s="66">
        <v>0</v>
      </c>
      <c r="AR27" s="66">
        <v>0</v>
      </c>
      <c r="AS27" s="66">
        <v>0</v>
      </c>
      <c r="AT27" s="66">
        <v>0</v>
      </c>
      <c r="AU27" s="66">
        <v>0</v>
      </c>
      <c r="AV27" s="66">
        <v>0</v>
      </c>
      <c r="AW27" s="66">
        <v>0</v>
      </c>
      <c r="AX27" s="66">
        <v>0</v>
      </c>
      <c r="AY27" s="66">
        <v>0</v>
      </c>
      <c r="AZ27" s="66">
        <v>0</v>
      </c>
      <c r="BA27" s="66">
        <v>0</v>
      </c>
      <c r="BB27" s="66">
        <v>0</v>
      </c>
      <c r="BC27" s="66">
        <v>0</v>
      </c>
      <c r="BD27" s="66">
        <v>0</v>
      </c>
      <c r="BE27" s="66">
        <v>0</v>
      </c>
      <c r="BF27" s="66">
        <v>0</v>
      </c>
      <c r="BG27" s="66">
        <v>0</v>
      </c>
      <c r="BH27" s="66">
        <v>0</v>
      </c>
      <c r="BI27" s="66">
        <v>0</v>
      </c>
      <c r="BJ27" s="66">
        <v>0</v>
      </c>
      <c r="BK27" s="66">
        <v>0</v>
      </c>
      <c r="BL27" s="66">
        <v>0</v>
      </c>
      <c r="BM27" s="66">
        <v>0</v>
      </c>
      <c r="BN27" s="66">
        <v>0</v>
      </c>
      <c r="BO27" s="66">
        <v>0</v>
      </c>
      <c r="BP27" s="66">
        <v>0</v>
      </c>
      <c r="BQ27" s="66">
        <v>0</v>
      </c>
      <c r="BR27" s="66">
        <v>0</v>
      </c>
      <c r="BS27" s="66">
        <v>0</v>
      </c>
      <c r="BT27" s="66">
        <v>0</v>
      </c>
      <c r="BU27" s="66">
        <v>0</v>
      </c>
      <c r="BV27" s="66">
        <v>0</v>
      </c>
      <c r="BW27" s="66">
        <v>0</v>
      </c>
      <c r="BX27" s="66">
        <v>0</v>
      </c>
      <c r="BY27" s="66">
        <v>0</v>
      </c>
      <c r="BZ27" s="66">
        <v>0</v>
      </c>
      <c r="CA27" s="66">
        <v>0</v>
      </c>
      <c r="CB27" s="66">
        <v>0</v>
      </c>
      <c r="CC27" s="66">
        <v>0</v>
      </c>
      <c r="CD27" s="66">
        <v>0</v>
      </c>
      <c r="CE27" s="66">
        <v>0</v>
      </c>
      <c r="CF27" s="66">
        <v>0</v>
      </c>
      <c r="CG27" s="66">
        <v>0</v>
      </c>
      <c r="CH27" s="66">
        <v>0</v>
      </c>
      <c r="CI27" s="66">
        <v>0</v>
      </c>
      <c r="CJ27" s="66">
        <v>0</v>
      </c>
      <c r="CK27" s="66">
        <v>0</v>
      </c>
      <c r="CL27" s="66">
        <v>0</v>
      </c>
      <c r="CM27" s="66">
        <v>0</v>
      </c>
      <c r="CN27" s="66">
        <v>0</v>
      </c>
      <c r="CO27" s="66">
        <v>0</v>
      </c>
      <c r="CP27" s="66">
        <v>0</v>
      </c>
      <c r="CQ27" s="66">
        <v>0</v>
      </c>
      <c r="CR27" s="66">
        <v>0</v>
      </c>
      <c r="CS27" s="66">
        <v>0</v>
      </c>
      <c r="CT27" s="66">
        <v>0</v>
      </c>
      <c r="CU27" s="66">
        <v>0</v>
      </c>
      <c r="CV27" s="66">
        <v>0</v>
      </c>
      <c r="CW27" s="66">
        <v>0</v>
      </c>
      <c r="CX27" s="66">
        <v>0</v>
      </c>
      <c r="CY27" s="66">
        <v>0</v>
      </c>
    </row>
    <row r="28" spans="1:103" s="71" customFormat="1" ht="12.75" x14ac:dyDescent="0.2">
      <c r="A28" s="133" t="s">
        <v>118</v>
      </c>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row>
    <row r="29" spans="1:103" s="71" customFormat="1" ht="12.75" x14ac:dyDescent="0.2">
      <c r="A29" s="84">
        <v>5</v>
      </c>
      <c r="B29" s="63">
        <f>0.5+0.5*B22</f>
        <v>0.6</v>
      </c>
      <c r="C29" s="64">
        <f>0.5*C22</f>
        <v>0.16</v>
      </c>
      <c r="D29" s="64">
        <f t="shared" ref="D29:I30" si="109">0.5*D22</f>
        <v>9.6000000000000002E-2</v>
      </c>
      <c r="E29" s="64">
        <f t="shared" si="109"/>
        <v>5.7599999999999998E-2</v>
      </c>
      <c r="F29" s="64">
        <f t="shared" si="109"/>
        <v>5.7599999999999998E-2</v>
      </c>
      <c r="G29" s="64">
        <f t="shared" si="109"/>
        <v>2.8799999999999999E-2</v>
      </c>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row>
    <row r="30" spans="1:103" s="71" customFormat="1" ht="12.75" x14ac:dyDescent="0.2">
      <c r="A30" s="84">
        <v>7</v>
      </c>
      <c r="B30" s="63">
        <f>0.5+0.5*B23</f>
        <v>0.57145000000000001</v>
      </c>
      <c r="C30" s="64">
        <f>0.5*C23</f>
        <v>0.12245</v>
      </c>
      <c r="D30" s="64">
        <f t="shared" si="109"/>
        <v>8.745E-2</v>
      </c>
      <c r="E30" s="64">
        <f t="shared" si="109"/>
        <v>6.2449999999999999E-2</v>
      </c>
      <c r="F30" s="64">
        <f t="shared" si="109"/>
        <v>4.4650000000000002E-2</v>
      </c>
      <c r="G30" s="64">
        <f t="shared" si="109"/>
        <v>4.4600000000000001E-2</v>
      </c>
      <c r="H30" s="64">
        <f t="shared" si="109"/>
        <v>4.4650000000000002E-2</v>
      </c>
      <c r="I30" s="64">
        <f t="shared" si="109"/>
        <v>2.23E-2</v>
      </c>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row>
    <row r="31" spans="1:103" s="71" customFormat="1" ht="12.75" x14ac:dyDescent="0.2">
      <c r="A31" s="84">
        <v>10</v>
      </c>
      <c r="B31" s="63">
        <f>0.5+0.5*B24</f>
        <v>0.55000000000000004</v>
      </c>
      <c r="C31" s="64">
        <f t="shared" ref="C31:R33" si="110">0.5*C24</f>
        <v>0.09</v>
      </c>
      <c r="D31" s="64">
        <f t="shared" si="110"/>
        <v>7.2000000000000008E-2</v>
      </c>
      <c r="E31" s="64">
        <f t="shared" si="110"/>
        <v>5.7599999999999998E-2</v>
      </c>
      <c r="F31" s="64">
        <f t="shared" si="110"/>
        <v>4.6100000000000002E-2</v>
      </c>
      <c r="G31" s="64">
        <f t="shared" si="110"/>
        <v>3.6850000000000001E-2</v>
      </c>
      <c r="H31" s="64">
        <f t="shared" si="110"/>
        <v>3.2750000000000001E-2</v>
      </c>
      <c r="I31" s="64">
        <f t="shared" si="110"/>
        <v>3.2750000000000001E-2</v>
      </c>
      <c r="J31" s="64">
        <f t="shared" si="110"/>
        <v>3.2800000000000003E-2</v>
      </c>
      <c r="K31" s="64">
        <f t="shared" si="110"/>
        <v>3.2750000000000001E-2</v>
      </c>
      <c r="L31" s="64">
        <f t="shared" si="110"/>
        <v>1.6400000000000001E-2</v>
      </c>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row>
    <row r="32" spans="1:103" s="71" customFormat="1" ht="12.75" x14ac:dyDescent="0.2">
      <c r="A32" s="84">
        <v>15</v>
      </c>
      <c r="B32" s="63">
        <f>0.5+0.5*B25</f>
        <v>0.52500000000000002</v>
      </c>
      <c r="C32" s="64">
        <f t="shared" si="110"/>
        <v>4.7500000000000001E-2</v>
      </c>
      <c r="D32" s="64">
        <f t="shared" si="110"/>
        <v>4.2750000000000003E-2</v>
      </c>
      <c r="E32" s="64">
        <f t="shared" si="110"/>
        <v>3.85E-2</v>
      </c>
      <c r="F32" s="64">
        <f t="shared" si="110"/>
        <v>3.465E-2</v>
      </c>
      <c r="G32" s="64">
        <f t="shared" si="110"/>
        <v>3.1150000000000001E-2</v>
      </c>
      <c r="H32" s="64">
        <f t="shared" si="110"/>
        <v>2.9500000000000002E-2</v>
      </c>
      <c r="I32" s="64">
        <f t="shared" si="110"/>
        <v>2.9500000000000002E-2</v>
      </c>
      <c r="J32" s="64">
        <f t="shared" si="110"/>
        <v>2.955E-2</v>
      </c>
      <c r="K32" s="64">
        <f t="shared" si="110"/>
        <v>2.9500000000000002E-2</v>
      </c>
      <c r="L32" s="64">
        <f t="shared" si="110"/>
        <v>2.955E-2</v>
      </c>
      <c r="M32" s="64">
        <f t="shared" si="110"/>
        <v>2.9500000000000002E-2</v>
      </c>
      <c r="N32" s="64">
        <f t="shared" si="110"/>
        <v>2.955E-2</v>
      </c>
      <c r="O32" s="64">
        <f t="shared" si="110"/>
        <v>2.9500000000000002E-2</v>
      </c>
      <c r="P32" s="64">
        <f t="shared" si="110"/>
        <v>2.955E-2</v>
      </c>
      <c r="Q32" s="64">
        <f t="shared" si="110"/>
        <v>1.4750000000000001E-2</v>
      </c>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row>
    <row r="33" spans="1:103" s="71" customFormat="1" ht="12.75" x14ac:dyDescent="0.2">
      <c r="A33" s="84">
        <v>20</v>
      </c>
      <c r="B33" s="63">
        <f>0.5+0.5*B26</f>
        <v>0.51875000000000004</v>
      </c>
      <c r="C33" s="64">
        <f t="shared" si="110"/>
        <v>3.6095000000000002E-2</v>
      </c>
      <c r="D33" s="64">
        <f t="shared" si="110"/>
        <v>3.3384999999999998E-2</v>
      </c>
      <c r="E33" s="64">
        <f t="shared" si="110"/>
        <v>3.0884999999999999E-2</v>
      </c>
      <c r="F33" s="64">
        <f t="shared" si="110"/>
        <v>2.8565E-2</v>
      </c>
      <c r="G33" s="64">
        <f t="shared" si="110"/>
        <v>2.6425000000000001E-2</v>
      </c>
      <c r="H33" s="64">
        <f t="shared" si="110"/>
        <v>2.444E-2</v>
      </c>
      <c r="I33" s="64">
        <f t="shared" si="110"/>
        <v>2.2610000000000002E-2</v>
      </c>
      <c r="J33" s="64">
        <f t="shared" si="110"/>
        <v>2.231E-2</v>
      </c>
      <c r="K33" s="64">
        <f t="shared" si="110"/>
        <v>2.2304999999999998E-2</v>
      </c>
      <c r="L33" s="64">
        <f t="shared" si="110"/>
        <v>2.231E-2</v>
      </c>
      <c r="M33" s="64">
        <f t="shared" si="110"/>
        <v>2.2304999999999998E-2</v>
      </c>
      <c r="N33" s="64">
        <f t="shared" si="110"/>
        <v>2.231E-2</v>
      </c>
      <c r="O33" s="64">
        <f t="shared" si="110"/>
        <v>2.2304999999999998E-2</v>
      </c>
      <c r="P33" s="64">
        <f t="shared" si="110"/>
        <v>2.231E-2</v>
      </c>
      <c r="Q33" s="64">
        <f t="shared" si="110"/>
        <v>2.2304999999999998E-2</v>
      </c>
      <c r="R33" s="64">
        <f t="shared" si="110"/>
        <v>2.231E-2</v>
      </c>
      <c r="S33" s="64">
        <f>0.5*S26</f>
        <v>2.2304999999999998E-2</v>
      </c>
      <c r="T33" s="64">
        <f>0.5*T26</f>
        <v>2.231E-2</v>
      </c>
      <c r="U33" s="64">
        <f>0.5*U26</f>
        <v>2.2304999999999998E-2</v>
      </c>
      <c r="V33" s="64">
        <f>0.5*V26</f>
        <v>1.1155E-2</v>
      </c>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row>
    <row r="34" spans="1:103" s="71" customFormat="1" ht="12.75" x14ac:dyDescent="0.2">
      <c r="A34" s="85">
        <v>39</v>
      </c>
      <c r="B34" s="65">
        <v>1.282051282051282E-2</v>
      </c>
      <c r="C34" s="66">
        <v>2.564102564102564E-2</v>
      </c>
      <c r="D34" s="66">
        <v>2.564102564102564E-2</v>
      </c>
      <c r="E34" s="66">
        <v>2.564102564102564E-2</v>
      </c>
      <c r="F34" s="66">
        <v>2.564102564102564E-2</v>
      </c>
      <c r="G34" s="66">
        <v>2.564102564102564E-2</v>
      </c>
      <c r="H34" s="66">
        <v>2.564102564102564E-2</v>
      </c>
      <c r="I34" s="66">
        <v>2.564102564102564E-2</v>
      </c>
      <c r="J34" s="66">
        <v>2.564102564102564E-2</v>
      </c>
      <c r="K34" s="66">
        <v>2.564102564102564E-2</v>
      </c>
      <c r="L34" s="66">
        <v>2.564102564102564E-2</v>
      </c>
      <c r="M34" s="66">
        <v>2.564102564102564E-2</v>
      </c>
      <c r="N34" s="66">
        <v>2.564102564102564E-2</v>
      </c>
      <c r="O34" s="66">
        <v>2.564102564102564E-2</v>
      </c>
      <c r="P34" s="66">
        <v>2.564102564102564E-2</v>
      </c>
      <c r="Q34" s="66">
        <v>2.564102564102564E-2</v>
      </c>
      <c r="R34" s="66">
        <v>2.564102564102564E-2</v>
      </c>
      <c r="S34" s="66">
        <v>2.564102564102564E-2</v>
      </c>
      <c r="T34" s="66">
        <v>2.564102564102564E-2</v>
      </c>
      <c r="U34" s="66">
        <v>2.564102564102564E-2</v>
      </c>
      <c r="V34" s="66">
        <v>2.564102564102564E-2</v>
      </c>
      <c r="W34" s="66">
        <v>2.564102564102564E-2</v>
      </c>
      <c r="X34" s="66">
        <v>2.564102564102564E-2</v>
      </c>
      <c r="Y34" s="66">
        <v>2.564102564102564E-2</v>
      </c>
      <c r="Z34" s="66">
        <v>2.564102564102564E-2</v>
      </c>
      <c r="AA34" s="66">
        <v>2.564102564102564E-2</v>
      </c>
      <c r="AB34" s="66">
        <v>2.564102564102564E-2</v>
      </c>
      <c r="AC34" s="66">
        <v>2.564102564102564E-2</v>
      </c>
      <c r="AD34" s="66">
        <v>2.564102564102564E-2</v>
      </c>
      <c r="AE34" s="66">
        <v>2.564102564102564E-2</v>
      </c>
      <c r="AF34" s="66">
        <v>2.564102564102564E-2</v>
      </c>
      <c r="AG34" s="66">
        <v>2.564102564102564E-2</v>
      </c>
      <c r="AH34" s="66">
        <v>2.564102564102564E-2</v>
      </c>
      <c r="AI34" s="66">
        <v>0.16666666666666666</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66">
        <v>0</v>
      </c>
      <c r="BP34" s="66">
        <v>0</v>
      </c>
      <c r="BQ34" s="66">
        <v>0</v>
      </c>
      <c r="BR34" s="66">
        <v>0</v>
      </c>
      <c r="BS34" s="66">
        <v>0</v>
      </c>
      <c r="BT34" s="66">
        <v>0</v>
      </c>
      <c r="BU34" s="66">
        <v>0</v>
      </c>
      <c r="BV34" s="66">
        <v>0</v>
      </c>
      <c r="BW34" s="66">
        <v>0</v>
      </c>
      <c r="BX34" s="66">
        <v>0</v>
      </c>
      <c r="BY34" s="66">
        <v>0</v>
      </c>
      <c r="BZ34" s="66">
        <v>0</v>
      </c>
      <c r="CA34" s="66">
        <v>0</v>
      </c>
      <c r="CB34" s="66">
        <v>0</v>
      </c>
      <c r="CC34" s="66">
        <v>0</v>
      </c>
      <c r="CD34" s="66">
        <v>0</v>
      </c>
      <c r="CE34" s="66">
        <v>0</v>
      </c>
      <c r="CF34" s="66">
        <v>0</v>
      </c>
      <c r="CG34" s="66">
        <v>0</v>
      </c>
      <c r="CH34" s="66">
        <v>0</v>
      </c>
      <c r="CI34" s="66">
        <v>0</v>
      </c>
      <c r="CJ34" s="66">
        <v>0</v>
      </c>
      <c r="CK34" s="66">
        <v>0</v>
      </c>
      <c r="CL34" s="66">
        <v>0</v>
      </c>
      <c r="CM34" s="66">
        <v>0</v>
      </c>
      <c r="CN34" s="66">
        <v>0</v>
      </c>
      <c r="CO34" s="66">
        <v>0</v>
      </c>
      <c r="CP34" s="66">
        <v>0</v>
      </c>
      <c r="CQ34" s="66">
        <v>0</v>
      </c>
      <c r="CR34" s="66">
        <v>0</v>
      </c>
      <c r="CS34" s="66">
        <v>0</v>
      </c>
      <c r="CT34" s="66">
        <v>0</v>
      </c>
      <c r="CU34" s="66">
        <v>0</v>
      </c>
      <c r="CV34" s="66">
        <v>0</v>
      </c>
      <c r="CW34" s="66">
        <v>0</v>
      </c>
      <c r="CX34" s="66">
        <v>0</v>
      </c>
      <c r="CY34" s="66">
        <v>0</v>
      </c>
    </row>
    <row r="35" spans="1:103" s="71" customFormat="1" ht="12.75" x14ac:dyDescent="0.2">
      <c r="N35" s="72"/>
    </row>
    <row r="36" spans="1:103" s="71" customFormat="1" ht="12.75" x14ac:dyDescent="0.2">
      <c r="N36" s="72"/>
    </row>
    <row r="37" spans="1:103" s="71" customFormat="1" ht="26.25" customHeight="1" x14ac:dyDescent="0.2">
      <c r="A37" s="416" t="s">
        <v>227</v>
      </c>
      <c r="N37" s="72"/>
    </row>
    <row r="38" spans="1:103" s="71" customFormat="1" ht="12.75" x14ac:dyDescent="0.2">
      <c r="A38" s="129" t="s">
        <v>31</v>
      </c>
      <c r="B38" s="130">
        <v>2018</v>
      </c>
      <c r="C38" s="131">
        <f t="shared" ref="C38:I38" si="111">B38+1</f>
        <v>2019</v>
      </c>
      <c r="D38" s="131">
        <f t="shared" si="111"/>
        <v>2020</v>
      </c>
      <c r="E38" s="131">
        <f t="shared" si="111"/>
        <v>2021</v>
      </c>
      <c r="F38" s="131">
        <f t="shared" si="111"/>
        <v>2022</v>
      </c>
      <c r="G38" s="131">
        <f t="shared" si="111"/>
        <v>2023</v>
      </c>
      <c r="H38" s="131">
        <f t="shared" si="111"/>
        <v>2024</v>
      </c>
      <c r="I38" s="131">
        <f t="shared" si="111"/>
        <v>2025</v>
      </c>
      <c r="J38" s="131">
        <f>I38+1</f>
        <v>2026</v>
      </c>
      <c r="K38" s="131">
        <f t="shared" ref="K38" si="112">J38+1</f>
        <v>2027</v>
      </c>
      <c r="L38" s="131">
        <f>K38+1</f>
        <v>2028</v>
      </c>
      <c r="M38" s="131">
        <f t="shared" ref="M38:BX38" si="113">L38+1</f>
        <v>2029</v>
      </c>
      <c r="N38" s="131">
        <f t="shared" si="113"/>
        <v>2030</v>
      </c>
      <c r="O38" s="131">
        <f t="shared" si="113"/>
        <v>2031</v>
      </c>
      <c r="P38" s="131">
        <f t="shared" si="113"/>
        <v>2032</v>
      </c>
      <c r="Q38" s="131">
        <f t="shared" si="113"/>
        <v>2033</v>
      </c>
      <c r="R38" s="131">
        <f t="shared" si="113"/>
        <v>2034</v>
      </c>
      <c r="S38" s="131">
        <f t="shared" si="113"/>
        <v>2035</v>
      </c>
      <c r="T38" s="131">
        <f t="shared" si="113"/>
        <v>2036</v>
      </c>
      <c r="U38" s="131">
        <f t="shared" si="113"/>
        <v>2037</v>
      </c>
      <c r="V38" s="131">
        <f t="shared" si="113"/>
        <v>2038</v>
      </c>
      <c r="W38" s="131">
        <f t="shared" si="113"/>
        <v>2039</v>
      </c>
      <c r="X38" s="131">
        <f t="shared" si="113"/>
        <v>2040</v>
      </c>
      <c r="Y38" s="131">
        <f t="shared" si="113"/>
        <v>2041</v>
      </c>
      <c r="Z38" s="131">
        <f t="shared" si="113"/>
        <v>2042</v>
      </c>
      <c r="AA38" s="131">
        <f t="shared" si="113"/>
        <v>2043</v>
      </c>
      <c r="AB38" s="131">
        <f t="shared" si="113"/>
        <v>2044</v>
      </c>
      <c r="AC38" s="131">
        <f t="shared" si="113"/>
        <v>2045</v>
      </c>
      <c r="AD38" s="131">
        <f t="shared" si="113"/>
        <v>2046</v>
      </c>
      <c r="AE38" s="131">
        <f t="shared" si="113"/>
        <v>2047</v>
      </c>
      <c r="AF38" s="131">
        <f t="shared" si="113"/>
        <v>2048</v>
      </c>
      <c r="AG38" s="131">
        <f t="shared" si="113"/>
        <v>2049</v>
      </c>
      <c r="AH38" s="131">
        <f t="shared" si="113"/>
        <v>2050</v>
      </c>
      <c r="AI38" s="131">
        <f t="shared" si="113"/>
        <v>2051</v>
      </c>
      <c r="AJ38" s="131">
        <f t="shared" si="113"/>
        <v>2052</v>
      </c>
      <c r="AK38" s="131">
        <f t="shared" si="113"/>
        <v>2053</v>
      </c>
      <c r="AL38" s="131">
        <f t="shared" si="113"/>
        <v>2054</v>
      </c>
      <c r="AM38" s="131">
        <f t="shared" si="113"/>
        <v>2055</v>
      </c>
      <c r="AN38" s="131">
        <f t="shared" si="113"/>
        <v>2056</v>
      </c>
      <c r="AO38" s="131">
        <f t="shared" si="113"/>
        <v>2057</v>
      </c>
      <c r="AP38" s="131">
        <f t="shared" si="113"/>
        <v>2058</v>
      </c>
      <c r="AQ38" s="131">
        <f t="shared" si="113"/>
        <v>2059</v>
      </c>
      <c r="AR38" s="131">
        <f t="shared" si="113"/>
        <v>2060</v>
      </c>
      <c r="AS38" s="131">
        <f t="shared" si="113"/>
        <v>2061</v>
      </c>
      <c r="AT38" s="131">
        <f t="shared" si="113"/>
        <v>2062</v>
      </c>
      <c r="AU38" s="131">
        <f t="shared" si="113"/>
        <v>2063</v>
      </c>
      <c r="AV38" s="131">
        <f t="shared" si="113"/>
        <v>2064</v>
      </c>
      <c r="AW38" s="131">
        <f t="shared" si="113"/>
        <v>2065</v>
      </c>
      <c r="AX38" s="131">
        <f t="shared" si="113"/>
        <v>2066</v>
      </c>
      <c r="AY38" s="131">
        <f t="shared" si="113"/>
        <v>2067</v>
      </c>
      <c r="AZ38" s="131">
        <f t="shared" si="113"/>
        <v>2068</v>
      </c>
      <c r="BA38" s="131">
        <f t="shared" si="113"/>
        <v>2069</v>
      </c>
      <c r="BB38" s="131">
        <f t="shared" si="113"/>
        <v>2070</v>
      </c>
      <c r="BC38" s="131">
        <f t="shared" si="113"/>
        <v>2071</v>
      </c>
      <c r="BD38" s="131">
        <f t="shared" si="113"/>
        <v>2072</v>
      </c>
      <c r="BE38" s="131">
        <f t="shared" si="113"/>
        <v>2073</v>
      </c>
      <c r="BF38" s="131">
        <f t="shared" si="113"/>
        <v>2074</v>
      </c>
      <c r="BG38" s="131">
        <f t="shared" si="113"/>
        <v>2075</v>
      </c>
      <c r="BH38" s="131">
        <f t="shared" si="113"/>
        <v>2076</v>
      </c>
      <c r="BI38" s="131">
        <f t="shared" si="113"/>
        <v>2077</v>
      </c>
      <c r="BJ38" s="131">
        <f t="shared" si="113"/>
        <v>2078</v>
      </c>
      <c r="BK38" s="131">
        <f t="shared" si="113"/>
        <v>2079</v>
      </c>
      <c r="BL38" s="131">
        <f t="shared" si="113"/>
        <v>2080</v>
      </c>
      <c r="BM38" s="131">
        <f t="shared" si="113"/>
        <v>2081</v>
      </c>
      <c r="BN38" s="131">
        <f t="shared" si="113"/>
        <v>2082</v>
      </c>
      <c r="BO38" s="131">
        <f t="shared" si="113"/>
        <v>2083</v>
      </c>
      <c r="BP38" s="131">
        <f t="shared" si="113"/>
        <v>2084</v>
      </c>
      <c r="BQ38" s="131">
        <f t="shared" si="113"/>
        <v>2085</v>
      </c>
      <c r="BR38" s="131">
        <f t="shared" si="113"/>
        <v>2086</v>
      </c>
      <c r="BS38" s="131">
        <f t="shared" si="113"/>
        <v>2087</v>
      </c>
      <c r="BT38" s="131">
        <f t="shared" si="113"/>
        <v>2088</v>
      </c>
      <c r="BU38" s="131">
        <f t="shared" si="113"/>
        <v>2089</v>
      </c>
      <c r="BV38" s="131">
        <f t="shared" si="113"/>
        <v>2090</v>
      </c>
      <c r="BW38" s="131">
        <f t="shared" si="113"/>
        <v>2091</v>
      </c>
      <c r="BX38" s="131">
        <f t="shared" si="113"/>
        <v>2092</v>
      </c>
      <c r="BY38" s="131">
        <f t="shared" ref="BY38:CY38" si="114">BX38+1</f>
        <v>2093</v>
      </c>
      <c r="BZ38" s="131">
        <f t="shared" si="114"/>
        <v>2094</v>
      </c>
      <c r="CA38" s="131">
        <f t="shared" si="114"/>
        <v>2095</v>
      </c>
      <c r="CB38" s="131">
        <f t="shared" si="114"/>
        <v>2096</v>
      </c>
      <c r="CC38" s="131">
        <f t="shared" si="114"/>
        <v>2097</v>
      </c>
      <c r="CD38" s="131">
        <f t="shared" si="114"/>
        <v>2098</v>
      </c>
      <c r="CE38" s="131">
        <f t="shared" si="114"/>
        <v>2099</v>
      </c>
      <c r="CF38" s="131">
        <f t="shared" si="114"/>
        <v>2100</v>
      </c>
      <c r="CG38" s="131">
        <f t="shared" si="114"/>
        <v>2101</v>
      </c>
      <c r="CH38" s="131">
        <f t="shared" si="114"/>
        <v>2102</v>
      </c>
      <c r="CI38" s="131">
        <f t="shared" si="114"/>
        <v>2103</v>
      </c>
      <c r="CJ38" s="131">
        <f t="shared" si="114"/>
        <v>2104</v>
      </c>
      <c r="CK38" s="131">
        <f t="shared" si="114"/>
        <v>2105</v>
      </c>
      <c r="CL38" s="131">
        <f t="shared" si="114"/>
        <v>2106</v>
      </c>
      <c r="CM38" s="131">
        <f t="shared" si="114"/>
        <v>2107</v>
      </c>
      <c r="CN38" s="131">
        <f t="shared" si="114"/>
        <v>2108</v>
      </c>
      <c r="CO38" s="131">
        <f t="shared" si="114"/>
        <v>2109</v>
      </c>
      <c r="CP38" s="131">
        <f t="shared" si="114"/>
        <v>2110</v>
      </c>
      <c r="CQ38" s="131">
        <f t="shared" si="114"/>
        <v>2111</v>
      </c>
      <c r="CR38" s="131">
        <f t="shared" si="114"/>
        <v>2112</v>
      </c>
      <c r="CS38" s="131">
        <f t="shared" si="114"/>
        <v>2113</v>
      </c>
      <c r="CT38" s="131">
        <f t="shared" si="114"/>
        <v>2114</v>
      </c>
      <c r="CU38" s="131">
        <f t="shared" si="114"/>
        <v>2115</v>
      </c>
      <c r="CV38" s="131">
        <f t="shared" si="114"/>
        <v>2116</v>
      </c>
      <c r="CW38" s="131">
        <f t="shared" si="114"/>
        <v>2117</v>
      </c>
      <c r="CX38" s="131">
        <f t="shared" si="114"/>
        <v>2118</v>
      </c>
      <c r="CY38" s="131">
        <f t="shared" si="114"/>
        <v>2119</v>
      </c>
    </row>
    <row r="39" spans="1:103" s="71" customFormat="1" ht="12.75" x14ac:dyDescent="0.2">
      <c r="A39" s="132">
        <v>3</v>
      </c>
      <c r="B39" s="61">
        <v>0.33329999999999999</v>
      </c>
      <c r="C39" s="62">
        <v>0.44450000000000001</v>
      </c>
      <c r="D39" s="62">
        <v>0.14810000000000001</v>
      </c>
      <c r="E39" s="62">
        <v>7.4099999999999999E-2</v>
      </c>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row>
    <row r="40" spans="1:103" s="71" customFormat="1" ht="12.75" x14ac:dyDescent="0.2">
      <c r="A40" s="84">
        <v>5</v>
      </c>
      <c r="B40" s="63">
        <v>0.2</v>
      </c>
      <c r="C40" s="64">
        <v>0.32</v>
      </c>
      <c r="D40" s="64">
        <v>0.192</v>
      </c>
      <c r="E40" s="64">
        <v>0.1152</v>
      </c>
      <c r="F40" s="64">
        <v>0.1152</v>
      </c>
      <c r="G40" s="64">
        <v>5.7599999999999998E-2</v>
      </c>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row>
    <row r="41" spans="1:103" s="71" customFormat="1" ht="12.75" x14ac:dyDescent="0.2">
      <c r="A41" s="84">
        <v>7</v>
      </c>
      <c r="B41" s="63">
        <v>0.1429</v>
      </c>
      <c r="C41" s="64">
        <v>0.24490000000000001</v>
      </c>
      <c r="D41" s="64">
        <v>0.1749</v>
      </c>
      <c r="E41" s="64">
        <v>0.1249</v>
      </c>
      <c r="F41" s="64">
        <v>8.9300000000000004E-2</v>
      </c>
      <c r="G41" s="64">
        <v>8.9200000000000002E-2</v>
      </c>
      <c r="H41" s="64">
        <v>8.9300000000000004E-2</v>
      </c>
      <c r="I41" s="64">
        <v>4.4600000000000001E-2</v>
      </c>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row>
    <row r="42" spans="1:103" s="71" customFormat="1" ht="12.75" x14ac:dyDescent="0.2">
      <c r="A42" s="84">
        <v>10</v>
      </c>
      <c r="B42" s="63">
        <v>0.1</v>
      </c>
      <c r="C42" s="64">
        <v>0.18</v>
      </c>
      <c r="D42" s="64">
        <v>0.14400000000000002</v>
      </c>
      <c r="E42" s="64">
        <v>0.1152</v>
      </c>
      <c r="F42" s="64">
        <v>9.2200000000000004E-2</v>
      </c>
      <c r="G42" s="64">
        <v>7.3700000000000002E-2</v>
      </c>
      <c r="H42" s="64">
        <v>6.5500000000000003E-2</v>
      </c>
      <c r="I42" s="64">
        <v>6.5500000000000003E-2</v>
      </c>
      <c r="J42" s="64">
        <v>6.5600000000000006E-2</v>
      </c>
      <c r="K42" s="64">
        <v>6.5500000000000003E-2</v>
      </c>
      <c r="L42" s="64">
        <v>3.2800000000000003E-2</v>
      </c>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row>
    <row r="43" spans="1:103" s="71" customFormat="1" ht="12.75" x14ac:dyDescent="0.2">
      <c r="A43" s="84">
        <v>15</v>
      </c>
      <c r="B43" s="63">
        <v>0.05</v>
      </c>
      <c r="C43" s="64">
        <v>9.5000000000000001E-2</v>
      </c>
      <c r="D43" s="64">
        <v>8.5500000000000007E-2</v>
      </c>
      <c r="E43" s="64">
        <v>7.6999999999999999E-2</v>
      </c>
      <c r="F43" s="64">
        <v>6.93E-2</v>
      </c>
      <c r="G43" s="64">
        <v>6.2300000000000001E-2</v>
      </c>
      <c r="H43" s="64">
        <v>5.9000000000000004E-2</v>
      </c>
      <c r="I43" s="64">
        <v>5.9000000000000004E-2</v>
      </c>
      <c r="J43" s="64">
        <v>5.91E-2</v>
      </c>
      <c r="K43" s="64">
        <v>5.9000000000000004E-2</v>
      </c>
      <c r="L43" s="64">
        <v>5.91E-2</v>
      </c>
      <c r="M43" s="64">
        <v>5.9000000000000004E-2</v>
      </c>
      <c r="N43" s="64">
        <v>5.91E-2</v>
      </c>
      <c r="O43" s="64">
        <v>5.9000000000000004E-2</v>
      </c>
      <c r="P43" s="64">
        <v>5.91E-2</v>
      </c>
      <c r="Q43" s="64">
        <v>2.9500000000000002E-2</v>
      </c>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row>
    <row r="44" spans="1:103" s="71" customFormat="1" ht="12.75" x14ac:dyDescent="0.2">
      <c r="A44" s="84">
        <v>20</v>
      </c>
      <c r="B44" s="63">
        <v>3.7499999999999999E-2</v>
      </c>
      <c r="C44" s="64">
        <v>7.2190000000000004E-2</v>
      </c>
      <c r="D44" s="64">
        <v>6.6769999999999996E-2</v>
      </c>
      <c r="E44" s="64">
        <v>6.1769999999999999E-2</v>
      </c>
      <c r="F44" s="64">
        <v>5.713E-2</v>
      </c>
      <c r="G44" s="64">
        <v>5.2850000000000001E-2</v>
      </c>
      <c r="H44" s="64">
        <v>4.888E-2</v>
      </c>
      <c r="I44" s="64">
        <v>4.5220000000000003E-2</v>
      </c>
      <c r="J44" s="64">
        <v>4.462E-2</v>
      </c>
      <c r="K44" s="64">
        <v>4.4609999999999997E-2</v>
      </c>
      <c r="L44" s="64">
        <v>4.462E-2</v>
      </c>
      <c r="M44" s="64">
        <v>4.4609999999999997E-2</v>
      </c>
      <c r="N44" s="64">
        <v>4.462E-2</v>
      </c>
      <c r="O44" s="64">
        <v>4.4609999999999997E-2</v>
      </c>
      <c r="P44" s="64">
        <v>4.462E-2</v>
      </c>
      <c r="Q44" s="64">
        <v>4.4609999999999997E-2</v>
      </c>
      <c r="R44" s="64">
        <v>4.462E-2</v>
      </c>
      <c r="S44" s="64">
        <v>4.4609999999999997E-2</v>
      </c>
      <c r="T44" s="64">
        <v>4.462E-2</v>
      </c>
      <c r="U44" s="64">
        <v>4.4609999999999997E-2</v>
      </c>
      <c r="V44" s="64">
        <v>2.231E-2</v>
      </c>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row>
    <row r="45" spans="1:103" s="71" customFormat="1" ht="12.75" x14ac:dyDescent="0.2">
      <c r="A45" s="85">
        <v>39</v>
      </c>
      <c r="B45" s="65">
        <v>1.282051282051282E-2</v>
      </c>
      <c r="C45" s="66">
        <v>2.564102564102564E-2</v>
      </c>
      <c r="D45" s="66">
        <v>2.564102564102564E-2</v>
      </c>
      <c r="E45" s="66">
        <v>2.564102564102564E-2</v>
      </c>
      <c r="F45" s="66">
        <v>2.564102564102564E-2</v>
      </c>
      <c r="G45" s="66">
        <v>2.564102564102564E-2</v>
      </c>
      <c r="H45" s="66">
        <v>2.564102564102564E-2</v>
      </c>
      <c r="I45" s="66">
        <v>2.564102564102564E-2</v>
      </c>
      <c r="J45" s="66">
        <v>2.564102564102564E-2</v>
      </c>
      <c r="K45" s="66">
        <v>2.564102564102564E-2</v>
      </c>
      <c r="L45" s="66">
        <v>2.564102564102564E-2</v>
      </c>
      <c r="M45" s="66">
        <v>2.564102564102564E-2</v>
      </c>
      <c r="N45" s="66">
        <v>2.564102564102564E-2</v>
      </c>
      <c r="O45" s="66">
        <v>2.564102564102564E-2</v>
      </c>
      <c r="P45" s="66">
        <v>2.564102564102564E-2</v>
      </c>
      <c r="Q45" s="66">
        <v>2.564102564102564E-2</v>
      </c>
      <c r="R45" s="66">
        <v>2.564102564102564E-2</v>
      </c>
      <c r="S45" s="66">
        <v>2.564102564102564E-2</v>
      </c>
      <c r="T45" s="66">
        <v>2.564102564102564E-2</v>
      </c>
      <c r="U45" s="66">
        <v>2.564102564102564E-2</v>
      </c>
      <c r="V45" s="66">
        <v>2.564102564102564E-2</v>
      </c>
      <c r="W45" s="66">
        <v>2.564102564102564E-2</v>
      </c>
      <c r="X45" s="66">
        <v>2.564102564102564E-2</v>
      </c>
      <c r="Y45" s="66">
        <v>2.564102564102564E-2</v>
      </c>
      <c r="Z45" s="66">
        <v>2.564102564102564E-2</v>
      </c>
      <c r="AA45" s="66">
        <v>2.564102564102564E-2</v>
      </c>
      <c r="AB45" s="66">
        <v>2.564102564102564E-2</v>
      </c>
      <c r="AC45" s="66">
        <v>2.564102564102564E-2</v>
      </c>
      <c r="AD45" s="66">
        <v>2.564102564102564E-2</v>
      </c>
      <c r="AE45" s="66">
        <v>2.564102564102564E-2</v>
      </c>
      <c r="AF45" s="66">
        <v>2.564102564102564E-2</v>
      </c>
      <c r="AG45" s="66">
        <v>2.564102564102564E-2</v>
      </c>
      <c r="AH45" s="66">
        <v>2.564102564102564E-2</v>
      </c>
      <c r="AI45" s="66">
        <v>0.16666666666666666</v>
      </c>
      <c r="AJ45" s="66">
        <v>0</v>
      </c>
      <c r="AK45" s="66">
        <v>0</v>
      </c>
      <c r="AL45" s="66">
        <v>0</v>
      </c>
      <c r="AM45" s="66">
        <v>0</v>
      </c>
      <c r="AN45" s="66">
        <v>0</v>
      </c>
      <c r="AO45" s="66">
        <v>0</v>
      </c>
      <c r="AP45" s="66">
        <v>0</v>
      </c>
      <c r="AQ45" s="66">
        <v>0</v>
      </c>
      <c r="AR45" s="66">
        <v>0</v>
      </c>
      <c r="AS45" s="66">
        <v>0</v>
      </c>
      <c r="AT45" s="66">
        <v>0</v>
      </c>
      <c r="AU45" s="66">
        <v>0</v>
      </c>
      <c r="AV45" s="66">
        <v>0</v>
      </c>
      <c r="AW45" s="66">
        <v>0</v>
      </c>
      <c r="AX45" s="66">
        <v>0</v>
      </c>
      <c r="AY45" s="66">
        <v>0</v>
      </c>
      <c r="AZ45" s="66">
        <v>0</v>
      </c>
      <c r="BA45" s="66">
        <v>0</v>
      </c>
      <c r="BB45" s="66">
        <v>0</v>
      </c>
      <c r="BC45" s="66">
        <v>0</v>
      </c>
      <c r="BD45" s="66">
        <v>0</v>
      </c>
      <c r="BE45" s="66">
        <v>0</v>
      </c>
      <c r="BF45" s="66">
        <v>0</v>
      </c>
      <c r="BG45" s="66">
        <v>0</v>
      </c>
      <c r="BH45" s="66">
        <v>0</v>
      </c>
      <c r="BI45" s="66">
        <v>0</v>
      </c>
      <c r="BJ45" s="66">
        <v>0</v>
      </c>
      <c r="BK45" s="66">
        <v>0</v>
      </c>
      <c r="BL45" s="66">
        <v>0</v>
      </c>
      <c r="BM45" s="66">
        <v>0</v>
      </c>
      <c r="BN45" s="66">
        <v>0</v>
      </c>
      <c r="BO45" s="66">
        <v>0</v>
      </c>
      <c r="BP45" s="66">
        <v>0</v>
      </c>
      <c r="BQ45" s="66">
        <v>0</v>
      </c>
      <c r="BR45" s="66">
        <v>0</v>
      </c>
      <c r="BS45" s="66">
        <v>0</v>
      </c>
      <c r="BT45" s="66">
        <v>0</v>
      </c>
      <c r="BU45" s="66">
        <v>0</v>
      </c>
      <c r="BV45" s="66">
        <v>0</v>
      </c>
      <c r="BW45" s="66">
        <v>0</v>
      </c>
      <c r="BX45" s="66">
        <v>0</v>
      </c>
      <c r="BY45" s="66">
        <v>0</v>
      </c>
      <c r="BZ45" s="66">
        <v>0</v>
      </c>
      <c r="CA45" s="66">
        <v>0</v>
      </c>
      <c r="CB45" s="66">
        <v>0</v>
      </c>
      <c r="CC45" s="66">
        <v>0</v>
      </c>
      <c r="CD45" s="66">
        <v>0</v>
      </c>
      <c r="CE45" s="66">
        <v>0</v>
      </c>
      <c r="CF45" s="66">
        <v>0</v>
      </c>
      <c r="CG45" s="66">
        <v>0</v>
      </c>
      <c r="CH45" s="66">
        <v>0</v>
      </c>
      <c r="CI45" s="66">
        <v>0</v>
      </c>
      <c r="CJ45" s="66">
        <v>0</v>
      </c>
      <c r="CK45" s="66">
        <v>0</v>
      </c>
      <c r="CL45" s="66">
        <v>0</v>
      </c>
      <c r="CM45" s="66">
        <v>0</v>
      </c>
      <c r="CN45" s="66">
        <v>0</v>
      </c>
      <c r="CO45" s="66">
        <v>0</v>
      </c>
      <c r="CP45" s="66">
        <v>0</v>
      </c>
      <c r="CQ45" s="66">
        <v>0</v>
      </c>
      <c r="CR45" s="66">
        <v>0</v>
      </c>
      <c r="CS45" s="66">
        <v>0</v>
      </c>
      <c r="CT45" s="66">
        <v>0</v>
      </c>
      <c r="CU45" s="66">
        <v>0</v>
      </c>
      <c r="CV45" s="66">
        <v>0</v>
      </c>
      <c r="CW45" s="66">
        <v>0</v>
      </c>
      <c r="CX45" s="66">
        <v>0</v>
      </c>
      <c r="CY45" s="66">
        <v>0</v>
      </c>
    </row>
    <row r="46" spans="1:103" s="71" customFormat="1" ht="12.75" x14ac:dyDescent="0.2">
      <c r="A46" s="133" t="s">
        <v>118</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row>
    <row r="47" spans="1:103" s="71" customFormat="1" ht="12.75" x14ac:dyDescent="0.2">
      <c r="A47" s="84">
        <v>5</v>
      </c>
      <c r="B47" s="63">
        <f>0.5+0.5*B40</f>
        <v>0.6</v>
      </c>
      <c r="C47" s="64">
        <f>0.5*C40</f>
        <v>0.16</v>
      </c>
      <c r="D47" s="64">
        <f t="shared" ref="D47:I48" si="115">0.5*D40</f>
        <v>9.6000000000000002E-2</v>
      </c>
      <c r="E47" s="64">
        <f t="shared" si="115"/>
        <v>5.7599999999999998E-2</v>
      </c>
      <c r="F47" s="64">
        <f t="shared" si="115"/>
        <v>5.7599999999999998E-2</v>
      </c>
      <c r="G47" s="64">
        <f t="shared" si="115"/>
        <v>2.8799999999999999E-2</v>
      </c>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row>
    <row r="48" spans="1:103" s="71" customFormat="1" ht="12.75" x14ac:dyDescent="0.2">
      <c r="A48" s="84">
        <v>7</v>
      </c>
      <c r="B48" s="63">
        <f>0.5+0.5*B41</f>
        <v>0.57145000000000001</v>
      </c>
      <c r="C48" s="64">
        <f>0.5*C41</f>
        <v>0.12245</v>
      </c>
      <c r="D48" s="64">
        <f t="shared" si="115"/>
        <v>8.745E-2</v>
      </c>
      <c r="E48" s="64">
        <f t="shared" si="115"/>
        <v>6.2449999999999999E-2</v>
      </c>
      <c r="F48" s="64">
        <f t="shared" si="115"/>
        <v>4.4650000000000002E-2</v>
      </c>
      <c r="G48" s="64">
        <f t="shared" si="115"/>
        <v>4.4600000000000001E-2</v>
      </c>
      <c r="H48" s="64">
        <f t="shared" si="115"/>
        <v>4.4650000000000002E-2</v>
      </c>
      <c r="I48" s="64">
        <f t="shared" si="115"/>
        <v>2.23E-2</v>
      </c>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row>
    <row r="49" spans="1:103" s="71" customFormat="1" ht="12.75" x14ac:dyDescent="0.2">
      <c r="A49" s="84">
        <v>10</v>
      </c>
      <c r="B49" s="63">
        <f>0.5+0.5*B42</f>
        <v>0.55000000000000004</v>
      </c>
      <c r="C49" s="64">
        <f t="shared" ref="C49:R51" si="116">0.5*C42</f>
        <v>0.09</v>
      </c>
      <c r="D49" s="64">
        <f t="shared" si="116"/>
        <v>7.2000000000000008E-2</v>
      </c>
      <c r="E49" s="64">
        <f t="shared" si="116"/>
        <v>5.7599999999999998E-2</v>
      </c>
      <c r="F49" s="64">
        <f t="shared" si="116"/>
        <v>4.6100000000000002E-2</v>
      </c>
      <c r="G49" s="64">
        <f t="shared" si="116"/>
        <v>3.6850000000000001E-2</v>
      </c>
      <c r="H49" s="64">
        <f t="shared" si="116"/>
        <v>3.2750000000000001E-2</v>
      </c>
      <c r="I49" s="64">
        <f t="shared" si="116"/>
        <v>3.2750000000000001E-2</v>
      </c>
      <c r="J49" s="64">
        <f t="shared" si="116"/>
        <v>3.2800000000000003E-2</v>
      </c>
      <c r="K49" s="64">
        <f t="shared" si="116"/>
        <v>3.2750000000000001E-2</v>
      </c>
      <c r="L49" s="64">
        <f t="shared" si="116"/>
        <v>1.6400000000000001E-2</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row>
    <row r="50" spans="1:103" s="71" customFormat="1" ht="12.75" x14ac:dyDescent="0.2">
      <c r="A50" s="84">
        <v>15</v>
      </c>
      <c r="B50" s="63">
        <f>0.5+0.5*B43</f>
        <v>0.52500000000000002</v>
      </c>
      <c r="C50" s="64">
        <f t="shared" si="116"/>
        <v>4.7500000000000001E-2</v>
      </c>
      <c r="D50" s="64">
        <f t="shared" si="116"/>
        <v>4.2750000000000003E-2</v>
      </c>
      <c r="E50" s="64">
        <f t="shared" si="116"/>
        <v>3.85E-2</v>
      </c>
      <c r="F50" s="64">
        <f t="shared" si="116"/>
        <v>3.465E-2</v>
      </c>
      <c r="G50" s="64">
        <f t="shared" si="116"/>
        <v>3.1150000000000001E-2</v>
      </c>
      <c r="H50" s="64">
        <f t="shared" si="116"/>
        <v>2.9500000000000002E-2</v>
      </c>
      <c r="I50" s="64">
        <f t="shared" si="116"/>
        <v>2.9500000000000002E-2</v>
      </c>
      <c r="J50" s="64">
        <f t="shared" si="116"/>
        <v>2.955E-2</v>
      </c>
      <c r="K50" s="64">
        <f t="shared" si="116"/>
        <v>2.9500000000000002E-2</v>
      </c>
      <c r="L50" s="64">
        <f t="shared" si="116"/>
        <v>2.955E-2</v>
      </c>
      <c r="M50" s="64">
        <f t="shared" si="116"/>
        <v>2.9500000000000002E-2</v>
      </c>
      <c r="N50" s="64">
        <f t="shared" si="116"/>
        <v>2.955E-2</v>
      </c>
      <c r="O50" s="64">
        <f t="shared" si="116"/>
        <v>2.9500000000000002E-2</v>
      </c>
      <c r="P50" s="64">
        <f t="shared" si="116"/>
        <v>2.955E-2</v>
      </c>
      <c r="Q50" s="64">
        <f t="shared" si="116"/>
        <v>1.4750000000000001E-2</v>
      </c>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row>
    <row r="51" spans="1:103" s="71" customFormat="1" ht="12.75" x14ac:dyDescent="0.2">
      <c r="A51" s="84">
        <v>20</v>
      </c>
      <c r="B51" s="63">
        <f>0.5+0.5*B44</f>
        <v>0.51875000000000004</v>
      </c>
      <c r="C51" s="64">
        <f t="shared" si="116"/>
        <v>3.6095000000000002E-2</v>
      </c>
      <c r="D51" s="64">
        <f t="shared" si="116"/>
        <v>3.3384999999999998E-2</v>
      </c>
      <c r="E51" s="64">
        <f t="shared" si="116"/>
        <v>3.0884999999999999E-2</v>
      </c>
      <c r="F51" s="64">
        <f t="shared" si="116"/>
        <v>2.8565E-2</v>
      </c>
      <c r="G51" s="64">
        <f t="shared" si="116"/>
        <v>2.6425000000000001E-2</v>
      </c>
      <c r="H51" s="64">
        <f t="shared" si="116"/>
        <v>2.444E-2</v>
      </c>
      <c r="I51" s="64">
        <f t="shared" si="116"/>
        <v>2.2610000000000002E-2</v>
      </c>
      <c r="J51" s="64">
        <f t="shared" si="116"/>
        <v>2.231E-2</v>
      </c>
      <c r="K51" s="64">
        <f t="shared" si="116"/>
        <v>2.2304999999999998E-2</v>
      </c>
      <c r="L51" s="64">
        <f t="shared" si="116"/>
        <v>2.231E-2</v>
      </c>
      <c r="M51" s="64">
        <f t="shared" si="116"/>
        <v>2.2304999999999998E-2</v>
      </c>
      <c r="N51" s="64">
        <f t="shared" si="116"/>
        <v>2.231E-2</v>
      </c>
      <c r="O51" s="64">
        <f t="shared" si="116"/>
        <v>2.2304999999999998E-2</v>
      </c>
      <c r="P51" s="64">
        <f t="shared" si="116"/>
        <v>2.231E-2</v>
      </c>
      <c r="Q51" s="64">
        <f t="shared" si="116"/>
        <v>2.2304999999999998E-2</v>
      </c>
      <c r="R51" s="64">
        <f t="shared" si="116"/>
        <v>2.231E-2</v>
      </c>
      <c r="S51" s="64">
        <f>0.5*S44</f>
        <v>2.2304999999999998E-2</v>
      </c>
      <c r="T51" s="64">
        <f>0.5*T44</f>
        <v>2.231E-2</v>
      </c>
      <c r="U51" s="64">
        <f>0.5*U44</f>
        <v>2.2304999999999998E-2</v>
      </c>
      <c r="V51" s="64">
        <f>0.5*V44</f>
        <v>1.1155E-2</v>
      </c>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row>
    <row r="52" spans="1:103" s="71" customFormat="1" ht="12.75" x14ac:dyDescent="0.2">
      <c r="A52" s="85">
        <v>39</v>
      </c>
      <c r="B52" s="65">
        <v>1.282051282051282E-2</v>
      </c>
      <c r="C52" s="66">
        <v>2.564102564102564E-2</v>
      </c>
      <c r="D52" s="66">
        <v>2.564102564102564E-2</v>
      </c>
      <c r="E52" s="66">
        <v>2.564102564102564E-2</v>
      </c>
      <c r="F52" s="66">
        <v>2.564102564102564E-2</v>
      </c>
      <c r="G52" s="66">
        <v>2.564102564102564E-2</v>
      </c>
      <c r="H52" s="66">
        <v>2.564102564102564E-2</v>
      </c>
      <c r="I52" s="66">
        <v>2.564102564102564E-2</v>
      </c>
      <c r="J52" s="66">
        <v>2.564102564102564E-2</v>
      </c>
      <c r="K52" s="66">
        <v>2.564102564102564E-2</v>
      </c>
      <c r="L52" s="66">
        <v>2.564102564102564E-2</v>
      </c>
      <c r="M52" s="66">
        <v>2.564102564102564E-2</v>
      </c>
      <c r="N52" s="66">
        <v>2.564102564102564E-2</v>
      </c>
      <c r="O52" s="66">
        <v>2.564102564102564E-2</v>
      </c>
      <c r="P52" s="66">
        <v>2.564102564102564E-2</v>
      </c>
      <c r="Q52" s="66">
        <v>2.564102564102564E-2</v>
      </c>
      <c r="R52" s="66">
        <v>2.564102564102564E-2</v>
      </c>
      <c r="S52" s="66">
        <v>2.564102564102564E-2</v>
      </c>
      <c r="T52" s="66">
        <v>2.564102564102564E-2</v>
      </c>
      <c r="U52" s="66">
        <v>2.564102564102564E-2</v>
      </c>
      <c r="V52" s="66">
        <v>2.564102564102564E-2</v>
      </c>
      <c r="W52" s="66">
        <v>2.564102564102564E-2</v>
      </c>
      <c r="X52" s="66">
        <v>2.564102564102564E-2</v>
      </c>
      <c r="Y52" s="66">
        <v>2.564102564102564E-2</v>
      </c>
      <c r="Z52" s="66">
        <v>2.564102564102564E-2</v>
      </c>
      <c r="AA52" s="66">
        <v>2.564102564102564E-2</v>
      </c>
      <c r="AB52" s="66">
        <v>2.564102564102564E-2</v>
      </c>
      <c r="AC52" s="66">
        <v>2.564102564102564E-2</v>
      </c>
      <c r="AD52" s="66">
        <v>2.564102564102564E-2</v>
      </c>
      <c r="AE52" s="66">
        <v>2.564102564102564E-2</v>
      </c>
      <c r="AF52" s="66">
        <v>2.564102564102564E-2</v>
      </c>
      <c r="AG52" s="66">
        <v>2.564102564102564E-2</v>
      </c>
      <c r="AH52" s="66">
        <v>2.564102564102564E-2</v>
      </c>
      <c r="AI52" s="66">
        <v>0.16666666666666666</v>
      </c>
      <c r="AJ52" s="66">
        <v>0</v>
      </c>
      <c r="AK52" s="66">
        <v>0</v>
      </c>
      <c r="AL52" s="66">
        <v>0</v>
      </c>
      <c r="AM52" s="66">
        <v>0</v>
      </c>
      <c r="AN52" s="66">
        <v>0</v>
      </c>
      <c r="AO52" s="66">
        <v>0</v>
      </c>
      <c r="AP52" s="66">
        <v>0</v>
      </c>
      <c r="AQ52" s="66">
        <v>0</v>
      </c>
      <c r="AR52" s="66">
        <v>0</v>
      </c>
      <c r="AS52" s="66">
        <v>0</v>
      </c>
      <c r="AT52" s="66">
        <v>0</v>
      </c>
      <c r="AU52" s="66">
        <v>0</v>
      </c>
      <c r="AV52" s="66">
        <v>0</v>
      </c>
      <c r="AW52" s="66">
        <v>0</v>
      </c>
      <c r="AX52" s="66">
        <v>0</v>
      </c>
      <c r="AY52" s="66">
        <v>0</v>
      </c>
      <c r="AZ52" s="66">
        <v>0</v>
      </c>
      <c r="BA52" s="66">
        <v>0</v>
      </c>
      <c r="BB52" s="66">
        <v>0</v>
      </c>
      <c r="BC52" s="66">
        <v>0</v>
      </c>
      <c r="BD52" s="66">
        <v>0</v>
      </c>
      <c r="BE52" s="66">
        <v>0</v>
      </c>
      <c r="BF52" s="66">
        <v>0</v>
      </c>
      <c r="BG52" s="66">
        <v>0</v>
      </c>
      <c r="BH52" s="66">
        <v>0</v>
      </c>
      <c r="BI52" s="66">
        <v>0</v>
      </c>
      <c r="BJ52" s="66">
        <v>0</v>
      </c>
      <c r="BK52" s="66">
        <v>0</v>
      </c>
      <c r="BL52" s="66">
        <v>0</v>
      </c>
      <c r="BM52" s="66">
        <v>0</v>
      </c>
      <c r="BN52" s="66">
        <v>0</v>
      </c>
      <c r="BO52" s="66">
        <v>0</v>
      </c>
      <c r="BP52" s="66">
        <v>0</v>
      </c>
      <c r="BQ52" s="66">
        <v>0</v>
      </c>
      <c r="BR52" s="66">
        <v>0</v>
      </c>
      <c r="BS52" s="66">
        <v>0</v>
      </c>
      <c r="BT52" s="66">
        <v>0</v>
      </c>
      <c r="BU52" s="66">
        <v>0</v>
      </c>
      <c r="BV52" s="66">
        <v>0</v>
      </c>
      <c r="BW52" s="66">
        <v>0</v>
      </c>
      <c r="BX52" s="66">
        <v>0</v>
      </c>
      <c r="BY52" s="66">
        <v>0</v>
      </c>
      <c r="BZ52" s="66">
        <v>0</v>
      </c>
      <c r="CA52" s="66">
        <v>0</v>
      </c>
      <c r="CB52" s="66">
        <v>0</v>
      </c>
      <c r="CC52" s="66">
        <v>0</v>
      </c>
      <c r="CD52" s="66">
        <v>0</v>
      </c>
      <c r="CE52" s="66">
        <v>0</v>
      </c>
      <c r="CF52" s="66">
        <v>0</v>
      </c>
      <c r="CG52" s="66">
        <v>0</v>
      </c>
      <c r="CH52" s="66">
        <v>0</v>
      </c>
      <c r="CI52" s="66">
        <v>0</v>
      </c>
      <c r="CJ52" s="66">
        <v>0</v>
      </c>
      <c r="CK52" s="66">
        <v>0</v>
      </c>
      <c r="CL52" s="66">
        <v>0</v>
      </c>
      <c r="CM52" s="66">
        <v>0</v>
      </c>
      <c r="CN52" s="66">
        <v>0</v>
      </c>
      <c r="CO52" s="66">
        <v>0</v>
      </c>
      <c r="CP52" s="66">
        <v>0</v>
      </c>
      <c r="CQ52" s="66">
        <v>0</v>
      </c>
      <c r="CR52" s="66">
        <v>0</v>
      </c>
      <c r="CS52" s="66">
        <v>0</v>
      </c>
      <c r="CT52" s="66">
        <v>0</v>
      </c>
      <c r="CU52" s="66">
        <v>0</v>
      </c>
      <c r="CV52" s="66">
        <v>0</v>
      </c>
      <c r="CW52" s="66">
        <v>0</v>
      </c>
      <c r="CX52" s="66">
        <v>0</v>
      </c>
      <c r="CY52" s="66">
        <v>0</v>
      </c>
    </row>
    <row r="53" spans="1:103" s="71" customFormat="1" ht="12.75" x14ac:dyDescent="0.2">
      <c r="N53" s="72"/>
    </row>
    <row r="54" spans="1:103" s="71" customFormat="1" ht="12.75" x14ac:dyDescent="0.2">
      <c r="N54" s="72"/>
    </row>
    <row r="55" spans="1:103" s="71" customFormat="1" ht="59.25" customHeight="1" x14ac:dyDescent="0.2">
      <c r="A55" s="416" t="s">
        <v>228</v>
      </c>
      <c r="N55" s="72"/>
    </row>
    <row r="56" spans="1:103" s="71" customFormat="1" ht="12.75" x14ac:dyDescent="0.2">
      <c r="A56" s="129" t="s">
        <v>31</v>
      </c>
      <c r="B56" s="130">
        <v>2018</v>
      </c>
      <c r="C56" s="131">
        <f t="shared" ref="C56:I56" si="117">B56+1</f>
        <v>2019</v>
      </c>
      <c r="D56" s="131">
        <f t="shared" si="117"/>
        <v>2020</v>
      </c>
      <c r="E56" s="131">
        <f t="shared" si="117"/>
        <v>2021</v>
      </c>
      <c r="F56" s="131">
        <f t="shared" si="117"/>
        <v>2022</v>
      </c>
      <c r="G56" s="131">
        <f t="shared" si="117"/>
        <v>2023</v>
      </c>
      <c r="H56" s="131">
        <f t="shared" si="117"/>
        <v>2024</v>
      </c>
      <c r="I56" s="131">
        <f t="shared" si="117"/>
        <v>2025</v>
      </c>
      <c r="J56" s="131">
        <f>I56+1</f>
        <v>2026</v>
      </c>
      <c r="K56" s="131">
        <f t="shared" ref="K56" si="118">J56+1</f>
        <v>2027</v>
      </c>
      <c r="L56" s="131">
        <f>K56+1</f>
        <v>2028</v>
      </c>
      <c r="M56" s="131">
        <f t="shared" ref="M56:BX56" si="119">L56+1</f>
        <v>2029</v>
      </c>
      <c r="N56" s="131">
        <f t="shared" si="119"/>
        <v>2030</v>
      </c>
      <c r="O56" s="131">
        <f t="shared" si="119"/>
        <v>2031</v>
      </c>
      <c r="P56" s="131">
        <f t="shared" si="119"/>
        <v>2032</v>
      </c>
      <c r="Q56" s="131">
        <f t="shared" si="119"/>
        <v>2033</v>
      </c>
      <c r="R56" s="131">
        <f t="shared" si="119"/>
        <v>2034</v>
      </c>
      <c r="S56" s="131">
        <f t="shared" si="119"/>
        <v>2035</v>
      </c>
      <c r="T56" s="131">
        <f t="shared" si="119"/>
        <v>2036</v>
      </c>
      <c r="U56" s="131">
        <f t="shared" si="119"/>
        <v>2037</v>
      </c>
      <c r="V56" s="131">
        <f t="shared" si="119"/>
        <v>2038</v>
      </c>
      <c r="W56" s="131">
        <f t="shared" si="119"/>
        <v>2039</v>
      </c>
      <c r="X56" s="131">
        <f t="shared" si="119"/>
        <v>2040</v>
      </c>
      <c r="Y56" s="131">
        <f t="shared" si="119"/>
        <v>2041</v>
      </c>
      <c r="Z56" s="131">
        <f t="shared" si="119"/>
        <v>2042</v>
      </c>
      <c r="AA56" s="131">
        <f t="shared" si="119"/>
        <v>2043</v>
      </c>
      <c r="AB56" s="131">
        <f t="shared" si="119"/>
        <v>2044</v>
      </c>
      <c r="AC56" s="131">
        <f t="shared" si="119"/>
        <v>2045</v>
      </c>
      <c r="AD56" s="131">
        <f t="shared" si="119"/>
        <v>2046</v>
      </c>
      <c r="AE56" s="131">
        <f t="shared" si="119"/>
        <v>2047</v>
      </c>
      <c r="AF56" s="131">
        <f t="shared" si="119"/>
        <v>2048</v>
      </c>
      <c r="AG56" s="131">
        <f t="shared" si="119"/>
        <v>2049</v>
      </c>
      <c r="AH56" s="131">
        <f t="shared" si="119"/>
        <v>2050</v>
      </c>
      <c r="AI56" s="131">
        <f t="shared" si="119"/>
        <v>2051</v>
      </c>
      <c r="AJ56" s="131">
        <f t="shared" si="119"/>
        <v>2052</v>
      </c>
      <c r="AK56" s="131">
        <f t="shared" si="119"/>
        <v>2053</v>
      </c>
      <c r="AL56" s="131">
        <f t="shared" si="119"/>
        <v>2054</v>
      </c>
      <c r="AM56" s="131">
        <f t="shared" si="119"/>
        <v>2055</v>
      </c>
      <c r="AN56" s="131">
        <f t="shared" si="119"/>
        <v>2056</v>
      </c>
      <c r="AO56" s="131">
        <f t="shared" si="119"/>
        <v>2057</v>
      </c>
      <c r="AP56" s="131">
        <f t="shared" si="119"/>
        <v>2058</v>
      </c>
      <c r="AQ56" s="131">
        <f t="shared" si="119"/>
        <v>2059</v>
      </c>
      <c r="AR56" s="131">
        <f t="shared" si="119"/>
        <v>2060</v>
      </c>
      <c r="AS56" s="131">
        <f t="shared" si="119"/>
        <v>2061</v>
      </c>
      <c r="AT56" s="131">
        <f t="shared" si="119"/>
        <v>2062</v>
      </c>
      <c r="AU56" s="131">
        <f t="shared" si="119"/>
        <v>2063</v>
      </c>
      <c r="AV56" s="131">
        <f t="shared" si="119"/>
        <v>2064</v>
      </c>
      <c r="AW56" s="131">
        <f t="shared" si="119"/>
        <v>2065</v>
      </c>
      <c r="AX56" s="131">
        <f t="shared" si="119"/>
        <v>2066</v>
      </c>
      <c r="AY56" s="131">
        <f t="shared" si="119"/>
        <v>2067</v>
      </c>
      <c r="AZ56" s="131">
        <f t="shared" si="119"/>
        <v>2068</v>
      </c>
      <c r="BA56" s="131">
        <f t="shared" si="119"/>
        <v>2069</v>
      </c>
      <c r="BB56" s="131">
        <f t="shared" si="119"/>
        <v>2070</v>
      </c>
      <c r="BC56" s="131">
        <f t="shared" si="119"/>
        <v>2071</v>
      </c>
      <c r="BD56" s="131">
        <f t="shared" si="119"/>
        <v>2072</v>
      </c>
      <c r="BE56" s="131">
        <f t="shared" si="119"/>
        <v>2073</v>
      </c>
      <c r="BF56" s="131">
        <f t="shared" si="119"/>
        <v>2074</v>
      </c>
      <c r="BG56" s="131">
        <f t="shared" si="119"/>
        <v>2075</v>
      </c>
      <c r="BH56" s="131">
        <f t="shared" si="119"/>
        <v>2076</v>
      </c>
      <c r="BI56" s="131">
        <f t="shared" si="119"/>
        <v>2077</v>
      </c>
      <c r="BJ56" s="131">
        <f t="shared" si="119"/>
        <v>2078</v>
      </c>
      <c r="BK56" s="131">
        <f t="shared" si="119"/>
        <v>2079</v>
      </c>
      <c r="BL56" s="131">
        <f t="shared" si="119"/>
        <v>2080</v>
      </c>
      <c r="BM56" s="131">
        <f t="shared" si="119"/>
        <v>2081</v>
      </c>
      <c r="BN56" s="131">
        <f t="shared" si="119"/>
        <v>2082</v>
      </c>
      <c r="BO56" s="131">
        <f t="shared" si="119"/>
        <v>2083</v>
      </c>
      <c r="BP56" s="131">
        <f t="shared" si="119"/>
        <v>2084</v>
      </c>
      <c r="BQ56" s="131">
        <f t="shared" si="119"/>
        <v>2085</v>
      </c>
      <c r="BR56" s="131">
        <f t="shared" si="119"/>
        <v>2086</v>
      </c>
      <c r="BS56" s="131">
        <f t="shared" si="119"/>
        <v>2087</v>
      </c>
      <c r="BT56" s="131">
        <f t="shared" si="119"/>
        <v>2088</v>
      </c>
      <c r="BU56" s="131">
        <f t="shared" si="119"/>
        <v>2089</v>
      </c>
      <c r="BV56" s="131">
        <f t="shared" si="119"/>
        <v>2090</v>
      </c>
      <c r="BW56" s="131">
        <f t="shared" si="119"/>
        <v>2091</v>
      </c>
      <c r="BX56" s="131">
        <f t="shared" si="119"/>
        <v>2092</v>
      </c>
      <c r="BY56" s="131">
        <f t="shared" ref="BY56:CY56" si="120">BX56+1</f>
        <v>2093</v>
      </c>
      <c r="BZ56" s="131">
        <f t="shared" si="120"/>
        <v>2094</v>
      </c>
      <c r="CA56" s="131">
        <f t="shared" si="120"/>
        <v>2095</v>
      </c>
      <c r="CB56" s="131">
        <f t="shared" si="120"/>
        <v>2096</v>
      </c>
      <c r="CC56" s="131">
        <f t="shared" si="120"/>
        <v>2097</v>
      </c>
      <c r="CD56" s="131">
        <f t="shared" si="120"/>
        <v>2098</v>
      </c>
      <c r="CE56" s="131">
        <f t="shared" si="120"/>
        <v>2099</v>
      </c>
      <c r="CF56" s="131">
        <f t="shared" si="120"/>
        <v>2100</v>
      </c>
      <c r="CG56" s="131">
        <f t="shared" si="120"/>
        <v>2101</v>
      </c>
      <c r="CH56" s="131">
        <f t="shared" si="120"/>
        <v>2102</v>
      </c>
      <c r="CI56" s="131">
        <f t="shared" si="120"/>
        <v>2103</v>
      </c>
      <c r="CJ56" s="131">
        <f t="shared" si="120"/>
        <v>2104</v>
      </c>
      <c r="CK56" s="131">
        <f t="shared" si="120"/>
        <v>2105</v>
      </c>
      <c r="CL56" s="131">
        <f t="shared" si="120"/>
        <v>2106</v>
      </c>
      <c r="CM56" s="131">
        <f t="shared" si="120"/>
        <v>2107</v>
      </c>
      <c r="CN56" s="131">
        <f t="shared" si="120"/>
        <v>2108</v>
      </c>
      <c r="CO56" s="131">
        <f t="shared" si="120"/>
        <v>2109</v>
      </c>
      <c r="CP56" s="131">
        <f t="shared" si="120"/>
        <v>2110</v>
      </c>
      <c r="CQ56" s="131">
        <f t="shared" si="120"/>
        <v>2111</v>
      </c>
      <c r="CR56" s="131">
        <f t="shared" si="120"/>
        <v>2112</v>
      </c>
      <c r="CS56" s="131">
        <f t="shared" si="120"/>
        <v>2113</v>
      </c>
      <c r="CT56" s="131">
        <f t="shared" si="120"/>
        <v>2114</v>
      </c>
      <c r="CU56" s="131">
        <f t="shared" si="120"/>
        <v>2115</v>
      </c>
      <c r="CV56" s="131">
        <f t="shared" si="120"/>
        <v>2116</v>
      </c>
      <c r="CW56" s="131">
        <f t="shared" si="120"/>
        <v>2117</v>
      </c>
      <c r="CX56" s="131">
        <f t="shared" si="120"/>
        <v>2118</v>
      </c>
      <c r="CY56" s="131">
        <f t="shared" si="120"/>
        <v>2119</v>
      </c>
    </row>
    <row r="57" spans="1:103" s="71" customFormat="1" ht="12.75" x14ac:dyDescent="0.2">
      <c r="A57" s="132">
        <v>3</v>
      </c>
      <c r="B57" s="61">
        <v>0.33329999999999999</v>
      </c>
      <c r="C57" s="62">
        <v>0.44450000000000001</v>
      </c>
      <c r="D57" s="62">
        <v>0.14810000000000001</v>
      </c>
      <c r="E57" s="62">
        <v>7.4099999999999999E-2</v>
      </c>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row>
    <row r="58" spans="1:103" s="71" customFormat="1" ht="12.75" x14ac:dyDescent="0.2">
      <c r="A58" s="84">
        <v>5</v>
      </c>
      <c r="B58" s="63">
        <v>0.2</v>
      </c>
      <c r="C58" s="64">
        <v>0.32</v>
      </c>
      <c r="D58" s="64">
        <v>0.192</v>
      </c>
      <c r="E58" s="64">
        <v>0.1152</v>
      </c>
      <c r="F58" s="64">
        <v>0.1152</v>
      </c>
      <c r="G58" s="64">
        <v>5.7599999999999998E-2</v>
      </c>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row>
    <row r="59" spans="1:103" s="71" customFormat="1" ht="12.75" x14ac:dyDescent="0.2">
      <c r="A59" s="84">
        <v>7</v>
      </c>
      <c r="B59" s="63">
        <v>0.1429</v>
      </c>
      <c r="C59" s="64">
        <v>0.24490000000000001</v>
      </c>
      <c r="D59" s="64">
        <v>0.1749</v>
      </c>
      <c r="E59" s="64">
        <v>0.1249</v>
      </c>
      <c r="F59" s="64">
        <v>8.9300000000000004E-2</v>
      </c>
      <c r="G59" s="64">
        <v>8.9200000000000002E-2</v>
      </c>
      <c r="H59" s="64">
        <v>8.9300000000000004E-2</v>
      </c>
      <c r="I59" s="64">
        <v>4.4600000000000001E-2</v>
      </c>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row>
    <row r="60" spans="1:103" s="71" customFormat="1" ht="12.75" x14ac:dyDescent="0.2">
      <c r="A60" s="84">
        <v>10</v>
      </c>
      <c r="B60" s="63">
        <v>0.1</v>
      </c>
      <c r="C60" s="64">
        <v>0.18</v>
      </c>
      <c r="D60" s="64">
        <v>0.14400000000000002</v>
      </c>
      <c r="E60" s="64">
        <v>0.1152</v>
      </c>
      <c r="F60" s="64">
        <v>9.2200000000000004E-2</v>
      </c>
      <c r="G60" s="64">
        <v>7.3700000000000002E-2</v>
      </c>
      <c r="H60" s="64">
        <v>6.5500000000000003E-2</v>
      </c>
      <c r="I60" s="64">
        <v>6.5500000000000003E-2</v>
      </c>
      <c r="J60" s="64">
        <v>6.5600000000000006E-2</v>
      </c>
      <c r="K60" s="64">
        <v>6.5500000000000003E-2</v>
      </c>
      <c r="L60" s="64">
        <v>3.2800000000000003E-2</v>
      </c>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s="71" customFormat="1" ht="12.75" x14ac:dyDescent="0.2">
      <c r="A61" s="84">
        <v>15</v>
      </c>
      <c r="B61" s="63">
        <v>0.05</v>
      </c>
      <c r="C61" s="64">
        <v>9.5000000000000001E-2</v>
      </c>
      <c r="D61" s="64">
        <v>8.5500000000000007E-2</v>
      </c>
      <c r="E61" s="64">
        <v>7.6999999999999999E-2</v>
      </c>
      <c r="F61" s="64">
        <v>6.93E-2</v>
      </c>
      <c r="G61" s="64">
        <v>6.2300000000000001E-2</v>
      </c>
      <c r="H61" s="64">
        <v>5.9000000000000004E-2</v>
      </c>
      <c r="I61" s="64">
        <v>5.9000000000000004E-2</v>
      </c>
      <c r="J61" s="64">
        <v>5.91E-2</v>
      </c>
      <c r="K61" s="64">
        <v>5.9000000000000004E-2</v>
      </c>
      <c r="L61" s="64">
        <v>5.91E-2</v>
      </c>
      <c r="M61" s="64">
        <v>5.9000000000000004E-2</v>
      </c>
      <c r="N61" s="64">
        <v>5.91E-2</v>
      </c>
      <c r="O61" s="64">
        <v>5.9000000000000004E-2</v>
      </c>
      <c r="P61" s="64">
        <v>5.91E-2</v>
      </c>
      <c r="Q61" s="64">
        <v>2.9500000000000002E-2</v>
      </c>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s="71" customFormat="1" ht="12.75" x14ac:dyDescent="0.2">
      <c r="A62" s="84">
        <v>20</v>
      </c>
      <c r="B62" s="63">
        <v>3.7499999999999999E-2</v>
      </c>
      <c r="C62" s="64">
        <v>7.2190000000000004E-2</v>
      </c>
      <c r="D62" s="64">
        <v>6.6769999999999996E-2</v>
      </c>
      <c r="E62" s="64">
        <v>6.1769999999999999E-2</v>
      </c>
      <c r="F62" s="64">
        <v>5.713E-2</v>
      </c>
      <c r="G62" s="64">
        <v>5.2850000000000001E-2</v>
      </c>
      <c r="H62" s="64">
        <v>4.888E-2</v>
      </c>
      <c r="I62" s="64">
        <v>4.5220000000000003E-2</v>
      </c>
      <c r="J62" s="64">
        <v>4.462E-2</v>
      </c>
      <c r="K62" s="64">
        <v>4.4609999999999997E-2</v>
      </c>
      <c r="L62" s="64">
        <v>4.462E-2</v>
      </c>
      <c r="M62" s="64">
        <v>4.4609999999999997E-2</v>
      </c>
      <c r="N62" s="64">
        <v>4.462E-2</v>
      </c>
      <c r="O62" s="64">
        <v>4.4609999999999997E-2</v>
      </c>
      <c r="P62" s="64">
        <v>4.462E-2</v>
      </c>
      <c r="Q62" s="64">
        <v>4.4609999999999997E-2</v>
      </c>
      <c r="R62" s="64">
        <v>4.462E-2</v>
      </c>
      <c r="S62" s="64">
        <v>4.4609999999999997E-2</v>
      </c>
      <c r="T62" s="64">
        <v>4.462E-2</v>
      </c>
      <c r="U62" s="64">
        <v>4.4609999999999997E-2</v>
      </c>
      <c r="V62" s="64">
        <v>2.231E-2</v>
      </c>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s="71" customFormat="1" ht="12.75" x14ac:dyDescent="0.2">
      <c r="A63" s="85">
        <v>39</v>
      </c>
      <c r="B63" s="65">
        <v>1.282051282051282E-2</v>
      </c>
      <c r="C63" s="66">
        <v>2.564102564102564E-2</v>
      </c>
      <c r="D63" s="66">
        <v>2.564102564102564E-2</v>
      </c>
      <c r="E63" s="66">
        <v>2.564102564102564E-2</v>
      </c>
      <c r="F63" s="66">
        <v>2.564102564102564E-2</v>
      </c>
      <c r="G63" s="66">
        <v>2.564102564102564E-2</v>
      </c>
      <c r="H63" s="66">
        <v>2.564102564102564E-2</v>
      </c>
      <c r="I63" s="66">
        <v>2.564102564102564E-2</v>
      </c>
      <c r="J63" s="66">
        <v>2.564102564102564E-2</v>
      </c>
      <c r="K63" s="66">
        <v>2.564102564102564E-2</v>
      </c>
      <c r="L63" s="66">
        <v>2.564102564102564E-2</v>
      </c>
      <c r="M63" s="66">
        <v>2.564102564102564E-2</v>
      </c>
      <c r="N63" s="66">
        <v>2.564102564102564E-2</v>
      </c>
      <c r="O63" s="66">
        <v>2.564102564102564E-2</v>
      </c>
      <c r="P63" s="66">
        <v>2.564102564102564E-2</v>
      </c>
      <c r="Q63" s="66">
        <v>2.564102564102564E-2</v>
      </c>
      <c r="R63" s="66">
        <v>2.564102564102564E-2</v>
      </c>
      <c r="S63" s="66">
        <v>2.564102564102564E-2</v>
      </c>
      <c r="T63" s="66">
        <v>2.564102564102564E-2</v>
      </c>
      <c r="U63" s="66">
        <v>2.564102564102564E-2</v>
      </c>
      <c r="V63" s="66">
        <v>2.564102564102564E-2</v>
      </c>
      <c r="W63" s="66">
        <v>2.564102564102564E-2</v>
      </c>
      <c r="X63" s="66">
        <v>2.564102564102564E-2</v>
      </c>
      <c r="Y63" s="66">
        <v>2.564102564102564E-2</v>
      </c>
      <c r="Z63" s="66">
        <v>2.564102564102564E-2</v>
      </c>
      <c r="AA63" s="66">
        <v>2.564102564102564E-2</v>
      </c>
      <c r="AB63" s="66">
        <v>2.564102564102564E-2</v>
      </c>
      <c r="AC63" s="66">
        <v>2.564102564102564E-2</v>
      </c>
      <c r="AD63" s="66">
        <v>2.564102564102564E-2</v>
      </c>
      <c r="AE63" s="66">
        <v>2.564102564102564E-2</v>
      </c>
      <c r="AF63" s="66">
        <v>2.564102564102564E-2</v>
      </c>
      <c r="AG63" s="66">
        <v>2.564102564102564E-2</v>
      </c>
      <c r="AH63" s="66">
        <v>2.564102564102564E-2</v>
      </c>
      <c r="AI63" s="66">
        <v>0.16666666666666666</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c r="BA63" s="66">
        <v>0</v>
      </c>
      <c r="BB63" s="66">
        <v>0</v>
      </c>
      <c r="BC63" s="66">
        <v>0</v>
      </c>
      <c r="BD63" s="66">
        <v>0</v>
      </c>
      <c r="BE63" s="66">
        <v>0</v>
      </c>
      <c r="BF63" s="66">
        <v>0</v>
      </c>
      <c r="BG63" s="66">
        <v>0</v>
      </c>
      <c r="BH63" s="66">
        <v>0</v>
      </c>
      <c r="BI63" s="66">
        <v>0</v>
      </c>
      <c r="BJ63" s="66">
        <v>0</v>
      </c>
      <c r="BK63" s="66">
        <v>0</v>
      </c>
      <c r="BL63" s="66">
        <v>0</v>
      </c>
      <c r="BM63" s="66">
        <v>0</v>
      </c>
      <c r="BN63" s="66">
        <v>0</v>
      </c>
      <c r="BO63" s="66">
        <v>0</v>
      </c>
      <c r="BP63" s="66">
        <v>0</v>
      </c>
      <c r="BQ63" s="66">
        <v>0</v>
      </c>
      <c r="BR63" s="66">
        <v>0</v>
      </c>
      <c r="BS63" s="66">
        <v>0</v>
      </c>
      <c r="BT63" s="66">
        <v>0</v>
      </c>
      <c r="BU63" s="66">
        <v>0</v>
      </c>
      <c r="BV63" s="66">
        <v>0</v>
      </c>
      <c r="BW63" s="66">
        <v>0</v>
      </c>
      <c r="BX63" s="66">
        <v>0</v>
      </c>
      <c r="BY63" s="66">
        <v>0</v>
      </c>
      <c r="BZ63" s="66">
        <v>0</v>
      </c>
      <c r="CA63" s="66">
        <v>0</v>
      </c>
      <c r="CB63" s="66">
        <v>0</v>
      </c>
      <c r="CC63" s="66">
        <v>0</v>
      </c>
      <c r="CD63" s="66">
        <v>0</v>
      </c>
      <c r="CE63" s="66">
        <v>0</v>
      </c>
      <c r="CF63" s="66">
        <v>0</v>
      </c>
      <c r="CG63" s="66">
        <v>0</v>
      </c>
      <c r="CH63" s="66">
        <v>0</v>
      </c>
      <c r="CI63" s="66">
        <v>0</v>
      </c>
      <c r="CJ63" s="66">
        <v>0</v>
      </c>
      <c r="CK63" s="66">
        <v>0</v>
      </c>
      <c r="CL63" s="66">
        <v>0</v>
      </c>
      <c r="CM63" s="66">
        <v>0</v>
      </c>
      <c r="CN63" s="66">
        <v>0</v>
      </c>
      <c r="CO63" s="66">
        <v>0</v>
      </c>
      <c r="CP63" s="66">
        <v>0</v>
      </c>
      <c r="CQ63" s="66">
        <v>0</v>
      </c>
      <c r="CR63" s="66">
        <v>0</v>
      </c>
      <c r="CS63" s="66">
        <v>0</v>
      </c>
      <c r="CT63" s="66">
        <v>0</v>
      </c>
      <c r="CU63" s="66">
        <v>0</v>
      </c>
      <c r="CV63" s="66">
        <v>0</v>
      </c>
      <c r="CW63" s="66">
        <v>0</v>
      </c>
      <c r="CX63" s="66">
        <v>0</v>
      </c>
      <c r="CY63" s="66">
        <v>0</v>
      </c>
    </row>
    <row r="64" spans="1:103" s="71" customFormat="1" ht="12.75" x14ac:dyDescent="0.2">
      <c r="A64" s="133" t="s">
        <v>229</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s="71" customFormat="1" ht="12.75" x14ac:dyDescent="0.2">
      <c r="A65" s="84">
        <v>5</v>
      </c>
      <c r="B65" s="63">
        <f>0.4+0.6*B58</f>
        <v>0.52</v>
      </c>
      <c r="C65" s="64">
        <f>0.6*C58</f>
        <v>0.192</v>
      </c>
      <c r="D65" s="64">
        <f t="shared" ref="D65:S69" si="121">0.6*D58</f>
        <v>0.1152</v>
      </c>
      <c r="E65" s="64">
        <f t="shared" si="121"/>
        <v>6.9120000000000001E-2</v>
      </c>
      <c r="F65" s="64">
        <f t="shared" si="121"/>
        <v>6.9120000000000001E-2</v>
      </c>
      <c r="G65" s="64">
        <f t="shared" si="121"/>
        <v>3.456E-2</v>
      </c>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row>
    <row r="66" spans="1:103" s="71" customFormat="1" ht="12.75" x14ac:dyDescent="0.2">
      <c r="A66" s="84">
        <v>7</v>
      </c>
      <c r="B66" s="63">
        <f>0.4+0.6*B59</f>
        <v>0.48574000000000001</v>
      </c>
      <c r="C66" s="64">
        <f>0.6*C59</f>
        <v>0.14693999999999999</v>
      </c>
      <c r="D66" s="64">
        <f t="shared" si="121"/>
        <v>0.10493999999999999</v>
      </c>
      <c r="E66" s="64">
        <f t="shared" si="121"/>
        <v>7.4939999999999993E-2</v>
      </c>
      <c r="F66" s="64">
        <f t="shared" si="121"/>
        <v>5.3580000000000003E-2</v>
      </c>
      <c r="G66" s="64">
        <f t="shared" si="121"/>
        <v>5.3519999999999998E-2</v>
      </c>
      <c r="H66" s="64">
        <f t="shared" si="121"/>
        <v>5.3580000000000003E-2</v>
      </c>
      <c r="I66" s="64">
        <f t="shared" si="121"/>
        <v>2.6759999999999999E-2</v>
      </c>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s="71" customFormat="1" ht="12.75" x14ac:dyDescent="0.2">
      <c r="A67" s="84">
        <v>10</v>
      </c>
      <c r="B67" s="63">
        <f>0.4+0.6*B60</f>
        <v>0.46</v>
      </c>
      <c r="C67" s="64">
        <f>0.6*C60</f>
        <v>0.108</v>
      </c>
      <c r="D67" s="64">
        <f t="shared" si="121"/>
        <v>8.6400000000000005E-2</v>
      </c>
      <c r="E67" s="64">
        <f t="shared" si="121"/>
        <v>6.9120000000000001E-2</v>
      </c>
      <c r="F67" s="64">
        <f t="shared" si="121"/>
        <v>5.5320000000000001E-2</v>
      </c>
      <c r="G67" s="64">
        <f t="shared" si="121"/>
        <v>4.4220000000000002E-2</v>
      </c>
      <c r="H67" s="64">
        <f t="shared" si="121"/>
        <v>3.9300000000000002E-2</v>
      </c>
      <c r="I67" s="64">
        <f t="shared" si="121"/>
        <v>3.9300000000000002E-2</v>
      </c>
      <c r="J67" s="64">
        <f t="shared" si="121"/>
        <v>3.9359999999999999E-2</v>
      </c>
      <c r="K67" s="64">
        <f t="shared" si="121"/>
        <v>3.9300000000000002E-2</v>
      </c>
      <c r="L67" s="64">
        <f t="shared" si="121"/>
        <v>1.968E-2</v>
      </c>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s="71" customFormat="1" ht="12.75" x14ac:dyDescent="0.2">
      <c r="A68" s="84">
        <v>15</v>
      </c>
      <c r="B68" s="63">
        <f>0.4+0.6*B61</f>
        <v>0.43000000000000005</v>
      </c>
      <c r="C68" s="64">
        <f>0.6*C61</f>
        <v>5.6999999999999995E-2</v>
      </c>
      <c r="D68" s="64">
        <f t="shared" si="121"/>
        <v>5.1300000000000005E-2</v>
      </c>
      <c r="E68" s="64">
        <f t="shared" si="121"/>
        <v>4.6199999999999998E-2</v>
      </c>
      <c r="F68" s="64">
        <f t="shared" si="121"/>
        <v>4.1579999999999999E-2</v>
      </c>
      <c r="G68" s="64">
        <f t="shared" si="121"/>
        <v>3.7379999999999997E-2</v>
      </c>
      <c r="H68" s="64">
        <f t="shared" si="121"/>
        <v>3.5400000000000001E-2</v>
      </c>
      <c r="I68" s="64">
        <f t="shared" si="121"/>
        <v>3.5400000000000001E-2</v>
      </c>
      <c r="J68" s="64">
        <f t="shared" si="121"/>
        <v>3.5459999999999998E-2</v>
      </c>
      <c r="K68" s="64">
        <f t="shared" si="121"/>
        <v>3.5400000000000001E-2</v>
      </c>
      <c r="L68" s="64">
        <f t="shared" si="121"/>
        <v>3.5459999999999998E-2</v>
      </c>
      <c r="M68" s="64">
        <f t="shared" si="121"/>
        <v>3.5400000000000001E-2</v>
      </c>
      <c r="N68" s="64">
        <f t="shared" si="121"/>
        <v>3.5459999999999998E-2</v>
      </c>
      <c r="O68" s="64">
        <f t="shared" si="121"/>
        <v>3.5400000000000001E-2</v>
      </c>
      <c r="P68" s="64">
        <f t="shared" si="121"/>
        <v>3.5459999999999998E-2</v>
      </c>
      <c r="Q68" s="64">
        <f t="shared" si="121"/>
        <v>1.77E-2</v>
      </c>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s="71" customFormat="1" ht="12.75" x14ac:dyDescent="0.2">
      <c r="A69" s="84">
        <v>20</v>
      </c>
      <c r="B69" s="63">
        <f>0.4+0.6*B62</f>
        <v>0.42250000000000004</v>
      </c>
      <c r="C69" s="64">
        <f>0.6*C62</f>
        <v>4.3313999999999998E-2</v>
      </c>
      <c r="D69" s="64">
        <f t="shared" si="121"/>
        <v>4.0061999999999993E-2</v>
      </c>
      <c r="E69" s="64">
        <f t="shared" si="121"/>
        <v>3.7061999999999998E-2</v>
      </c>
      <c r="F69" s="64">
        <f t="shared" si="121"/>
        <v>3.4277999999999996E-2</v>
      </c>
      <c r="G69" s="64">
        <f t="shared" si="121"/>
        <v>3.1710000000000002E-2</v>
      </c>
      <c r="H69" s="64">
        <f t="shared" si="121"/>
        <v>2.9328E-2</v>
      </c>
      <c r="I69" s="64">
        <f t="shared" si="121"/>
        <v>2.7132E-2</v>
      </c>
      <c r="J69" s="64">
        <f t="shared" si="121"/>
        <v>2.6772000000000001E-2</v>
      </c>
      <c r="K69" s="64">
        <f t="shared" si="121"/>
        <v>2.6765999999999998E-2</v>
      </c>
      <c r="L69" s="64">
        <f t="shared" si="121"/>
        <v>2.6772000000000001E-2</v>
      </c>
      <c r="M69" s="64">
        <f t="shared" si="121"/>
        <v>2.6765999999999998E-2</v>
      </c>
      <c r="N69" s="64">
        <f t="shared" si="121"/>
        <v>2.6772000000000001E-2</v>
      </c>
      <c r="O69" s="64">
        <f t="shared" si="121"/>
        <v>2.6765999999999998E-2</v>
      </c>
      <c r="P69" s="64">
        <f t="shared" si="121"/>
        <v>2.6772000000000001E-2</v>
      </c>
      <c r="Q69" s="64">
        <f t="shared" si="121"/>
        <v>2.6765999999999998E-2</v>
      </c>
      <c r="R69" s="64">
        <f t="shared" si="121"/>
        <v>2.6772000000000001E-2</v>
      </c>
      <c r="S69" s="64">
        <f t="shared" si="121"/>
        <v>2.6765999999999998E-2</v>
      </c>
      <c r="T69" s="64">
        <f t="shared" ref="T69:V69" si="122">0.6*T62</f>
        <v>2.6772000000000001E-2</v>
      </c>
      <c r="U69" s="64">
        <f t="shared" si="122"/>
        <v>2.6765999999999998E-2</v>
      </c>
      <c r="V69" s="64">
        <f t="shared" si="122"/>
        <v>1.3386E-2</v>
      </c>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s="71" customFormat="1" ht="12.75" x14ac:dyDescent="0.2">
      <c r="A70" s="85">
        <v>39</v>
      </c>
      <c r="B70" s="65">
        <v>1.282051282051282E-2</v>
      </c>
      <c r="C70" s="66">
        <v>2.564102564102564E-2</v>
      </c>
      <c r="D70" s="66">
        <v>2.564102564102564E-2</v>
      </c>
      <c r="E70" s="66">
        <v>2.564102564102564E-2</v>
      </c>
      <c r="F70" s="66">
        <v>2.564102564102564E-2</v>
      </c>
      <c r="G70" s="66">
        <v>2.564102564102564E-2</v>
      </c>
      <c r="H70" s="66">
        <v>2.564102564102564E-2</v>
      </c>
      <c r="I70" s="66">
        <v>2.564102564102564E-2</v>
      </c>
      <c r="J70" s="66">
        <v>2.564102564102564E-2</v>
      </c>
      <c r="K70" s="66">
        <v>2.564102564102564E-2</v>
      </c>
      <c r="L70" s="66">
        <v>2.564102564102564E-2</v>
      </c>
      <c r="M70" s="66">
        <v>2.564102564102564E-2</v>
      </c>
      <c r="N70" s="66">
        <v>2.564102564102564E-2</v>
      </c>
      <c r="O70" s="66">
        <v>2.564102564102564E-2</v>
      </c>
      <c r="P70" s="66">
        <v>2.564102564102564E-2</v>
      </c>
      <c r="Q70" s="66">
        <v>2.564102564102564E-2</v>
      </c>
      <c r="R70" s="66">
        <v>2.564102564102564E-2</v>
      </c>
      <c r="S70" s="66">
        <v>2.564102564102564E-2</v>
      </c>
      <c r="T70" s="66">
        <v>2.564102564102564E-2</v>
      </c>
      <c r="U70" s="66">
        <v>2.564102564102564E-2</v>
      </c>
      <c r="V70" s="66">
        <v>2.564102564102564E-2</v>
      </c>
      <c r="W70" s="66">
        <v>2.564102564102564E-2</v>
      </c>
      <c r="X70" s="66">
        <v>2.564102564102564E-2</v>
      </c>
      <c r="Y70" s="66">
        <v>2.564102564102564E-2</v>
      </c>
      <c r="Z70" s="66">
        <v>2.564102564102564E-2</v>
      </c>
      <c r="AA70" s="66">
        <v>2.564102564102564E-2</v>
      </c>
      <c r="AB70" s="66">
        <v>2.564102564102564E-2</v>
      </c>
      <c r="AC70" s="66">
        <v>2.564102564102564E-2</v>
      </c>
      <c r="AD70" s="66">
        <v>2.564102564102564E-2</v>
      </c>
      <c r="AE70" s="66">
        <v>2.564102564102564E-2</v>
      </c>
      <c r="AF70" s="66">
        <v>2.564102564102564E-2</v>
      </c>
      <c r="AG70" s="66">
        <v>2.564102564102564E-2</v>
      </c>
      <c r="AH70" s="66">
        <v>2.564102564102564E-2</v>
      </c>
      <c r="AI70" s="66">
        <v>0.16666666666666666</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c r="BA70" s="66">
        <v>0</v>
      </c>
      <c r="BB70" s="66">
        <v>0</v>
      </c>
      <c r="BC70" s="66">
        <v>0</v>
      </c>
      <c r="BD70" s="66">
        <v>0</v>
      </c>
      <c r="BE70" s="66">
        <v>0</v>
      </c>
      <c r="BF70" s="66">
        <v>0</v>
      </c>
      <c r="BG70" s="66">
        <v>0</v>
      </c>
      <c r="BH70" s="66">
        <v>0</v>
      </c>
      <c r="BI70" s="66">
        <v>0</v>
      </c>
      <c r="BJ70" s="66">
        <v>0</v>
      </c>
      <c r="BK70" s="66">
        <v>0</v>
      </c>
      <c r="BL70" s="66">
        <v>0</v>
      </c>
      <c r="BM70" s="66">
        <v>0</v>
      </c>
      <c r="BN70" s="66">
        <v>0</v>
      </c>
      <c r="BO70" s="66">
        <v>0</v>
      </c>
      <c r="BP70" s="66">
        <v>0</v>
      </c>
      <c r="BQ70" s="66">
        <v>0</v>
      </c>
      <c r="BR70" s="66">
        <v>0</v>
      </c>
      <c r="BS70" s="66">
        <v>0</v>
      </c>
      <c r="BT70" s="66">
        <v>0</v>
      </c>
      <c r="BU70" s="66">
        <v>0</v>
      </c>
      <c r="BV70" s="66">
        <v>0</v>
      </c>
      <c r="BW70" s="66">
        <v>0</v>
      </c>
      <c r="BX70" s="66">
        <v>0</v>
      </c>
      <c r="BY70" s="66">
        <v>0</v>
      </c>
      <c r="BZ70" s="66">
        <v>0</v>
      </c>
      <c r="CA70" s="66">
        <v>0</v>
      </c>
      <c r="CB70" s="66">
        <v>0</v>
      </c>
      <c r="CC70" s="66">
        <v>0</v>
      </c>
      <c r="CD70" s="66">
        <v>0</v>
      </c>
      <c r="CE70" s="66">
        <v>0</v>
      </c>
      <c r="CF70" s="66">
        <v>0</v>
      </c>
      <c r="CG70" s="66">
        <v>0</v>
      </c>
      <c r="CH70" s="66">
        <v>0</v>
      </c>
      <c r="CI70" s="66">
        <v>0</v>
      </c>
      <c r="CJ70" s="66">
        <v>0</v>
      </c>
      <c r="CK70" s="66">
        <v>0</v>
      </c>
      <c r="CL70" s="66">
        <v>0</v>
      </c>
      <c r="CM70" s="66">
        <v>0</v>
      </c>
      <c r="CN70" s="66">
        <v>0</v>
      </c>
      <c r="CO70" s="66">
        <v>0</v>
      </c>
      <c r="CP70" s="66">
        <v>0</v>
      </c>
      <c r="CQ70" s="66">
        <v>0</v>
      </c>
      <c r="CR70" s="66">
        <v>0</v>
      </c>
      <c r="CS70" s="66">
        <v>0</v>
      </c>
      <c r="CT70" s="66">
        <v>0</v>
      </c>
      <c r="CU70" s="66">
        <v>0</v>
      </c>
      <c r="CV70" s="66">
        <v>0</v>
      </c>
      <c r="CW70" s="66">
        <v>0</v>
      </c>
      <c r="CX70" s="66">
        <v>0</v>
      </c>
      <c r="CY70" s="66">
        <v>0</v>
      </c>
    </row>
    <row r="71" spans="1:103" s="71" customFormat="1" ht="12.75" x14ac:dyDescent="0.2">
      <c r="N71" s="72"/>
    </row>
    <row r="72" spans="1:103" s="71" customFormat="1" ht="12.75" x14ac:dyDescent="0.2">
      <c r="N72" s="72"/>
    </row>
    <row r="73" spans="1:103" s="71" customFormat="1" ht="70.5" customHeight="1" x14ac:dyDescent="0.2">
      <c r="A73" s="416" t="s">
        <v>230</v>
      </c>
      <c r="N73" s="72"/>
    </row>
    <row r="74" spans="1:103" s="71" customFormat="1" ht="12.75" x14ac:dyDescent="0.2">
      <c r="A74" s="129" t="s">
        <v>31</v>
      </c>
      <c r="B74" s="130">
        <v>2019</v>
      </c>
      <c r="C74" s="131">
        <f t="shared" ref="C74:I74" si="123">B74+1</f>
        <v>2020</v>
      </c>
      <c r="D74" s="131">
        <f t="shared" si="123"/>
        <v>2021</v>
      </c>
      <c r="E74" s="131">
        <f t="shared" si="123"/>
        <v>2022</v>
      </c>
      <c r="F74" s="131">
        <f t="shared" si="123"/>
        <v>2023</v>
      </c>
      <c r="G74" s="131">
        <f t="shared" si="123"/>
        <v>2024</v>
      </c>
      <c r="H74" s="131">
        <f t="shared" si="123"/>
        <v>2025</v>
      </c>
      <c r="I74" s="131">
        <f t="shared" si="123"/>
        <v>2026</v>
      </c>
      <c r="J74" s="131">
        <f>I74+1</f>
        <v>2027</v>
      </c>
      <c r="K74" s="131">
        <f t="shared" ref="K74" si="124">J74+1</f>
        <v>2028</v>
      </c>
      <c r="L74" s="131">
        <f>K74+1</f>
        <v>2029</v>
      </c>
      <c r="M74" s="131">
        <f t="shared" ref="M74:BX74" si="125">L74+1</f>
        <v>2030</v>
      </c>
      <c r="N74" s="131">
        <f t="shared" si="125"/>
        <v>2031</v>
      </c>
      <c r="O74" s="131">
        <f t="shared" si="125"/>
        <v>2032</v>
      </c>
      <c r="P74" s="131">
        <f t="shared" si="125"/>
        <v>2033</v>
      </c>
      <c r="Q74" s="131">
        <f t="shared" si="125"/>
        <v>2034</v>
      </c>
      <c r="R74" s="131">
        <f t="shared" si="125"/>
        <v>2035</v>
      </c>
      <c r="S74" s="131">
        <f t="shared" si="125"/>
        <v>2036</v>
      </c>
      <c r="T74" s="131">
        <f t="shared" si="125"/>
        <v>2037</v>
      </c>
      <c r="U74" s="131">
        <f t="shared" si="125"/>
        <v>2038</v>
      </c>
      <c r="V74" s="131">
        <f t="shared" si="125"/>
        <v>2039</v>
      </c>
      <c r="W74" s="131">
        <f t="shared" si="125"/>
        <v>2040</v>
      </c>
      <c r="X74" s="131">
        <f t="shared" si="125"/>
        <v>2041</v>
      </c>
      <c r="Y74" s="131">
        <f t="shared" si="125"/>
        <v>2042</v>
      </c>
      <c r="Z74" s="131">
        <f t="shared" si="125"/>
        <v>2043</v>
      </c>
      <c r="AA74" s="131">
        <f t="shared" si="125"/>
        <v>2044</v>
      </c>
      <c r="AB74" s="131">
        <f t="shared" si="125"/>
        <v>2045</v>
      </c>
      <c r="AC74" s="131">
        <f t="shared" si="125"/>
        <v>2046</v>
      </c>
      <c r="AD74" s="131">
        <f t="shared" si="125"/>
        <v>2047</v>
      </c>
      <c r="AE74" s="131">
        <f t="shared" si="125"/>
        <v>2048</v>
      </c>
      <c r="AF74" s="131">
        <f t="shared" si="125"/>
        <v>2049</v>
      </c>
      <c r="AG74" s="131">
        <f t="shared" si="125"/>
        <v>2050</v>
      </c>
      <c r="AH74" s="131">
        <f t="shared" si="125"/>
        <v>2051</v>
      </c>
      <c r="AI74" s="131">
        <f t="shared" si="125"/>
        <v>2052</v>
      </c>
      <c r="AJ74" s="131">
        <f t="shared" si="125"/>
        <v>2053</v>
      </c>
      <c r="AK74" s="131">
        <f t="shared" si="125"/>
        <v>2054</v>
      </c>
      <c r="AL74" s="131">
        <f t="shared" si="125"/>
        <v>2055</v>
      </c>
      <c r="AM74" s="131">
        <f t="shared" si="125"/>
        <v>2056</v>
      </c>
      <c r="AN74" s="131">
        <f t="shared" si="125"/>
        <v>2057</v>
      </c>
      <c r="AO74" s="131">
        <f t="shared" si="125"/>
        <v>2058</v>
      </c>
      <c r="AP74" s="131">
        <f t="shared" si="125"/>
        <v>2059</v>
      </c>
      <c r="AQ74" s="131">
        <f t="shared" si="125"/>
        <v>2060</v>
      </c>
      <c r="AR74" s="131">
        <f t="shared" si="125"/>
        <v>2061</v>
      </c>
      <c r="AS74" s="131">
        <f t="shared" si="125"/>
        <v>2062</v>
      </c>
      <c r="AT74" s="131">
        <f t="shared" si="125"/>
        <v>2063</v>
      </c>
      <c r="AU74" s="131">
        <f t="shared" si="125"/>
        <v>2064</v>
      </c>
      <c r="AV74" s="131">
        <f t="shared" si="125"/>
        <v>2065</v>
      </c>
      <c r="AW74" s="131">
        <f t="shared" si="125"/>
        <v>2066</v>
      </c>
      <c r="AX74" s="131">
        <f t="shared" si="125"/>
        <v>2067</v>
      </c>
      <c r="AY74" s="131">
        <f t="shared" si="125"/>
        <v>2068</v>
      </c>
      <c r="AZ74" s="131">
        <f t="shared" si="125"/>
        <v>2069</v>
      </c>
      <c r="BA74" s="131">
        <f t="shared" si="125"/>
        <v>2070</v>
      </c>
      <c r="BB74" s="131">
        <f t="shared" si="125"/>
        <v>2071</v>
      </c>
      <c r="BC74" s="131">
        <f t="shared" si="125"/>
        <v>2072</v>
      </c>
      <c r="BD74" s="131">
        <f t="shared" si="125"/>
        <v>2073</v>
      </c>
      <c r="BE74" s="131">
        <f t="shared" si="125"/>
        <v>2074</v>
      </c>
      <c r="BF74" s="131">
        <f t="shared" si="125"/>
        <v>2075</v>
      </c>
      <c r="BG74" s="131">
        <f t="shared" si="125"/>
        <v>2076</v>
      </c>
      <c r="BH74" s="131">
        <f t="shared" si="125"/>
        <v>2077</v>
      </c>
      <c r="BI74" s="131">
        <f t="shared" si="125"/>
        <v>2078</v>
      </c>
      <c r="BJ74" s="131">
        <f t="shared" si="125"/>
        <v>2079</v>
      </c>
      <c r="BK74" s="131">
        <f t="shared" si="125"/>
        <v>2080</v>
      </c>
      <c r="BL74" s="131">
        <f t="shared" si="125"/>
        <v>2081</v>
      </c>
      <c r="BM74" s="131">
        <f t="shared" si="125"/>
        <v>2082</v>
      </c>
      <c r="BN74" s="131">
        <f t="shared" si="125"/>
        <v>2083</v>
      </c>
      <c r="BO74" s="131">
        <f t="shared" si="125"/>
        <v>2084</v>
      </c>
      <c r="BP74" s="131">
        <f t="shared" si="125"/>
        <v>2085</v>
      </c>
      <c r="BQ74" s="131">
        <f t="shared" si="125"/>
        <v>2086</v>
      </c>
      <c r="BR74" s="131">
        <f t="shared" si="125"/>
        <v>2087</v>
      </c>
      <c r="BS74" s="131">
        <f t="shared" si="125"/>
        <v>2088</v>
      </c>
      <c r="BT74" s="131">
        <f t="shared" si="125"/>
        <v>2089</v>
      </c>
      <c r="BU74" s="131">
        <f t="shared" si="125"/>
        <v>2090</v>
      </c>
      <c r="BV74" s="131">
        <f t="shared" si="125"/>
        <v>2091</v>
      </c>
      <c r="BW74" s="131">
        <f t="shared" si="125"/>
        <v>2092</v>
      </c>
      <c r="BX74" s="131">
        <f t="shared" si="125"/>
        <v>2093</v>
      </c>
      <c r="BY74" s="131">
        <f t="shared" ref="BY74:CY74" si="126">BX74+1</f>
        <v>2094</v>
      </c>
      <c r="BZ74" s="131">
        <f t="shared" si="126"/>
        <v>2095</v>
      </c>
      <c r="CA74" s="131">
        <f t="shared" si="126"/>
        <v>2096</v>
      </c>
      <c r="CB74" s="131">
        <f t="shared" si="126"/>
        <v>2097</v>
      </c>
      <c r="CC74" s="131">
        <f t="shared" si="126"/>
        <v>2098</v>
      </c>
      <c r="CD74" s="131">
        <f t="shared" si="126"/>
        <v>2099</v>
      </c>
      <c r="CE74" s="131">
        <f t="shared" si="126"/>
        <v>2100</v>
      </c>
      <c r="CF74" s="131">
        <f t="shared" si="126"/>
        <v>2101</v>
      </c>
      <c r="CG74" s="131">
        <f t="shared" si="126"/>
        <v>2102</v>
      </c>
      <c r="CH74" s="131">
        <f t="shared" si="126"/>
        <v>2103</v>
      </c>
      <c r="CI74" s="131">
        <f t="shared" si="126"/>
        <v>2104</v>
      </c>
      <c r="CJ74" s="131">
        <f t="shared" si="126"/>
        <v>2105</v>
      </c>
      <c r="CK74" s="131">
        <f t="shared" si="126"/>
        <v>2106</v>
      </c>
      <c r="CL74" s="131">
        <f t="shared" si="126"/>
        <v>2107</v>
      </c>
      <c r="CM74" s="131">
        <f t="shared" si="126"/>
        <v>2108</v>
      </c>
      <c r="CN74" s="131">
        <f t="shared" si="126"/>
        <v>2109</v>
      </c>
      <c r="CO74" s="131">
        <f t="shared" si="126"/>
        <v>2110</v>
      </c>
      <c r="CP74" s="131">
        <f t="shared" si="126"/>
        <v>2111</v>
      </c>
      <c r="CQ74" s="131">
        <f t="shared" si="126"/>
        <v>2112</v>
      </c>
      <c r="CR74" s="131">
        <f t="shared" si="126"/>
        <v>2113</v>
      </c>
      <c r="CS74" s="131">
        <f t="shared" si="126"/>
        <v>2114</v>
      </c>
      <c r="CT74" s="131">
        <f t="shared" si="126"/>
        <v>2115</v>
      </c>
      <c r="CU74" s="131">
        <f t="shared" si="126"/>
        <v>2116</v>
      </c>
      <c r="CV74" s="131">
        <f t="shared" si="126"/>
        <v>2117</v>
      </c>
      <c r="CW74" s="131">
        <f t="shared" si="126"/>
        <v>2118</v>
      </c>
      <c r="CX74" s="131">
        <f t="shared" si="126"/>
        <v>2119</v>
      </c>
      <c r="CY74" s="131">
        <f t="shared" si="126"/>
        <v>2120</v>
      </c>
    </row>
    <row r="75" spans="1:103" s="71" customFormat="1" ht="12.75" x14ac:dyDescent="0.2">
      <c r="A75" s="132">
        <v>3</v>
      </c>
      <c r="B75" s="61">
        <v>0.33329999999999999</v>
      </c>
      <c r="C75" s="62">
        <v>0.44450000000000001</v>
      </c>
      <c r="D75" s="62">
        <v>0.14810000000000001</v>
      </c>
      <c r="E75" s="62">
        <v>7.4099999999999999E-2</v>
      </c>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row>
    <row r="76" spans="1:103" s="71" customFormat="1" ht="12.75" x14ac:dyDescent="0.2">
      <c r="A76" s="84">
        <v>5</v>
      </c>
      <c r="B76" s="63">
        <v>0.2</v>
      </c>
      <c r="C76" s="64">
        <v>0.32</v>
      </c>
      <c r="D76" s="64">
        <v>0.192</v>
      </c>
      <c r="E76" s="64">
        <v>0.1152</v>
      </c>
      <c r="F76" s="64">
        <v>0.1152</v>
      </c>
      <c r="G76" s="64">
        <v>5.7599999999999998E-2</v>
      </c>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row>
    <row r="77" spans="1:103" s="71" customFormat="1" ht="12.75" x14ac:dyDescent="0.2">
      <c r="A77" s="84">
        <v>7</v>
      </c>
      <c r="B77" s="63">
        <v>0.1429</v>
      </c>
      <c r="C77" s="64">
        <v>0.24490000000000001</v>
      </c>
      <c r="D77" s="64">
        <v>0.1749</v>
      </c>
      <c r="E77" s="64">
        <v>0.1249</v>
      </c>
      <c r="F77" s="64">
        <v>8.9300000000000004E-2</v>
      </c>
      <c r="G77" s="64">
        <v>8.9200000000000002E-2</v>
      </c>
      <c r="H77" s="64">
        <v>8.9300000000000004E-2</v>
      </c>
      <c r="I77" s="64">
        <v>4.4600000000000001E-2</v>
      </c>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row>
    <row r="78" spans="1:103" s="71" customFormat="1" ht="12.75" x14ac:dyDescent="0.2">
      <c r="A78" s="84">
        <v>10</v>
      </c>
      <c r="B78" s="63">
        <v>0.1</v>
      </c>
      <c r="C78" s="64">
        <v>0.18</v>
      </c>
      <c r="D78" s="64">
        <v>0.14400000000000002</v>
      </c>
      <c r="E78" s="64">
        <v>0.1152</v>
      </c>
      <c r="F78" s="64">
        <v>9.2200000000000004E-2</v>
      </c>
      <c r="G78" s="64">
        <v>7.3700000000000002E-2</v>
      </c>
      <c r="H78" s="64">
        <v>6.5500000000000003E-2</v>
      </c>
      <c r="I78" s="64">
        <v>6.5500000000000003E-2</v>
      </c>
      <c r="J78" s="64">
        <v>6.5600000000000006E-2</v>
      </c>
      <c r="K78" s="64">
        <v>6.5500000000000003E-2</v>
      </c>
      <c r="L78" s="64">
        <v>3.2800000000000003E-2</v>
      </c>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row>
    <row r="79" spans="1:103" s="71" customFormat="1" ht="12.75" x14ac:dyDescent="0.2">
      <c r="A79" s="84">
        <v>15</v>
      </c>
      <c r="B79" s="63">
        <v>0.05</v>
      </c>
      <c r="C79" s="64">
        <v>9.5000000000000001E-2</v>
      </c>
      <c r="D79" s="64">
        <v>8.5500000000000007E-2</v>
      </c>
      <c r="E79" s="64">
        <v>7.6999999999999999E-2</v>
      </c>
      <c r="F79" s="64">
        <v>6.93E-2</v>
      </c>
      <c r="G79" s="64">
        <v>6.2300000000000001E-2</v>
      </c>
      <c r="H79" s="64">
        <v>5.9000000000000004E-2</v>
      </c>
      <c r="I79" s="64">
        <v>5.9000000000000004E-2</v>
      </c>
      <c r="J79" s="64">
        <v>5.91E-2</v>
      </c>
      <c r="K79" s="64">
        <v>5.9000000000000004E-2</v>
      </c>
      <c r="L79" s="64">
        <v>5.91E-2</v>
      </c>
      <c r="M79" s="64">
        <v>5.9000000000000004E-2</v>
      </c>
      <c r="N79" s="64">
        <v>5.91E-2</v>
      </c>
      <c r="O79" s="64">
        <v>5.9000000000000004E-2</v>
      </c>
      <c r="P79" s="64">
        <v>5.91E-2</v>
      </c>
      <c r="Q79" s="64">
        <v>2.9500000000000002E-2</v>
      </c>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row>
    <row r="80" spans="1:103" s="71" customFormat="1" ht="12.75" x14ac:dyDescent="0.2">
      <c r="A80" s="84">
        <v>20</v>
      </c>
      <c r="B80" s="63">
        <v>3.7499999999999999E-2</v>
      </c>
      <c r="C80" s="64">
        <v>7.2190000000000004E-2</v>
      </c>
      <c r="D80" s="64">
        <v>6.6769999999999996E-2</v>
      </c>
      <c r="E80" s="64">
        <v>6.1769999999999999E-2</v>
      </c>
      <c r="F80" s="64">
        <v>5.713E-2</v>
      </c>
      <c r="G80" s="64">
        <v>5.2850000000000001E-2</v>
      </c>
      <c r="H80" s="64">
        <v>4.888E-2</v>
      </c>
      <c r="I80" s="64">
        <v>4.5220000000000003E-2</v>
      </c>
      <c r="J80" s="64">
        <v>4.462E-2</v>
      </c>
      <c r="K80" s="64">
        <v>4.4609999999999997E-2</v>
      </c>
      <c r="L80" s="64">
        <v>4.462E-2</v>
      </c>
      <c r="M80" s="64">
        <v>4.4609999999999997E-2</v>
      </c>
      <c r="N80" s="64">
        <v>4.462E-2</v>
      </c>
      <c r="O80" s="64">
        <v>4.4609999999999997E-2</v>
      </c>
      <c r="P80" s="64">
        <v>4.462E-2</v>
      </c>
      <c r="Q80" s="64">
        <v>4.4609999999999997E-2</v>
      </c>
      <c r="R80" s="64">
        <v>4.462E-2</v>
      </c>
      <c r="S80" s="64">
        <v>4.4609999999999997E-2</v>
      </c>
      <c r="T80" s="64">
        <v>4.462E-2</v>
      </c>
      <c r="U80" s="64">
        <v>4.4609999999999997E-2</v>
      </c>
      <c r="V80" s="64">
        <v>2.231E-2</v>
      </c>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row>
    <row r="81" spans="1:103" s="71" customFormat="1" ht="12.75" x14ac:dyDescent="0.2">
      <c r="A81" s="85">
        <v>39</v>
      </c>
      <c r="B81" s="65">
        <v>1.282051282051282E-2</v>
      </c>
      <c r="C81" s="66">
        <v>2.564102564102564E-2</v>
      </c>
      <c r="D81" s="66">
        <v>2.564102564102564E-2</v>
      </c>
      <c r="E81" s="66">
        <v>2.564102564102564E-2</v>
      </c>
      <c r="F81" s="66">
        <v>2.564102564102564E-2</v>
      </c>
      <c r="G81" s="66">
        <v>2.564102564102564E-2</v>
      </c>
      <c r="H81" s="66">
        <v>2.564102564102564E-2</v>
      </c>
      <c r="I81" s="66">
        <v>2.564102564102564E-2</v>
      </c>
      <c r="J81" s="66">
        <v>2.564102564102564E-2</v>
      </c>
      <c r="K81" s="66">
        <v>2.564102564102564E-2</v>
      </c>
      <c r="L81" s="66">
        <v>2.564102564102564E-2</v>
      </c>
      <c r="M81" s="66">
        <v>2.564102564102564E-2</v>
      </c>
      <c r="N81" s="66">
        <v>2.564102564102564E-2</v>
      </c>
      <c r="O81" s="66">
        <v>2.564102564102564E-2</v>
      </c>
      <c r="P81" s="66">
        <v>2.564102564102564E-2</v>
      </c>
      <c r="Q81" s="66">
        <v>2.564102564102564E-2</v>
      </c>
      <c r="R81" s="66">
        <v>2.564102564102564E-2</v>
      </c>
      <c r="S81" s="66">
        <v>2.564102564102564E-2</v>
      </c>
      <c r="T81" s="66">
        <v>2.564102564102564E-2</v>
      </c>
      <c r="U81" s="66">
        <v>2.564102564102564E-2</v>
      </c>
      <c r="V81" s="66">
        <v>2.564102564102564E-2</v>
      </c>
      <c r="W81" s="66">
        <v>2.564102564102564E-2</v>
      </c>
      <c r="X81" s="66">
        <v>2.564102564102564E-2</v>
      </c>
      <c r="Y81" s="66">
        <v>2.564102564102564E-2</v>
      </c>
      <c r="Z81" s="66">
        <v>2.564102564102564E-2</v>
      </c>
      <c r="AA81" s="66">
        <v>2.564102564102564E-2</v>
      </c>
      <c r="AB81" s="66">
        <v>2.564102564102564E-2</v>
      </c>
      <c r="AC81" s="66">
        <v>2.564102564102564E-2</v>
      </c>
      <c r="AD81" s="66">
        <v>2.564102564102564E-2</v>
      </c>
      <c r="AE81" s="66">
        <v>2.564102564102564E-2</v>
      </c>
      <c r="AF81" s="66">
        <v>2.564102564102564E-2</v>
      </c>
      <c r="AG81" s="66">
        <v>2.564102564102564E-2</v>
      </c>
      <c r="AH81" s="66">
        <v>2.564102564102564E-2</v>
      </c>
      <c r="AI81" s="66">
        <v>0.16666666666666666</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c r="BA81" s="66">
        <v>0</v>
      </c>
      <c r="BB81" s="66">
        <v>0</v>
      </c>
      <c r="BC81" s="66">
        <v>0</v>
      </c>
      <c r="BD81" s="66">
        <v>0</v>
      </c>
      <c r="BE81" s="66">
        <v>0</v>
      </c>
      <c r="BF81" s="66">
        <v>0</v>
      </c>
      <c r="BG81" s="66">
        <v>0</v>
      </c>
      <c r="BH81" s="66">
        <v>0</v>
      </c>
      <c r="BI81" s="66">
        <v>0</v>
      </c>
      <c r="BJ81" s="66">
        <v>0</v>
      </c>
      <c r="BK81" s="66">
        <v>0</v>
      </c>
      <c r="BL81" s="66">
        <v>0</v>
      </c>
      <c r="BM81" s="66">
        <v>0</v>
      </c>
      <c r="BN81" s="66">
        <v>0</v>
      </c>
      <c r="BO81" s="66">
        <v>0</v>
      </c>
      <c r="BP81" s="66">
        <v>0</v>
      </c>
      <c r="BQ81" s="66">
        <v>0</v>
      </c>
      <c r="BR81" s="66">
        <v>0</v>
      </c>
      <c r="BS81" s="66">
        <v>0</v>
      </c>
      <c r="BT81" s="66">
        <v>0</v>
      </c>
      <c r="BU81" s="66">
        <v>0</v>
      </c>
      <c r="BV81" s="66">
        <v>0</v>
      </c>
      <c r="BW81" s="66">
        <v>0</v>
      </c>
      <c r="BX81" s="66">
        <v>0</v>
      </c>
      <c r="BY81" s="66">
        <v>0</v>
      </c>
      <c r="BZ81" s="66">
        <v>0</v>
      </c>
      <c r="CA81" s="66">
        <v>0</v>
      </c>
      <c r="CB81" s="66">
        <v>0</v>
      </c>
      <c r="CC81" s="66">
        <v>0</v>
      </c>
      <c r="CD81" s="66">
        <v>0</v>
      </c>
      <c r="CE81" s="66">
        <v>0</v>
      </c>
      <c r="CF81" s="66">
        <v>0</v>
      </c>
      <c r="CG81" s="66">
        <v>0</v>
      </c>
      <c r="CH81" s="66">
        <v>0</v>
      </c>
      <c r="CI81" s="66">
        <v>0</v>
      </c>
      <c r="CJ81" s="66">
        <v>0</v>
      </c>
      <c r="CK81" s="66">
        <v>0</v>
      </c>
      <c r="CL81" s="66">
        <v>0</v>
      </c>
      <c r="CM81" s="66">
        <v>0</v>
      </c>
      <c r="CN81" s="66">
        <v>0</v>
      </c>
      <c r="CO81" s="66">
        <v>0</v>
      </c>
      <c r="CP81" s="66">
        <v>0</v>
      </c>
      <c r="CQ81" s="66">
        <v>0</v>
      </c>
      <c r="CR81" s="66">
        <v>0</v>
      </c>
      <c r="CS81" s="66">
        <v>0</v>
      </c>
      <c r="CT81" s="66">
        <v>0</v>
      </c>
      <c r="CU81" s="66">
        <v>0</v>
      </c>
      <c r="CV81" s="66">
        <v>0</v>
      </c>
      <c r="CW81" s="66">
        <v>0</v>
      </c>
      <c r="CX81" s="66">
        <v>0</v>
      </c>
      <c r="CY81" s="66">
        <v>0</v>
      </c>
    </row>
    <row r="82" spans="1:103" s="71" customFormat="1" ht="12.75" x14ac:dyDescent="0.2">
      <c r="A82" s="133" t="s">
        <v>229</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row>
    <row r="83" spans="1:103" s="71" customFormat="1" ht="12.75" x14ac:dyDescent="0.2">
      <c r="A83" s="84">
        <v>5</v>
      </c>
      <c r="B83" s="63">
        <f>0.4+0.6*B76</f>
        <v>0.52</v>
      </c>
      <c r="C83" s="64">
        <f>0.6*C76</f>
        <v>0.192</v>
      </c>
      <c r="D83" s="64">
        <f t="shared" ref="D83:S87" si="127">0.6*D76</f>
        <v>0.1152</v>
      </c>
      <c r="E83" s="64">
        <f t="shared" si="127"/>
        <v>6.9120000000000001E-2</v>
      </c>
      <c r="F83" s="64">
        <f t="shared" si="127"/>
        <v>6.9120000000000001E-2</v>
      </c>
      <c r="G83" s="64">
        <f t="shared" si="127"/>
        <v>3.456E-2</v>
      </c>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row>
    <row r="84" spans="1:103" s="71" customFormat="1" ht="12.75" x14ac:dyDescent="0.2">
      <c r="A84" s="84">
        <v>7</v>
      </c>
      <c r="B84" s="63">
        <f>0.4+0.6*B77</f>
        <v>0.48574000000000001</v>
      </c>
      <c r="C84" s="64">
        <f>0.6*C77</f>
        <v>0.14693999999999999</v>
      </c>
      <c r="D84" s="64">
        <f t="shared" si="127"/>
        <v>0.10493999999999999</v>
      </c>
      <c r="E84" s="64">
        <f t="shared" si="127"/>
        <v>7.4939999999999993E-2</v>
      </c>
      <c r="F84" s="64">
        <f t="shared" si="127"/>
        <v>5.3580000000000003E-2</v>
      </c>
      <c r="G84" s="64">
        <f t="shared" si="127"/>
        <v>5.3519999999999998E-2</v>
      </c>
      <c r="H84" s="64">
        <f t="shared" si="127"/>
        <v>5.3580000000000003E-2</v>
      </c>
      <c r="I84" s="64">
        <f t="shared" si="127"/>
        <v>2.6759999999999999E-2</v>
      </c>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row>
    <row r="85" spans="1:103" s="71" customFormat="1" ht="12.75" x14ac:dyDescent="0.2">
      <c r="A85" s="84">
        <v>10</v>
      </c>
      <c r="B85" s="63">
        <f>0.4+0.6*B78</f>
        <v>0.46</v>
      </c>
      <c r="C85" s="64">
        <f>0.6*C78</f>
        <v>0.108</v>
      </c>
      <c r="D85" s="64">
        <f t="shared" si="127"/>
        <v>8.6400000000000005E-2</v>
      </c>
      <c r="E85" s="64">
        <f t="shared" si="127"/>
        <v>6.9120000000000001E-2</v>
      </c>
      <c r="F85" s="64">
        <f t="shared" si="127"/>
        <v>5.5320000000000001E-2</v>
      </c>
      <c r="G85" s="64">
        <f t="shared" si="127"/>
        <v>4.4220000000000002E-2</v>
      </c>
      <c r="H85" s="64">
        <f t="shared" si="127"/>
        <v>3.9300000000000002E-2</v>
      </c>
      <c r="I85" s="64">
        <f t="shared" si="127"/>
        <v>3.9300000000000002E-2</v>
      </c>
      <c r="J85" s="64">
        <f t="shared" si="127"/>
        <v>3.9359999999999999E-2</v>
      </c>
      <c r="K85" s="64">
        <f t="shared" si="127"/>
        <v>3.9300000000000002E-2</v>
      </c>
      <c r="L85" s="64">
        <f t="shared" si="127"/>
        <v>1.968E-2</v>
      </c>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row>
    <row r="86" spans="1:103" s="71" customFormat="1" ht="12.75" x14ac:dyDescent="0.2">
      <c r="A86" s="84">
        <v>15</v>
      </c>
      <c r="B86" s="63">
        <f>0.4+0.6*B79</f>
        <v>0.43000000000000005</v>
      </c>
      <c r="C86" s="64">
        <f>0.6*C79</f>
        <v>5.6999999999999995E-2</v>
      </c>
      <c r="D86" s="64">
        <f t="shared" si="127"/>
        <v>5.1300000000000005E-2</v>
      </c>
      <c r="E86" s="64">
        <f t="shared" si="127"/>
        <v>4.6199999999999998E-2</v>
      </c>
      <c r="F86" s="64">
        <f t="shared" si="127"/>
        <v>4.1579999999999999E-2</v>
      </c>
      <c r="G86" s="64">
        <f t="shared" si="127"/>
        <v>3.7379999999999997E-2</v>
      </c>
      <c r="H86" s="64">
        <f t="shared" si="127"/>
        <v>3.5400000000000001E-2</v>
      </c>
      <c r="I86" s="64">
        <f t="shared" si="127"/>
        <v>3.5400000000000001E-2</v>
      </c>
      <c r="J86" s="64">
        <f t="shared" si="127"/>
        <v>3.5459999999999998E-2</v>
      </c>
      <c r="K86" s="64">
        <f t="shared" si="127"/>
        <v>3.5400000000000001E-2</v>
      </c>
      <c r="L86" s="64">
        <f t="shared" si="127"/>
        <v>3.5459999999999998E-2</v>
      </c>
      <c r="M86" s="64">
        <f t="shared" si="127"/>
        <v>3.5400000000000001E-2</v>
      </c>
      <c r="N86" s="64">
        <f t="shared" si="127"/>
        <v>3.5459999999999998E-2</v>
      </c>
      <c r="O86" s="64">
        <f t="shared" si="127"/>
        <v>3.5400000000000001E-2</v>
      </c>
      <c r="P86" s="64">
        <f t="shared" si="127"/>
        <v>3.5459999999999998E-2</v>
      </c>
      <c r="Q86" s="64">
        <f t="shared" si="127"/>
        <v>1.77E-2</v>
      </c>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row>
    <row r="87" spans="1:103" s="71" customFormat="1" ht="12.75" x14ac:dyDescent="0.2">
      <c r="A87" s="84">
        <v>20</v>
      </c>
      <c r="B87" s="63">
        <f>0.4+0.6*B80</f>
        <v>0.42250000000000004</v>
      </c>
      <c r="C87" s="64">
        <f>0.6*C80</f>
        <v>4.3313999999999998E-2</v>
      </c>
      <c r="D87" s="64">
        <f t="shared" si="127"/>
        <v>4.0061999999999993E-2</v>
      </c>
      <c r="E87" s="64">
        <f t="shared" si="127"/>
        <v>3.7061999999999998E-2</v>
      </c>
      <c r="F87" s="64">
        <f t="shared" si="127"/>
        <v>3.4277999999999996E-2</v>
      </c>
      <c r="G87" s="64">
        <f t="shared" si="127"/>
        <v>3.1710000000000002E-2</v>
      </c>
      <c r="H87" s="64">
        <f t="shared" si="127"/>
        <v>2.9328E-2</v>
      </c>
      <c r="I87" s="64">
        <f t="shared" si="127"/>
        <v>2.7132E-2</v>
      </c>
      <c r="J87" s="64">
        <f t="shared" si="127"/>
        <v>2.6772000000000001E-2</v>
      </c>
      <c r="K87" s="64">
        <f t="shared" si="127"/>
        <v>2.6765999999999998E-2</v>
      </c>
      <c r="L87" s="64">
        <f t="shared" si="127"/>
        <v>2.6772000000000001E-2</v>
      </c>
      <c r="M87" s="64">
        <f t="shared" si="127"/>
        <v>2.6765999999999998E-2</v>
      </c>
      <c r="N87" s="64">
        <f t="shared" si="127"/>
        <v>2.6772000000000001E-2</v>
      </c>
      <c r="O87" s="64">
        <f t="shared" si="127"/>
        <v>2.6765999999999998E-2</v>
      </c>
      <c r="P87" s="64">
        <f t="shared" si="127"/>
        <v>2.6772000000000001E-2</v>
      </c>
      <c r="Q87" s="64">
        <f t="shared" si="127"/>
        <v>2.6765999999999998E-2</v>
      </c>
      <c r="R87" s="64">
        <f t="shared" si="127"/>
        <v>2.6772000000000001E-2</v>
      </c>
      <c r="S87" s="64">
        <f t="shared" si="127"/>
        <v>2.6765999999999998E-2</v>
      </c>
      <c r="T87" s="64">
        <f t="shared" ref="T87:V87" si="128">0.6*T80</f>
        <v>2.6772000000000001E-2</v>
      </c>
      <c r="U87" s="64">
        <f t="shared" si="128"/>
        <v>2.6765999999999998E-2</v>
      </c>
      <c r="V87" s="64">
        <f t="shared" si="128"/>
        <v>1.3386E-2</v>
      </c>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row>
    <row r="88" spans="1:103" s="71" customFormat="1" ht="12.75" x14ac:dyDescent="0.2">
      <c r="A88" s="85">
        <v>39</v>
      </c>
      <c r="B88" s="65">
        <v>1.282051282051282E-2</v>
      </c>
      <c r="C88" s="66">
        <v>2.564102564102564E-2</v>
      </c>
      <c r="D88" s="66">
        <v>2.564102564102564E-2</v>
      </c>
      <c r="E88" s="66">
        <v>2.564102564102564E-2</v>
      </c>
      <c r="F88" s="66">
        <v>2.564102564102564E-2</v>
      </c>
      <c r="G88" s="66">
        <v>2.564102564102564E-2</v>
      </c>
      <c r="H88" s="66">
        <v>2.564102564102564E-2</v>
      </c>
      <c r="I88" s="66">
        <v>2.564102564102564E-2</v>
      </c>
      <c r="J88" s="66">
        <v>2.564102564102564E-2</v>
      </c>
      <c r="K88" s="66">
        <v>2.564102564102564E-2</v>
      </c>
      <c r="L88" s="66">
        <v>2.564102564102564E-2</v>
      </c>
      <c r="M88" s="66">
        <v>2.564102564102564E-2</v>
      </c>
      <c r="N88" s="66">
        <v>2.564102564102564E-2</v>
      </c>
      <c r="O88" s="66">
        <v>2.564102564102564E-2</v>
      </c>
      <c r="P88" s="66">
        <v>2.564102564102564E-2</v>
      </c>
      <c r="Q88" s="66">
        <v>2.564102564102564E-2</v>
      </c>
      <c r="R88" s="66">
        <v>2.564102564102564E-2</v>
      </c>
      <c r="S88" s="66">
        <v>2.564102564102564E-2</v>
      </c>
      <c r="T88" s="66">
        <v>2.564102564102564E-2</v>
      </c>
      <c r="U88" s="66">
        <v>2.564102564102564E-2</v>
      </c>
      <c r="V88" s="66">
        <v>2.564102564102564E-2</v>
      </c>
      <c r="W88" s="66">
        <v>2.564102564102564E-2</v>
      </c>
      <c r="X88" s="66">
        <v>2.564102564102564E-2</v>
      </c>
      <c r="Y88" s="66">
        <v>2.564102564102564E-2</v>
      </c>
      <c r="Z88" s="66">
        <v>2.564102564102564E-2</v>
      </c>
      <c r="AA88" s="66">
        <v>2.564102564102564E-2</v>
      </c>
      <c r="AB88" s="66">
        <v>2.564102564102564E-2</v>
      </c>
      <c r="AC88" s="66">
        <v>2.564102564102564E-2</v>
      </c>
      <c r="AD88" s="66">
        <v>2.564102564102564E-2</v>
      </c>
      <c r="AE88" s="66">
        <v>2.564102564102564E-2</v>
      </c>
      <c r="AF88" s="66">
        <v>2.564102564102564E-2</v>
      </c>
      <c r="AG88" s="66">
        <v>2.564102564102564E-2</v>
      </c>
      <c r="AH88" s="66">
        <v>2.564102564102564E-2</v>
      </c>
      <c r="AI88" s="66">
        <v>0.16666666666666666</v>
      </c>
      <c r="AJ88" s="66">
        <v>0</v>
      </c>
      <c r="AK88" s="66">
        <v>0</v>
      </c>
      <c r="AL88" s="66">
        <v>0</v>
      </c>
      <c r="AM88" s="66">
        <v>0</v>
      </c>
      <c r="AN88" s="66">
        <v>0</v>
      </c>
      <c r="AO88" s="66">
        <v>0</v>
      </c>
      <c r="AP88" s="66">
        <v>0</v>
      </c>
      <c r="AQ88" s="66">
        <v>0</v>
      </c>
      <c r="AR88" s="66">
        <v>0</v>
      </c>
      <c r="AS88" s="66">
        <v>0</v>
      </c>
      <c r="AT88" s="66">
        <v>0</v>
      </c>
      <c r="AU88" s="66">
        <v>0</v>
      </c>
      <c r="AV88" s="66">
        <v>0</v>
      </c>
      <c r="AW88" s="66">
        <v>0</v>
      </c>
      <c r="AX88" s="66">
        <v>0</v>
      </c>
      <c r="AY88" s="66">
        <v>0</v>
      </c>
      <c r="AZ88" s="66">
        <v>0</v>
      </c>
      <c r="BA88" s="66">
        <v>0</v>
      </c>
      <c r="BB88" s="66">
        <v>0</v>
      </c>
      <c r="BC88" s="66">
        <v>0</v>
      </c>
      <c r="BD88" s="66">
        <v>0</v>
      </c>
      <c r="BE88" s="66">
        <v>0</v>
      </c>
      <c r="BF88" s="66">
        <v>0</v>
      </c>
      <c r="BG88" s="66">
        <v>0</v>
      </c>
      <c r="BH88" s="66">
        <v>0</v>
      </c>
      <c r="BI88" s="66">
        <v>0</v>
      </c>
      <c r="BJ88" s="66">
        <v>0</v>
      </c>
      <c r="BK88" s="66">
        <v>0</v>
      </c>
      <c r="BL88" s="66">
        <v>0</v>
      </c>
      <c r="BM88" s="66">
        <v>0</v>
      </c>
      <c r="BN88" s="66">
        <v>0</v>
      </c>
      <c r="BO88" s="66">
        <v>0</v>
      </c>
      <c r="BP88" s="66">
        <v>0</v>
      </c>
      <c r="BQ88" s="66">
        <v>0</v>
      </c>
      <c r="BR88" s="66">
        <v>0</v>
      </c>
      <c r="BS88" s="66">
        <v>0</v>
      </c>
      <c r="BT88" s="66">
        <v>0</v>
      </c>
      <c r="BU88" s="66">
        <v>0</v>
      </c>
      <c r="BV88" s="66">
        <v>0</v>
      </c>
      <c r="BW88" s="66">
        <v>0</v>
      </c>
      <c r="BX88" s="66">
        <v>0</v>
      </c>
      <c r="BY88" s="66">
        <v>0</v>
      </c>
      <c r="BZ88" s="66">
        <v>0</v>
      </c>
      <c r="CA88" s="66">
        <v>0</v>
      </c>
      <c r="CB88" s="66">
        <v>0</v>
      </c>
      <c r="CC88" s="66">
        <v>0</v>
      </c>
      <c r="CD88" s="66">
        <v>0</v>
      </c>
      <c r="CE88" s="66">
        <v>0</v>
      </c>
      <c r="CF88" s="66">
        <v>0</v>
      </c>
      <c r="CG88" s="66">
        <v>0</v>
      </c>
      <c r="CH88" s="66">
        <v>0</v>
      </c>
      <c r="CI88" s="66">
        <v>0</v>
      </c>
      <c r="CJ88" s="66">
        <v>0</v>
      </c>
      <c r="CK88" s="66">
        <v>0</v>
      </c>
      <c r="CL88" s="66">
        <v>0</v>
      </c>
      <c r="CM88" s="66">
        <v>0</v>
      </c>
      <c r="CN88" s="66">
        <v>0</v>
      </c>
      <c r="CO88" s="66">
        <v>0</v>
      </c>
      <c r="CP88" s="66">
        <v>0</v>
      </c>
      <c r="CQ88" s="66">
        <v>0</v>
      </c>
      <c r="CR88" s="66">
        <v>0</v>
      </c>
      <c r="CS88" s="66">
        <v>0</v>
      </c>
      <c r="CT88" s="66">
        <v>0</v>
      </c>
      <c r="CU88" s="66">
        <v>0</v>
      </c>
      <c r="CV88" s="66">
        <v>0</v>
      </c>
      <c r="CW88" s="66">
        <v>0</v>
      </c>
      <c r="CX88" s="66">
        <v>0</v>
      </c>
      <c r="CY88" s="66">
        <v>0</v>
      </c>
    </row>
    <row r="89" spans="1:103" s="71" customFormat="1" ht="12.75" x14ac:dyDescent="0.2">
      <c r="N89" s="72"/>
    </row>
    <row r="90" spans="1:103" s="71" customFormat="1" ht="12.75" x14ac:dyDescent="0.2">
      <c r="N90" s="72"/>
    </row>
    <row r="91" spans="1:103" s="71" customFormat="1" ht="25.5" x14ac:dyDescent="0.2">
      <c r="A91" s="416" t="s">
        <v>231</v>
      </c>
      <c r="N91" s="72"/>
    </row>
    <row r="92" spans="1:103" s="71" customFormat="1" ht="12.75" x14ac:dyDescent="0.2">
      <c r="A92" s="129" t="s">
        <v>31</v>
      </c>
      <c r="B92" s="130">
        <v>2019</v>
      </c>
      <c r="C92" s="131">
        <f t="shared" ref="C92:I92" si="129">B92+1</f>
        <v>2020</v>
      </c>
      <c r="D92" s="131">
        <f t="shared" si="129"/>
        <v>2021</v>
      </c>
      <c r="E92" s="131">
        <f t="shared" si="129"/>
        <v>2022</v>
      </c>
      <c r="F92" s="131">
        <f t="shared" si="129"/>
        <v>2023</v>
      </c>
      <c r="G92" s="131">
        <f t="shared" si="129"/>
        <v>2024</v>
      </c>
      <c r="H92" s="131">
        <f t="shared" si="129"/>
        <v>2025</v>
      </c>
      <c r="I92" s="131">
        <f t="shared" si="129"/>
        <v>2026</v>
      </c>
      <c r="J92" s="131">
        <f>I92+1</f>
        <v>2027</v>
      </c>
      <c r="K92" s="131">
        <f t="shared" ref="K92" si="130">J92+1</f>
        <v>2028</v>
      </c>
      <c r="L92" s="131">
        <f>K92+1</f>
        <v>2029</v>
      </c>
      <c r="M92" s="131">
        <f t="shared" ref="M92:BX92" si="131">L92+1</f>
        <v>2030</v>
      </c>
      <c r="N92" s="131">
        <f t="shared" si="131"/>
        <v>2031</v>
      </c>
      <c r="O92" s="131">
        <f t="shared" si="131"/>
        <v>2032</v>
      </c>
      <c r="P92" s="131">
        <f t="shared" si="131"/>
        <v>2033</v>
      </c>
      <c r="Q92" s="131">
        <f t="shared" si="131"/>
        <v>2034</v>
      </c>
      <c r="R92" s="131">
        <f t="shared" si="131"/>
        <v>2035</v>
      </c>
      <c r="S92" s="131">
        <f t="shared" si="131"/>
        <v>2036</v>
      </c>
      <c r="T92" s="131">
        <f t="shared" si="131"/>
        <v>2037</v>
      </c>
      <c r="U92" s="131">
        <f t="shared" si="131"/>
        <v>2038</v>
      </c>
      <c r="V92" s="131">
        <f t="shared" si="131"/>
        <v>2039</v>
      </c>
      <c r="W92" s="131">
        <f t="shared" si="131"/>
        <v>2040</v>
      </c>
      <c r="X92" s="131">
        <f t="shared" si="131"/>
        <v>2041</v>
      </c>
      <c r="Y92" s="131">
        <f t="shared" si="131"/>
        <v>2042</v>
      </c>
      <c r="Z92" s="131">
        <f t="shared" si="131"/>
        <v>2043</v>
      </c>
      <c r="AA92" s="131">
        <f t="shared" si="131"/>
        <v>2044</v>
      </c>
      <c r="AB92" s="131">
        <f t="shared" si="131"/>
        <v>2045</v>
      </c>
      <c r="AC92" s="131">
        <f t="shared" si="131"/>
        <v>2046</v>
      </c>
      <c r="AD92" s="131">
        <f t="shared" si="131"/>
        <v>2047</v>
      </c>
      <c r="AE92" s="131">
        <f t="shared" si="131"/>
        <v>2048</v>
      </c>
      <c r="AF92" s="131">
        <f t="shared" si="131"/>
        <v>2049</v>
      </c>
      <c r="AG92" s="131">
        <f t="shared" si="131"/>
        <v>2050</v>
      </c>
      <c r="AH92" s="131">
        <f t="shared" si="131"/>
        <v>2051</v>
      </c>
      <c r="AI92" s="131">
        <f t="shared" si="131"/>
        <v>2052</v>
      </c>
      <c r="AJ92" s="131">
        <f t="shared" si="131"/>
        <v>2053</v>
      </c>
      <c r="AK92" s="131">
        <f t="shared" si="131"/>
        <v>2054</v>
      </c>
      <c r="AL92" s="131">
        <f t="shared" si="131"/>
        <v>2055</v>
      </c>
      <c r="AM92" s="131">
        <f t="shared" si="131"/>
        <v>2056</v>
      </c>
      <c r="AN92" s="131">
        <f t="shared" si="131"/>
        <v>2057</v>
      </c>
      <c r="AO92" s="131">
        <f t="shared" si="131"/>
        <v>2058</v>
      </c>
      <c r="AP92" s="131">
        <f t="shared" si="131"/>
        <v>2059</v>
      </c>
      <c r="AQ92" s="131">
        <f t="shared" si="131"/>
        <v>2060</v>
      </c>
      <c r="AR92" s="131">
        <f t="shared" si="131"/>
        <v>2061</v>
      </c>
      <c r="AS92" s="131">
        <f t="shared" si="131"/>
        <v>2062</v>
      </c>
      <c r="AT92" s="131">
        <f t="shared" si="131"/>
        <v>2063</v>
      </c>
      <c r="AU92" s="131">
        <f t="shared" si="131"/>
        <v>2064</v>
      </c>
      <c r="AV92" s="131">
        <f t="shared" si="131"/>
        <v>2065</v>
      </c>
      <c r="AW92" s="131">
        <f t="shared" si="131"/>
        <v>2066</v>
      </c>
      <c r="AX92" s="131">
        <f t="shared" si="131"/>
        <v>2067</v>
      </c>
      <c r="AY92" s="131">
        <f t="shared" si="131"/>
        <v>2068</v>
      </c>
      <c r="AZ92" s="131">
        <f t="shared" si="131"/>
        <v>2069</v>
      </c>
      <c r="BA92" s="131">
        <f t="shared" si="131"/>
        <v>2070</v>
      </c>
      <c r="BB92" s="131">
        <f t="shared" si="131"/>
        <v>2071</v>
      </c>
      <c r="BC92" s="131">
        <f t="shared" si="131"/>
        <v>2072</v>
      </c>
      <c r="BD92" s="131">
        <f t="shared" si="131"/>
        <v>2073</v>
      </c>
      <c r="BE92" s="131">
        <f t="shared" si="131"/>
        <v>2074</v>
      </c>
      <c r="BF92" s="131">
        <f t="shared" si="131"/>
        <v>2075</v>
      </c>
      <c r="BG92" s="131">
        <f t="shared" si="131"/>
        <v>2076</v>
      </c>
      <c r="BH92" s="131">
        <f t="shared" si="131"/>
        <v>2077</v>
      </c>
      <c r="BI92" s="131">
        <f t="shared" si="131"/>
        <v>2078</v>
      </c>
      <c r="BJ92" s="131">
        <f t="shared" si="131"/>
        <v>2079</v>
      </c>
      <c r="BK92" s="131">
        <f t="shared" si="131"/>
        <v>2080</v>
      </c>
      <c r="BL92" s="131">
        <f t="shared" si="131"/>
        <v>2081</v>
      </c>
      <c r="BM92" s="131">
        <f t="shared" si="131"/>
        <v>2082</v>
      </c>
      <c r="BN92" s="131">
        <f t="shared" si="131"/>
        <v>2083</v>
      </c>
      <c r="BO92" s="131">
        <f t="shared" si="131"/>
        <v>2084</v>
      </c>
      <c r="BP92" s="131">
        <f t="shared" si="131"/>
        <v>2085</v>
      </c>
      <c r="BQ92" s="131">
        <f t="shared" si="131"/>
        <v>2086</v>
      </c>
      <c r="BR92" s="131">
        <f t="shared" si="131"/>
        <v>2087</v>
      </c>
      <c r="BS92" s="131">
        <f t="shared" si="131"/>
        <v>2088</v>
      </c>
      <c r="BT92" s="131">
        <f t="shared" si="131"/>
        <v>2089</v>
      </c>
      <c r="BU92" s="131">
        <f t="shared" si="131"/>
        <v>2090</v>
      </c>
      <c r="BV92" s="131">
        <f t="shared" si="131"/>
        <v>2091</v>
      </c>
      <c r="BW92" s="131">
        <f t="shared" si="131"/>
        <v>2092</v>
      </c>
      <c r="BX92" s="131">
        <f t="shared" si="131"/>
        <v>2093</v>
      </c>
      <c r="BY92" s="131">
        <f t="shared" ref="BY92:CY92" si="132">BX92+1</f>
        <v>2094</v>
      </c>
      <c r="BZ92" s="131">
        <f t="shared" si="132"/>
        <v>2095</v>
      </c>
      <c r="CA92" s="131">
        <f t="shared" si="132"/>
        <v>2096</v>
      </c>
      <c r="CB92" s="131">
        <f t="shared" si="132"/>
        <v>2097</v>
      </c>
      <c r="CC92" s="131">
        <f t="shared" si="132"/>
        <v>2098</v>
      </c>
      <c r="CD92" s="131">
        <f t="shared" si="132"/>
        <v>2099</v>
      </c>
      <c r="CE92" s="131">
        <f t="shared" si="132"/>
        <v>2100</v>
      </c>
      <c r="CF92" s="131">
        <f t="shared" si="132"/>
        <v>2101</v>
      </c>
      <c r="CG92" s="131">
        <f t="shared" si="132"/>
        <v>2102</v>
      </c>
      <c r="CH92" s="131">
        <f t="shared" si="132"/>
        <v>2103</v>
      </c>
      <c r="CI92" s="131">
        <f t="shared" si="132"/>
        <v>2104</v>
      </c>
      <c r="CJ92" s="131">
        <f t="shared" si="132"/>
        <v>2105</v>
      </c>
      <c r="CK92" s="131">
        <f t="shared" si="132"/>
        <v>2106</v>
      </c>
      <c r="CL92" s="131">
        <f t="shared" si="132"/>
        <v>2107</v>
      </c>
      <c r="CM92" s="131">
        <f t="shared" si="132"/>
        <v>2108</v>
      </c>
      <c r="CN92" s="131">
        <f t="shared" si="132"/>
        <v>2109</v>
      </c>
      <c r="CO92" s="131">
        <f t="shared" si="132"/>
        <v>2110</v>
      </c>
      <c r="CP92" s="131">
        <f t="shared" si="132"/>
        <v>2111</v>
      </c>
      <c r="CQ92" s="131">
        <f t="shared" si="132"/>
        <v>2112</v>
      </c>
      <c r="CR92" s="131">
        <f t="shared" si="132"/>
        <v>2113</v>
      </c>
      <c r="CS92" s="131">
        <f t="shared" si="132"/>
        <v>2114</v>
      </c>
      <c r="CT92" s="131">
        <f t="shared" si="132"/>
        <v>2115</v>
      </c>
      <c r="CU92" s="131">
        <f t="shared" si="132"/>
        <v>2116</v>
      </c>
      <c r="CV92" s="131">
        <f t="shared" si="132"/>
        <v>2117</v>
      </c>
      <c r="CW92" s="131">
        <f t="shared" si="132"/>
        <v>2118</v>
      </c>
      <c r="CX92" s="131">
        <f t="shared" si="132"/>
        <v>2119</v>
      </c>
      <c r="CY92" s="131">
        <f t="shared" si="132"/>
        <v>2120</v>
      </c>
    </row>
    <row r="93" spans="1:103" s="71" customFormat="1" ht="12.75" x14ac:dyDescent="0.2">
      <c r="A93" s="132">
        <v>3</v>
      </c>
      <c r="B93" s="61">
        <v>0.33329999999999999</v>
      </c>
      <c r="C93" s="62">
        <v>0.44450000000000001</v>
      </c>
      <c r="D93" s="62">
        <v>0.14810000000000001</v>
      </c>
      <c r="E93" s="62">
        <v>7.4099999999999999E-2</v>
      </c>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row>
    <row r="94" spans="1:103" s="71" customFormat="1" ht="12.75" x14ac:dyDescent="0.2">
      <c r="A94" s="84">
        <v>5</v>
      </c>
      <c r="B94" s="63">
        <v>0.2</v>
      </c>
      <c r="C94" s="64">
        <v>0.32</v>
      </c>
      <c r="D94" s="64">
        <v>0.192</v>
      </c>
      <c r="E94" s="64">
        <v>0.1152</v>
      </c>
      <c r="F94" s="64">
        <v>0.1152</v>
      </c>
      <c r="G94" s="64">
        <v>5.7599999999999998E-2</v>
      </c>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row>
    <row r="95" spans="1:103" s="71" customFormat="1" ht="12.75" x14ac:dyDescent="0.2">
      <c r="A95" s="84">
        <v>7</v>
      </c>
      <c r="B95" s="63">
        <v>0.1429</v>
      </c>
      <c r="C95" s="64">
        <v>0.24490000000000001</v>
      </c>
      <c r="D95" s="64">
        <v>0.1749</v>
      </c>
      <c r="E95" s="64">
        <v>0.1249</v>
      </c>
      <c r="F95" s="64">
        <v>8.9300000000000004E-2</v>
      </c>
      <c r="G95" s="64">
        <v>8.9200000000000002E-2</v>
      </c>
      <c r="H95" s="64">
        <v>8.9300000000000004E-2</v>
      </c>
      <c r="I95" s="64">
        <v>4.4600000000000001E-2</v>
      </c>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row>
    <row r="96" spans="1:103" s="71" customFormat="1" ht="12.75" x14ac:dyDescent="0.2">
      <c r="A96" s="84">
        <v>10</v>
      </c>
      <c r="B96" s="63">
        <v>0.1</v>
      </c>
      <c r="C96" s="64">
        <v>0.18</v>
      </c>
      <c r="D96" s="64">
        <v>0.14400000000000002</v>
      </c>
      <c r="E96" s="64">
        <v>0.1152</v>
      </c>
      <c r="F96" s="64">
        <v>9.2200000000000004E-2</v>
      </c>
      <c r="G96" s="64">
        <v>7.3700000000000002E-2</v>
      </c>
      <c r="H96" s="64">
        <v>6.5500000000000003E-2</v>
      </c>
      <c r="I96" s="64">
        <v>6.5500000000000003E-2</v>
      </c>
      <c r="J96" s="64">
        <v>6.5600000000000006E-2</v>
      </c>
      <c r="K96" s="64">
        <v>6.5500000000000003E-2</v>
      </c>
      <c r="L96" s="64">
        <v>3.2800000000000003E-2</v>
      </c>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row>
    <row r="97" spans="1:103" s="71" customFormat="1" ht="12.75" x14ac:dyDescent="0.2">
      <c r="A97" s="84">
        <v>15</v>
      </c>
      <c r="B97" s="63">
        <v>0.05</v>
      </c>
      <c r="C97" s="64">
        <v>9.5000000000000001E-2</v>
      </c>
      <c r="D97" s="64">
        <v>8.5500000000000007E-2</v>
      </c>
      <c r="E97" s="64">
        <v>7.6999999999999999E-2</v>
      </c>
      <c r="F97" s="64">
        <v>6.93E-2</v>
      </c>
      <c r="G97" s="64">
        <v>6.2300000000000001E-2</v>
      </c>
      <c r="H97" s="64">
        <v>5.9000000000000004E-2</v>
      </c>
      <c r="I97" s="64">
        <v>5.9000000000000004E-2</v>
      </c>
      <c r="J97" s="64">
        <v>5.91E-2</v>
      </c>
      <c r="K97" s="64">
        <v>5.9000000000000004E-2</v>
      </c>
      <c r="L97" s="64">
        <v>5.91E-2</v>
      </c>
      <c r="M97" s="64">
        <v>5.9000000000000004E-2</v>
      </c>
      <c r="N97" s="64">
        <v>5.91E-2</v>
      </c>
      <c r="O97" s="64">
        <v>5.9000000000000004E-2</v>
      </c>
      <c r="P97" s="64">
        <v>5.91E-2</v>
      </c>
      <c r="Q97" s="64">
        <v>2.9500000000000002E-2</v>
      </c>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row>
    <row r="98" spans="1:103" s="71" customFormat="1" ht="12.75" x14ac:dyDescent="0.2">
      <c r="A98" s="84">
        <v>20</v>
      </c>
      <c r="B98" s="63">
        <v>3.7499999999999999E-2</v>
      </c>
      <c r="C98" s="64">
        <v>7.2190000000000004E-2</v>
      </c>
      <c r="D98" s="64">
        <v>6.6769999999999996E-2</v>
      </c>
      <c r="E98" s="64">
        <v>6.1769999999999999E-2</v>
      </c>
      <c r="F98" s="64">
        <v>5.713E-2</v>
      </c>
      <c r="G98" s="64">
        <v>5.2850000000000001E-2</v>
      </c>
      <c r="H98" s="64">
        <v>4.888E-2</v>
      </c>
      <c r="I98" s="64">
        <v>4.5220000000000003E-2</v>
      </c>
      <c r="J98" s="64">
        <v>4.462E-2</v>
      </c>
      <c r="K98" s="64">
        <v>4.4609999999999997E-2</v>
      </c>
      <c r="L98" s="64">
        <v>4.462E-2</v>
      </c>
      <c r="M98" s="64">
        <v>4.4609999999999997E-2</v>
      </c>
      <c r="N98" s="64">
        <v>4.462E-2</v>
      </c>
      <c r="O98" s="64">
        <v>4.4609999999999997E-2</v>
      </c>
      <c r="P98" s="64">
        <v>4.462E-2</v>
      </c>
      <c r="Q98" s="64">
        <v>4.4609999999999997E-2</v>
      </c>
      <c r="R98" s="64">
        <v>4.462E-2</v>
      </c>
      <c r="S98" s="64">
        <v>4.4609999999999997E-2</v>
      </c>
      <c r="T98" s="64">
        <v>4.462E-2</v>
      </c>
      <c r="U98" s="64">
        <v>4.4609999999999997E-2</v>
      </c>
      <c r="V98" s="64">
        <v>2.231E-2</v>
      </c>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row>
    <row r="99" spans="1:103" s="71" customFormat="1" ht="12.75" x14ac:dyDescent="0.2">
      <c r="A99" s="85">
        <v>39</v>
      </c>
      <c r="B99" s="65">
        <v>1.282051282051282E-2</v>
      </c>
      <c r="C99" s="66">
        <v>2.564102564102564E-2</v>
      </c>
      <c r="D99" s="66">
        <v>2.564102564102564E-2</v>
      </c>
      <c r="E99" s="66">
        <v>2.564102564102564E-2</v>
      </c>
      <c r="F99" s="66">
        <v>2.564102564102564E-2</v>
      </c>
      <c r="G99" s="66">
        <v>2.564102564102564E-2</v>
      </c>
      <c r="H99" s="66">
        <v>2.564102564102564E-2</v>
      </c>
      <c r="I99" s="66">
        <v>2.564102564102564E-2</v>
      </c>
      <c r="J99" s="66">
        <v>2.564102564102564E-2</v>
      </c>
      <c r="K99" s="66">
        <v>2.564102564102564E-2</v>
      </c>
      <c r="L99" s="66">
        <v>2.564102564102564E-2</v>
      </c>
      <c r="M99" s="66">
        <v>2.564102564102564E-2</v>
      </c>
      <c r="N99" s="66">
        <v>2.564102564102564E-2</v>
      </c>
      <c r="O99" s="66">
        <v>2.564102564102564E-2</v>
      </c>
      <c r="P99" s="66">
        <v>2.564102564102564E-2</v>
      </c>
      <c r="Q99" s="66">
        <v>2.564102564102564E-2</v>
      </c>
      <c r="R99" s="66">
        <v>2.564102564102564E-2</v>
      </c>
      <c r="S99" s="66">
        <v>2.564102564102564E-2</v>
      </c>
      <c r="T99" s="66">
        <v>2.564102564102564E-2</v>
      </c>
      <c r="U99" s="66">
        <v>2.564102564102564E-2</v>
      </c>
      <c r="V99" s="66">
        <v>2.564102564102564E-2</v>
      </c>
      <c r="W99" s="66">
        <v>2.564102564102564E-2</v>
      </c>
      <c r="X99" s="66">
        <v>2.564102564102564E-2</v>
      </c>
      <c r="Y99" s="66">
        <v>2.564102564102564E-2</v>
      </c>
      <c r="Z99" s="66">
        <v>2.564102564102564E-2</v>
      </c>
      <c r="AA99" s="66">
        <v>2.564102564102564E-2</v>
      </c>
      <c r="AB99" s="66">
        <v>2.564102564102564E-2</v>
      </c>
      <c r="AC99" s="66">
        <v>2.564102564102564E-2</v>
      </c>
      <c r="AD99" s="66">
        <v>2.564102564102564E-2</v>
      </c>
      <c r="AE99" s="66">
        <v>2.564102564102564E-2</v>
      </c>
      <c r="AF99" s="66">
        <v>2.564102564102564E-2</v>
      </c>
      <c r="AG99" s="66">
        <v>2.564102564102564E-2</v>
      </c>
      <c r="AH99" s="66">
        <v>2.564102564102564E-2</v>
      </c>
      <c r="AI99" s="66">
        <v>0.16666666666666666</v>
      </c>
      <c r="AJ99" s="66">
        <v>0</v>
      </c>
      <c r="AK99" s="66">
        <v>0</v>
      </c>
      <c r="AL99" s="66">
        <v>0</v>
      </c>
      <c r="AM99" s="66">
        <v>0</v>
      </c>
      <c r="AN99" s="66">
        <v>0</v>
      </c>
      <c r="AO99" s="66">
        <v>0</v>
      </c>
      <c r="AP99" s="66">
        <v>0</v>
      </c>
      <c r="AQ99" s="66">
        <v>0</v>
      </c>
      <c r="AR99" s="66">
        <v>0</v>
      </c>
      <c r="AS99" s="66">
        <v>0</v>
      </c>
      <c r="AT99" s="66">
        <v>0</v>
      </c>
      <c r="AU99" s="66">
        <v>0</v>
      </c>
      <c r="AV99" s="66">
        <v>0</v>
      </c>
      <c r="AW99" s="66">
        <v>0</v>
      </c>
      <c r="AX99" s="66">
        <v>0</v>
      </c>
      <c r="AY99" s="66">
        <v>0</v>
      </c>
      <c r="AZ99" s="66">
        <v>0</v>
      </c>
      <c r="BA99" s="66">
        <v>0</v>
      </c>
      <c r="BB99" s="66">
        <v>0</v>
      </c>
      <c r="BC99" s="66">
        <v>0</v>
      </c>
      <c r="BD99" s="66">
        <v>0</v>
      </c>
      <c r="BE99" s="66">
        <v>0</v>
      </c>
      <c r="BF99" s="66">
        <v>0</v>
      </c>
      <c r="BG99" s="66">
        <v>0</v>
      </c>
      <c r="BH99" s="66">
        <v>0</v>
      </c>
      <c r="BI99" s="66">
        <v>0</v>
      </c>
      <c r="BJ99" s="66">
        <v>0</v>
      </c>
      <c r="BK99" s="66">
        <v>0</v>
      </c>
      <c r="BL99" s="66">
        <v>0</v>
      </c>
      <c r="BM99" s="66">
        <v>0</v>
      </c>
      <c r="BN99" s="66">
        <v>0</v>
      </c>
      <c r="BO99" s="66">
        <v>0</v>
      </c>
      <c r="BP99" s="66">
        <v>0</v>
      </c>
      <c r="BQ99" s="66">
        <v>0</v>
      </c>
      <c r="BR99" s="66">
        <v>0</v>
      </c>
      <c r="BS99" s="66">
        <v>0</v>
      </c>
      <c r="BT99" s="66">
        <v>0</v>
      </c>
      <c r="BU99" s="66">
        <v>0</v>
      </c>
      <c r="BV99" s="66">
        <v>0</v>
      </c>
      <c r="BW99" s="66">
        <v>0</v>
      </c>
      <c r="BX99" s="66">
        <v>0</v>
      </c>
      <c r="BY99" s="66">
        <v>0</v>
      </c>
      <c r="BZ99" s="66">
        <v>0</v>
      </c>
      <c r="CA99" s="66">
        <v>0</v>
      </c>
      <c r="CB99" s="66">
        <v>0</v>
      </c>
      <c r="CC99" s="66">
        <v>0</v>
      </c>
      <c r="CD99" s="66">
        <v>0</v>
      </c>
      <c r="CE99" s="66">
        <v>0</v>
      </c>
      <c r="CF99" s="66">
        <v>0</v>
      </c>
      <c r="CG99" s="66">
        <v>0</v>
      </c>
      <c r="CH99" s="66">
        <v>0</v>
      </c>
      <c r="CI99" s="66">
        <v>0</v>
      </c>
      <c r="CJ99" s="66">
        <v>0</v>
      </c>
      <c r="CK99" s="66">
        <v>0</v>
      </c>
      <c r="CL99" s="66">
        <v>0</v>
      </c>
      <c r="CM99" s="66">
        <v>0</v>
      </c>
      <c r="CN99" s="66">
        <v>0</v>
      </c>
      <c r="CO99" s="66">
        <v>0</v>
      </c>
      <c r="CP99" s="66">
        <v>0</v>
      </c>
      <c r="CQ99" s="66">
        <v>0</v>
      </c>
      <c r="CR99" s="66">
        <v>0</v>
      </c>
      <c r="CS99" s="66">
        <v>0</v>
      </c>
      <c r="CT99" s="66">
        <v>0</v>
      </c>
      <c r="CU99" s="66">
        <v>0</v>
      </c>
      <c r="CV99" s="66">
        <v>0</v>
      </c>
      <c r="CW99" s="66">
        <v>0</v>
      </c>
      <c r="CX99" s="66">
        <v>0</v>
      </c>
      <c r="CY99" s="66">
        <v>0</v>
      </c>
    </row>
    <row r="100" spans="1:103" s="71" customFormat="1" ht="12.75" x14ac:dyDescent="0.2">
      <c r="A100" s="133" t="s">
        <v>232</v>
      </c>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row>
    <row r="101" spans="1:103" s="71" customFormat="1" ht="12.75" x14ac:dyDescent="0.2">
      <c r="A101" s="84">
        <v>5</v>
      </c>
      <c r="B101" s="63">
        <f>0.3+0.7*B94</f>
        <v>0.43999999999999995</v>
      </c>
      <c r="C101" s="64">
        <f>0.7*C94</f>
        <v>0.22399999999999998</v>
      </c>
      <c r="D101" s="64">
        <f t="shared" ref="D101:S105" si="133">0.7*D94</f>
        <v>0.13439999999999999</v>
      </c>
      <c r="E101" s="64">
        <f t="shared" si="133"/>
        <v>8.0639999999999989E-2</v>
      </c>
      <c r="F101" s="64">
        <f t="shared" si="133"/>
        <v>8.0639999999999989E-2</v>
      </c>
      <c r="G101" s="64">
        <f t="shared" si="133"/>
        <v>4.0319999999999995E-2</v>
      </c>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row>
    <row r="102" spans="1:103" s="71" customFormat="1" ht="12.75" x14ac:dyDescent="0.2">
      <c r="A102" s="84">
        <v>7</v>
      </c>
      <c r="B102" s="63">
        <f>0.3+0.7*B95</f>
        <v>0.40003</v>
      </c>
      <c r="C102" s="64">
        <f>0.7*C95</f>
        <v>0.17143</v>
      </c>
      <c r="D102" s="64">
        <f t="shared" si="133"/>
        <v>0.12243</v>
      </c>
      <c r="E102" s="64">
        <f t="shared" si="133"/>
        <v>8.7429999999999994E-2</v>
      </c>
      <c r="F102" s="64">
        <f t="shared" si="133"/>
        <v>6.2509999999999996E-2</v>
      </c>
      <c r="G102" s="64">
        <f t="shared" si="133"/>
        <v>6.2439999999999996E-2</v>
      </c>
      <c r="H102" s="64">
        <f t="shared" si="133"/>
        <v>6.2509999999999996E-2</v>
      </c>
      <c r="I102" s="64">
        <f t="shared" si="133"/>
        <v>3.1219999999999998E-2</v>
      </c>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row>
    <row r="103" spans="1:103" s="71" customFormat="1" ht="12.75" x14ac:dyDescent="0.2">
      <c r="A103" s="84">
        <v>10</v>
      </c>
      <c r="B103" s="63">
        <f>0.3+0.7*B96</f>
        <v>0.37</v>
      </c>
      <c r="C103" s="64">
        <f>0.7*C96</f>
        <v>0.126</v>
      </c>
      <c r="D103" s="64">
        <f t="shared" si="133"/>
        <v>0.1008</v>
      </c>
      <c r="E103" s="64">
        <f t="shared" si="133"/>
        <v>8.0639999999999989E-2</v>
      </c>
      <c r="F103" s="64">
        <f t="shared" si="133"/>
        <v>6.454E-2</v>
      </c>
      <c r="G103" s="64">
        <f t="shared" si="133"/>
        <v>5.1589999999999997E-2</v>
      </c>
      <c r="H103" s="64">
        <f t="shared" si="133"/>
        <v>4.5850000000000002E-2</v>
      </c>
      <c r="I103" s="64">
        <f t="shared" si="133"/>
        <v>4.5850000000000002E-2</v>
      </c>
      <c r="J103" s="64">
        <f t="shared" si="133"/>
        <v>4.5920000000000002E-2</v>
      </c>
      <c r="K103" s="64">
        <f t="shared" si="133"/>
        <v>4.5850000000000002E-2</v>
      </c>
      <c r="L103" s="64">
        <f t="shared" si="133"/>
        <v>2.2960000000000001E-2</v>
      </c>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row>
    <row r="104" spans="1:103" s="71" customFormat="1" ht="12.75" x14ac:dyDescent="0.2">
      <c r="A104" s="84">
        <v>15</v>
      </c>
      <c r="B104" s="63">
        <f>0.3+0.7*B97</f>
        <v>0.33499999999999996</v>
      </c>
      <c r="C104" s="64">
        <f>0.7*C97</f>
        <v>6.649999999999999E-2</v>
      </c>
      <c r="D104" s="64">
        <f t="shared" si="133"/>
        <v>5.985E-2</v>
      </c>
      <c r="E104" s="64">
        <f t="shared" si="133"/>
        <v>5.3899999999999997E-2</v>
      </c>
      <c r="F104" s="64">
        <f t="shared" si="133"/>
        <v>4.8509999999999998E-2</v>
      </c>
      <c r="G104" s="64">
        <f t="shared" si="133"/>
        <v>4.3609999999999996E-2</v>
      </c>
      <c r="H104" s="64">
        <f t="shared" si="133"/>
        <v>4.1300000000000003E-2</v>
      </c>
      <c r="I104" s="64">
        <f t="shared" si="133"/>
        <v>4.1300000000000003E-2</v>
      </c>
      <c r="J104" s="64">
        <f t="shared" si="133"/>
        <v>4.1369999999999997E-2</v>
      </c>
      <c r="K104" s="64">
        <f t="shared" si="133"/>
        <v>4.1300000000000003E-2</v>
      </c>
      <c r="L104" s="64">
        <f t="shared" si="133"/>
        <v>4.1369999999999997E-2</v>
      </c>
      <c r="M104" s="64">
        <f t="shared" si="133"/>
        <v>4.1300000000000003E-2</v>
      </c>
      <c r="N104" s="64">
        <f t="shared" si="133"/>
        <v>4.1369999999999997E-2</v>
      </c>
      <c r="O104" s="64">
        <f t="shared" si="133"/>
        <v>4.1300000000000003E-2</v>
      </c>
      <c r="P104" s="64">
        <f t="shared" si="133"/>
        <v>4.1369999999999997E-2</v>
      </c>
      <c r="Q104" s="64">
        <f t="shared" si="133"/>
        <v>2.0650000000000002E-2</v>
      </c>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row>
    <row r="105" spans="1:103" s="71" customFormat="1" ht="12.75" x14ac:dyDescent="0.2">
      <c r="A105" s="84">
        <v>20</v>
      </c>
      <c r="B105" s="63">
        <f>0.3+0.7*B98</f>
        <v>0.32624999999999998</v>
      </c>
      <c r="C105" s="64">
        <f>0.7*C98</f>
        <v>5.0533000000000002E-2</v>
      </c>
      <c r="D105" s="64">
        <f t="shared" si="133"/>
        <v>4.6738999999999996E-2</v>
      </c>
      <c r="E105" s="64">
        <f t="shared" si="133"/>
        <v>4.3239E-2</v>
      </c>
      <c r="F105" s="64">
        <f t="shared" si="133"/>
        <v>3.9990999999999999E-2</v>
      </c>
      <c r="G105" s="64">
        <f t="shared" si="133"/>
        <v>3.6995E-2</v>
      </c>
      <c r="H105" s="64">
        <f t="shared" si="133"/>
        <v>3.4215999999999996E-2</v>
      </c>
      <c r="I105" s="64">
        <f t="shared" si="133"/>
        <v>3.1654000000000002E-2</v>
      </c>
      <c r="J105" s="64">
        <f t="shared" si="133"/>
        <v>3.1233999999999998E-2</v>
      </c>
      <c r="K105" s="64">
        <f t="shared" si="133"/>
        <v>3.1226999999999994E-2</v>
      </c>
      <c r="L105" s="64">
        <f t="shared" si="133"/>
        <v>3.1233999999999998E-2</v>
      </c>
      <c r="M105" s="64">
        <f t="shared" si="133"/>
        <v>3.1226999999999994E-2</v>
      </c>
      <c r="N105" s="64">
        <f t="shared" si="133"/>
        <v>3.1233999999999998E-2</v>
      </c>
      <c r="O105" s="64">
        <f t="shared" si="133"/>
        <v>3.1226999999999994E-2</v>
      </c>
      <c r="P105" s="64">
        <f t="shared" si="133"/>
        <v>3.1233999999999998E-2</v>
      </c>
      <c r="Q105" s="64">
        <f t="shared" si="133"/>
        <v>3.1226999999999994E-2</v>
      </c>
      <c r="R105" s="64">
        <f t="shared" si="133"/>
        <v>3.1233999999999998E-2</v>
      </c>
      <c r="S105" s="64">
        <f t="shared" si="133"/>
        <v>3.1226999999999994E-2</v>
      </c>
      <c r="T105" s="64">
        <f t="shared" ref="T105:V105" si="134">0.7*T98</f>
        <v>3.1233999999999998E-2</v>
      </c>
      <c r="U105" s="64">
        <f t="shared" si="134"/>
        <v>3.1226999999999994E-2</v>
      </c>
      <c r="V105" s="64">
        <f t="shared" si="134"/>
        <v>1.5616999999999999E-2</v>
      </c>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row>
    <row r="106" spans="1:103" s="71" customFormat="1" ht="12.75" x14ac:dyDescent="0.2">
      <c r="A106" s="85">
        <v>39</v>
      </c>
      <c r="B106" s="65">
        <v>1.282051282051282E-2</v>
      </c>
      <c r="C106" s="66">
        <v>2.564102564102564E-2</v>
      </c>
      <c r="D106" s="66">
        <v>2.564102564102564E-2</v>
      </c>
      <c r="E106" s="66">
        <v>2.564102564102564E-2</v>
      </c>
      <c r="F106" s="66">
        <v>2.564102564102564E-2</v>
      </c>
      <c r="G106" s="66">
        <v>2.564102564102564E-2</v>
      </c>
      <c r="H106" s="66">
        <v>2.564102564102564E-2</v>
      </c>
      <c r="I106" s="66">
        <v>2.564102564102564E-2</v>
      </c>
      <c r="J106" s="66">
        <v>2.564102564102564E-2</v>
      </c>
      <c r="K106" s="66">
        <v>2.564102564102564E-2</v>
      </c>
      <c r="L106" s="66">
        <v>2.564102564102564E-2</v>
      </c>
      <c r="M106" s="66">
        <v>2.564102564102564E-2</v>
      </c>
      <c r="N106" s="66">
        <v>2.564102564102564E-2</v>
      </c>
      <c r="O106" s="66">
        <v>2.564102564102564E-2</v>
      </c>
      <c r="P106" s="66">
        <v>2.564102564102564E-2</v>
      </c>
      <c r="Q106" s="66">
        <v>2.564102564102564E-2</v>
      </c>
      <c r="R106" s="66">
        <v>2.564102564102564E-2</v>
      </c>
      <c r="S106" s="66">
        <v>2.564102564102564E-2</v>
      </c>
      <c r="T106" s="66">
        <v>2.564102564102564E-2</v>
      </c>
      <c r="U106" s="66">
        <v>2.564102564102564E-2</v>
      </c>
      <c r="V106" s="66">
        <v>2.564102564102564E-2</v>
      </c>
      <c r="W106" s="66">
        <v>2.564102564102564E-2</v>
      </c>
      <c r="X106" s="66">
        <v>2.564102564102564E-2</v>
      </c>
      <c r="Y106" s="66">
        <v>2.564102564102564E-2</v>
      </c>
      <c r="Z106" s="66">
        <v>2.564102564102564E-2</v>
      </c>
      <c r="AA106" s="66">
        <v>2.564102564102564E-2</v>
      </c>
      <c r="AB106" s="66">
        <v>2.564102564102564E-2</v>
      </c>
      <c r="AC106" s="66">
        <v>2.564102564102564E-2</v>
      </c>
      <c r="AD106" s="66">
        <v>2.564102564102564E-2</v>
      </c>
      <c r="AE106" s="66">
        <v>2.564102564102564E-2</v>
      </c>
      <c r="AF106" s="66">
        <v>2.564102564102564E-2</v>
      </c>
      <c r="AG106" s="66">
        <v>2.564102564102564E-2</v>
      </c>
      <c r="AH106" s="66">
        <v>2.564102564102564E-2</v>
      </c>
      <c r="AI106" s="66">
        <v>0.16666666666666666</v>
      </c>
      <c r="AJ106" s="66">
        <v>0</v>
      </c>
      <c r="AK106" s="66">
        <v>0</v>
      </c>
      <c r="AL106" s="66">
        <v>0</v>
      </c>
      <c r="AM106" s="66">
        <v>0</v>
      </c>
      <c r="AN106" s="66">
        <v>0</v>
      </c>
      <c r="AO106" s="66">
        <v>0</v>
      </c>
      <c r="AP106" s="66">
        <v>0</v>
      </c>
      <c r="AQ106" s="66">
        <v>0</v>
      </c>
      <c r="AR106" s="66">
        <v>0</v>
      </c>
      <c r="AS106" s="66">
        <v>0</v>
      </c>
      <c r="AT106" s="66">
        <v>0</v>
      </c>
      <c r="AU106" s="66">
        <v>0</v>
      </c>
      <c r="AV106" s="66">
        <v>0</v>
      </c>
      <c r="AW106" s="66">
        <v>0</v>
      </c>
      <c r="AX106" s="66">
        <v>0</v>
      </c>
      <c r="AY106" s="66">
        <v>0</v>
      </c>
      <c r="AZ106" s="66">
        <v>0</v>
      </c>
      <c r="BA106" s="66">
        <v>0</v>
      </c>
      <c r="BB106" s="66">
        <v>0</v>
      </c>
      <c r="BC106" s="66">
        <v>0</v>
      </c>
      <c r="BD106" s="66">
        <v>0</v>
      </c>
      <c r="BE106" s="66">
        <v>0</v>
      </c>
      <c r="BF106" s="66">
        <v>0</v>
      </c>
      <c r="BG106" s="66">
        <v>0</v>
      </c>
      <c r="BH106" s="66">
        <v>0</v>
      </c>
      <c r="BI106" s="66">
        <v>0</v>
      </c>
      <c r="BJ106" s="66">
        <v>0</v>
      </c>
      <c r="BK106" s="66">
        <v>0</v>
      </c>
      <c r="BL106" s="66">
        <v>0</v>
      </c>
      <c r="BM106" s="66">
        <v>0</v>
      </c>
      <c r="BN106" s="66">
        <v>0</v>
      </c>
      <c r="BO106" s="66">
        <v>0</v>
      </c>
      <c r="BP106" s="66">
        <v>0</v>
      </c>
      <c r="BQ106" s="66">
        <v>0</v>
      </c>
      <c r="BR106" s="66">
        <v>0</v>
      </c>
      <c r="BS106" s="66">
        <v>0</v>
      </c>
      <c r="BT106" s="66">
        <v>0</v>
      </c>
      <c r="BU106" s="66">
        <v>0</v>
      </c>
      <c r="BV106" s="66">
        <v>0</v>
      </c>
      <c r="BW106" s="66">
        <v>0</v>
      </c>
      <c r="BX106" s="66">
        <v>0</v>
      </c>
      <c r="BY106" s="66">
        <v>0</v>
      </c>
      <c r="BZ106" s="66">
        <v>0</v>
      </c>
      <c r="CA106" s="66">
        <v>0</v>
      </c>
      <c r="CB106" s="66">
        <v>0</v>
      </c>
      <c r="CC106" s="66">
        <v>0</v>
      </c>
      <c r="CD106" s="66">
        <v>0</v>
      </c>
      <c r="CE106" s="66">
        <v>0</v>
      </c>
      <c r="CF106" s="66">
        <v>0</v>
      </c>
      <c r="CG106" s="66">
        <v>0</v>
      </c>
      <c r="CH106" s="66">
        <v>0</v>
      </c>
      <c r="CI106" s="66">
        <v>0</v>
      </c>
      <c r="CJ106" s="66">
        <v>0</v>
      </c>
      <c r="CK106" s="66">
        <v>0</v>
      </c>
      <c r="CL106" s="66">
        <v>0</v>
      </c>
      <c r="CM106" s="66">
        <v>0</v>
      </c>
      <c r="CN106" s="66">
        <v>0</v>
      </c>
      <c r="CO106" s="66">
        <v>0</v>
      </c>
      <c r="CP106" s="66">
        <v>0</v>
      </c>
      <c r="CQ106" s="66">
        <v>0</v>
      </c>
      <c r="CR106" s="66">
        <v>0</v>
      </c>
      <c r="CS106" s="66">
        <v>0</v>
      </c>
      <c r="CT106" s="66">
        <v>0</v>
      </c>
      <c r="CU106" s="66">
        <v>0</v>
      </c>
      <c r="CV106" s="66">
        <v>0</v>
      </c>
      <c r="CW106" s="66">
        <v>0</v>
      </c>
      <c r="CX106" s="66">
        <v>0</v>
      </c>
      <c r="CY106" s="66">
        <v>0</v>
      </c>
    </row>
    <row r="107" spans="1:103" s="71" customFormat="1" ht="12.75" x14ac:dyDescent="0.2">
      <c r="N107" s="72"/>
    </row>
    <row r="108" spans="1:103" s="71" customFormat="1" ht="12.75" x14ac:dyDescent="0.2">
      <c r="N108" s="72"/>
    </row>
    <row r="109" spans="1:103" s="71" customFormat="1" ht="25.5" x14ac:dyDescent="0.2">
      <c r="A109" s="416" t="s">
        <v>233</v>
      </c>
      <c r="N109" s="72"/>
    </row>
    <row r="110" spans="1:103" s="71" customFormat="1" ht="12.75" x14ac:dyDescent="0.2">
      <c r="A110" s="129" t="s">
        <v>31</v>
      </c>
      <c r="B110" s="130">
        <v>2020</v>
      </c>
      <c r="C110" s="131">
        <f t="shared" ref="C110:I110" si="135">B110+1</f>
        <v>2021</v>
      </c>
      <c r="D110" s="131">
        <f t="shared" si="135"/>
        <v>2022</v>
      </c>
      <c r="E110" s="131">
        <f t="shared" si="135"/>
        <v>2023</v>
      </c>
      <c r="F110" s="131">
        <f t="shared" si="135"/>
        <v>2024</v>
      </c>
      <c r="G110" s="131">
        <f t="shared" si="135"/>
        <v>2025</v>
      </c>
      <c r="H110" s="131">
        <f t="shared" si="135"/>
        <v>2026</v>
      </c>
      <c r="I110" s="131">
        <f t="shared" si="135"/>
        <v>2027</v>
      </c>
      <c r="J110" s="131">
        <f>I110+1</f>
        <v>2028</v>
      </c>
      <c r="K110" s="131">
        <f t="shared" ref="K110" si="136">J110+1</f>
        <v>2029</v>
      </c>
      <c r="L110" s="131">
        <f>K110+1</f>
        <v>2030</v>
      </c>
      <c r="M110" s="131">
        <f t="shared" ref="M110:BX110" si="137">L110+1</f>
        <v>2031</v>
      </c>
      <c r="N110" s="131">
        <f t="shared" si="137"/>
        <v>2032</v>
      </c>
      <c r="O110" s="131">
        <f t="shared" si="137"/>
        <v>2033</v>
      </c>
      <c r="P110" s="131">
        <f t="shared" si="137"/>
        <v>2034</v>
      </c>
      <c r="Q110" s="131">
        <f t="shared" si="137"/>
        <v>2035</v>
      </c>
      <c r="R110" s="131">
        <f t="shared" si="137"/>
        <v>2036</v>
      </c>
      <c r="S110" s="131">
        <f t="shared" si="137"/>
        <v>2037</v>
      </c>
      <c r="T110" s="131">
        <f t="shared" si="137"/>
        <v>2038</v>
      </c>
      <c r="U110" s="131">
        <f t="shared" si="137"/>
        <v>2039</v>
      </c>
      <c r="V110" s="131">
        <f t="shared" si="137"/>
        <v>2040</v>
      </c>
      <c r="W110" s="131">
        <f t="shared" si="137"/>
        <v>2041</v>
      </c>
      <c r="X110" s="131">
        <f t="shared" si="137"/>
        <v>2042</v>
      </c>
      <c r="Y110" s="131">
        <f t="shared" si="137"/>
        <v>2043</v>
      </c>
      <c r="Z110" s="131">
        <f t="shared" si="137"/>
        <v>2044</v>
      </c>
      <c r="AA110" s="131">
        <f t="shared" si="137"/>
        <v>2045</v>
      </c>
      <c r="AB110" s="131">
        <f t="shared" si="137"/>
        <v>2046</v>
      </c>
      <c r="AC110" s="131">
        <f t="shared" si="137"/>
        <v>2047</v>
      </c>
      <c r="AD110" s="131">
        <f t="shared" si="137"/>
        <v>2048</v>
      </c>
      <c r="AE110" s="131">
        <f t="shared" si="137"/>
        <v>2049</v>
      </c>
      <c r="AF110" s="131">
        <f t="shared" si="137"/>
        <v>2050</v>
      </c>
      <c r="AG110" s="131">
        <f t="shared" si="137"/>
        <v>2051</v>
      </c>
      <c r="AH110" s="131">
        <f t="shared" si="137"/>
        <v>2052</v>
      </c>
      <c r="AI110" s="131">
        <f t="shared" si="137"/>
        <v>2053</v>
      </c>
      <c r="AJ110" s="131">
        <f t="shared" si="137"/>
        <v>2054</v>
      </c>
      <c r="AK110" s="131">
        <f t="shared" si="137"/>
        <v>2055</v>
      </c>
      <c r="AL110" s="131">
        <f t="shared" si="137"/>
        <v>2056</v>
      </c>
      <c r="AM110" s="131">
        <f t="shared" si="137"/>
        <v>2057</v>
      </c>
      <c r="AN110" s="131">
        <f t="shared" si="137"/>
        <v>2058</v>
      </c>
      <c r="AO110" s="131">
        <f t="shared" si="137"/>
        <v>2059</v>
      </c>
      <c r="AP110" s="131">
        <f t="shared" si="137"/>
        <v>2060</v>
      </c>
      <c r="AQ110" s="131">
        <f t="shared" si="137"/>
        <v>2061</v>
      </c>
      <c r="AR110" s="131">
        <f t="shared" si="137"/>
        <v>2062</v>
      </c>
      <c r="AS110" s="131">
        <f t="shared" si="137"/>
        <v>2063</v>
      </c>
      <c r="AT110" s="131">
        <f t="shared" si="137"/>
        <v>2064</v>
      </c>
      <c r="AU110" s="131">
        <f t="shared" si="137"/>
        <v>2065</v>
      </c>
      <c r="AV110" s="131">
        <f t="shared" si="137"/>
        <v>2066</v>
      </c>
      <c r="AW110" s="131">
        <f t="shared" si="137"/>
        <v>2067</v>
      </c>
      <c r="AX110" s="131">
        <f t="shared" si="137"/>
        <v>2068</v>
      </c>
      <c r="AY110" s="131">
        <f t="shared" si="137"/>
        <v>2069</v>
      </c>
      <c r="AZ110" s="131">
        <f t="shared" si="137"/>
        <v>2070</v>
      </c>
      <c r="BA110" s="131">
        <f t="shared" si="137"/>
        <v>2071</v>
      </c>
      <c r="BB110" s="131">
        <f t="shared" si="137"/>
        <v>2072</v>
      </c>
      <c r="BC110" s="131">
        <f t="shared" si="137"/>
        <v>2073</v>
      </c>
      <c r="BD110" s="131">
        <f t="shared" si="137"/>
        <v>2074</v>
      </c>
      <c r="BE110" s="131">
        <f t="shared" si="137"/>
        <v>2075</v>
      </c>
      <c r="BF110" s="131">
        <f t="shared" si="137"/>
        <v>2076</v>
      </c>
      <c r="BG110" s="131">
        <f t="shared" si="137"/>
        <v>2077</v>
      </c>
      <c r="BH110" s="131">
        <f t="shared" si="137"/>
        <v>2078</v>
      </c>
      <c r="BI110" s="131">
        <f t="shared" si="137"/>
        <v>2079</v>
      </c>
      <c r="BJ110" s="131">
        <f t="shared" si="137"/>
        <v>2080</v>
      </c>
      <c r="BK110" s="131">
        <f t="shared" si="137"/>
        <v>2081</v>
      </c>
      <c r="BL110" s="131">
        <f t="shared" si="137"/>
        <v>2082</v>
      </c>
      <c r="BM110" s="131">
        <f t="shared" si="137"/>
        <v>2083</v>
      </c>
      <c r="BN110" s="131">
        <f t="shared" si="137"/>
        <v>2084</v>
      </c>
      <c r="BO110" s="131">
        <f t="shared" si="137"/>
        <v>2085</v>
      </c>
      <c r="BP110" s="131">
        <f t="shared" si="137"/>
        <v>2086</v>
      </c>
      <c r="BQ110" s="131">
        <f t="shared" si="137"/>
        <v>2087</v>
      </c>
      <c r="BR110" s="131">
        <f t="shared" si="137"/>
        <v>2088</v>
      </c>
      <c r="BS110" s="131">
        <f t="shared" si="137"/>
        <v>2089</v>
      </c>
      <c r="BT110" s="131">
        <f t="shared" si="137"/>
        <v>2090</v>
      </c>
      <c r="BU110" s="131">
        <f t="shared" si="137"/>
        <v>2091</v>
      </c>
      <c r="BV110" s="131">
        <f t="shared" si="137"/>
        <v>2092</v>
      </c>
      <c r="BW110" s="131">
        <f t="shared" si="137"/>
        <v>2093</v>
      </c>
      <c r="BX110" s="131">
        <f t="shared" si="137"/>
        <v>2094</v>
      </c>
      <c r="BY110" s="131">
        <f t="shared" ref="BY110:CY110" si="138">BX110+1</f>
        <v>2095</v>
      </c>
      <c r="BZ110" s="131">
        <f t="shared" si="138"/>
        <v>2096</v>
      </c>
      <c r="CA110" s="131">
        <f t="shared" si="138"/>
        <v>2097</v>
      </c>
      <c r="CB110" s="131">
        <f t="shared" si="138"/>
        <v>2098</v>
      </c>
      <c r="CC110" s="131">
        <f t="shared" si="138"/>
        <v>2099</v>
      </c>
      <c r="CD110" s="131">
        <f t="shared" si="138"/>
        <v>2100</v>
      </c>
      <c r="CE110" s="131">
        <f t="shared" si="138"/>
        <v>2101</v>
      </c>
      <c r="CF110" s="131">
        <f t="shared" si="138"/>
        <v>2102</v>
      </c>
      <c r="CG110" s="131">
        <f t="shared" si="138"/>
        <v>2103</v>
      </c>
      <c r="CH110" s="131">
        <f t="shared" si="138"/>
        <v>2104</v>
      </c>
      <c r="CI110" s="131">
        <f t="shared" si="138"/>
        <v>2105</v>
      </c>
      <c r="CJ110" s="131">
        <f t="shared" si="138"/>
        <v>2106</v>
      </c>
      <c r="CK110" s="131">
        <f t="shared" si="138"/>
        <v>2107</v>
      </c>
      <c r="CL110" s="131">
        <f t="shared" si="138"/>
        <v>2108</v>
      </c>
      <c r="CM110" s="131">
        <f t="shared" si="138"/>
        <v>2109</v>
      </c>
      <c r="CN110" s="131">
        <f t="shared" si="138"/>
        <v>2110</v>
      </c>
      <c r="CO110" s="131">
        <f t="shared" si="138"/>
        <v>2111</v>
      </c>
      <c r="CP110" s="131">
        <f t="shared" si="138"/>
        <v>2112</v>
      </c>
      <c r="CQ110" s="131">
        <f t="shared" si="138"/>
        <v>2113</v>
      </c>
      <c r="CR110" s="131">
        <f t="shared" si="138"/>
        <v>2114</v>
      </c>
      <c r="CS110" s="131">
        <f t="shared" si="138"/>
        <v>2115</v>
      </c>
      <c r="CT110" s="131">
        <f t="shared" si="138"/>
        <v>2116</v>
      </c>
      <c r="CU110" s="131">
        <f t="shared" si="138"/>
        <v>2117</v>
      </c>
      <c r="CV110" s="131">
        <f t="shared" si="138"/>
        <v>2118</v>
      </c>
      <c r="CW110" s="131">
        <f t="shared" si="138"/>
        <v>2119</v>
      </c>
      <c r="CX110" s="131">
        <f t="shared" si="138"/>
        <v>2120</v>
      </c>
      <c r="CY110" s="131">
        <f t="shared" si="138"/>
        <v>2121</v>
      </c>
    </row>
    <row r="111" spans="1:103" s="71" customFormat="1" ht="12.75" x14ac:dyDescent="0.2">
      <c r="A111" s="132">
        <v>3</v>
      </c>
      <c r="B111" s="61">
        <v>0.33329999999999999</v>
      </c>
      <c r="C111" s="62">
        <v>0.44450000000000001</v>
      </c>
      <c r="D111" s="62">
        <v>0.14810000000000001</v>
      </c>
      <c r="E111" s="62">
        <v>7.4099999999999999E-2</v>
      </c>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row>
    <row r="112" spans="1:103" s="71" customFormat="1" ht="12.75" x14ac:dyDescent="0.2">
      <c r="A112" s="84">
        <v>5</v>
      </c>
      <c r="B112" s="63">
        <v>0.2</v>
      </c>
      <c r="C112" s="64">
        <v>0.32</v>
      </c>
      <c r="D112" s="64">
        <v>0.192</v>
      </c>
      <c r="E112" s="64">
        <v>0.1152</v>
      </c>
      <c r="F112" s="64">
        <v>0.1152</v>
      </c>
      <c r="G112" s="64">
        <v>5.7599999999999998E-2</v>
      </c>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row>
    <row r="113" spans="1:103" s="71" customFormat="1" ht="12.75" x14ac:dyDescent="0.2">
      <c r="A113" s="84">
        <v>7</v>
      </c>
      <c r="B113" s="63">
        <v>0.1429</v>
      </c>
      <c r="C113" s="64">
        <v>0.24490000000000001</v>
      </c>
      <c r="D113" s="64">
        <v>0.1749</v>
      </c>
      <c r="E113" s="64">
        <v>0.1249</v>
      </c>
      <c r="F113" s="64">
        <v>8.9300000000000004E-2</v>
      </c>
      <c r="G113" s="64">
        <v>8.9200000000000002E-2</v>
      </c>
      <c r="H113" s="64">
        <v>8.9300000000000004E-2</v>
      </c>
      <c r="I113" s="64">
        <v>4.4600000000000001E-2</v>
      </c>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row>
    <row r="114" spans="1:103" s="71" customFormat="1" ht="12.75" x14ac:dyDescent="0.2">
      <c r="A114" s="84">
        <v>10</v>
      </c>
      <c r="B114" s="63">
        <v>0.1</v>
      </c>
      <c r="C114" s="64">
        <v>0.18</v>
      </c>
      <c r="D114" s="64">
        <v>0.14400000000000002</v>
      </c>
      <c r="E114" s="64">
        <v>0.1152</v>
      </c>
      <c r="F114" s="64">
        <v>9.2200000000000004E-2</v>
      </c>
      <c r="G114" s="64">
        <v>7.3700000000000002E-2</v>
      </c>
      <c r="H114" s="64">
        <v>6.5500000000000003E-2</v>
      </c>
      <c r="I114" s="64">
        <v>6.5500000000000003E-2</v>
      </c>
      <c r="J114" s="64">
        <v>6.5600000000000006E-2</v>
      </c>
      <c r="K114" s="64">
        <v>6.5500000000000003E-2</v>
      </c>
      <c r="L114" s="64">
        <v>3.2800000000000003E-2</v>
      </c>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row>
    <row r="115" spans="1:103" s="71" customFormat="1" ht="12.75" x14ac:dyDescent="0.2">
      <c r="A115" s="84">
        <v>15</v>
      </c>
      <c r="B115" s="63">
        <v>0.05</v>
      </c>
      <c r="C115" s="64">
        <v>9.5000000000000001E-2</v>
      </c>
      <c r="D115" s="64">
        <v>8.5500000000000007E-2</v>
      </c>
      <c r="E115" s="64">
        <v>7.6999999999999999E-2</v>
      </c>
      <c r="F115" s="64">
        <v>6.93E-2</v>
      </c>
      <c r="G115" s="64">
        <v>6.2300000000000001E-2</v>
      </c>
      <c r="H115" s="64">
        <v>5.9000000000000004E-2</v>
      </c>
      <c r="I115" s="64">
        <v>5.9000000000000004E-2</v>
      </c>
      <c r="J115" s="64">
        <v>5.91E-2</v>
      </c>
      <c r="K115" s="64">
        <v>5.9000000000000004E-2</v>
      </c>
      <c r="L115" s="64">
        <v>5.91E-2</v>
      </c>
      <c r="M115" s="64">
        <v>5.9000000000000004E-2</v>
      </c>
      <c r="N115" s="64">
        <v>5.91E-2</v>
      </c>
      <c r="O115" s="64">
        <v>5.9000000000000004E-2</v>
      </c>
      <c r="P115" s="64">
        <v>5.91E-2</v>
      </c>
      <c r="Q115" s="64">
        <v>2.9500000000000002E-2</v>
      </c>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row>
    <row r="116" spans="1:103" s="71" customFormat="1" ht="12.75" x14ac:dyDescent="0.2">
      <c r="A116" s="84">
        <v>20</v>
      </c>
      <c r="B116" s="63">
        <v>3.7499999999999999E-2</v>
      </c>
      <c r="C116" s="64">
        <v>7.2190000000000004E-2</v>
      </c>
      <c r="D116" s="64">
        <v>6.6769999999999996E-2</v>
      </c>
      <c r="E116" s="64">
        <v>6.1769999999999999E-2</v>
      </c>
      <c r="F116" s="64">
        <v>5.713E-2</v>
      </c>
      <c r="G116" s="64">
        <v>5.2850000000000001E-2</v>
      </c>
      <c r="H116" s="64">
        <v>4.888E-2</v>
      </c>
      <c r="I116" s="64">
        <v>4.5220000000000003E-2</v>
      </c>
      <c r="J116" s="64">
        <v>4.462E-2</v>
      </c>
      <c r="K116" s="64">
        <v>4.4609999999999997E-2</v>
      </c>
      <c r="L116" s="64">
        <v>4.462E-2</v>
      </c>
      <c r="M116" s="64">
        <v>4.4609999999999997E-2</v>
      </c>
      <c r="N116" s="64">
        <v>4.462E-2</v>
      </c>
      <c r="O116" s="64">
        <v>4.4609999999999997E-2</v>
      </c>
      <c r="P116" s="64">
        <v>4.462E-2</v>
      </c>
      <c r="Q116" s="64">
        <v>4.4609999999999997E-2</v>
      </c>
      <c r="R116" s="64">
        <v>4.462E-2</v>
      </c>
      <c r="S116" s="64">
        <v>4.4609999999999997E-2</v>
      </c>
      <c r="T116" s="64">
        <v>4.462E-2</v>
      </c>
      <c r="U116" s="64">
        <v>4.4609999999999997E-2</v>
      </c>
      <c r="V116" s="64">
        <v>2.231E-2</v>
      </c>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row>
    <row r="117" spans="1:103" s="71" customFormat="1" ht="12.75" x14ac:dyDescent="0.2">
      <c r="A117" s="85">
        <v>39</v>
      </c>
      <c r="B117" s="65">
        <v>1.282051282051282E-2</v>
      </c>
      <c r="C117" s="66">
        <v>2.564102564102564E-2</v>
      </c>
      <c r="D117" s="66">
        <v>2.564102564102564E-2</v>
      </c>
      <c r="E117" s="66">
        <v>2.564102564102564E-2</v>
      </c>
      <c r="F117" s="66">
        <v>2.564102564102564E-2</v>
      </c>
      <c r="G117" s="66">
        <v>2.564102564102564E-2</v>
      </c>
      <c r="H117" s="66">
        <v>2.564102564102564E-2</v>
      </c>
      <c r="I117" s="66">
        <v>2.564102564102564E-2</v>
      </c>
      <c r="J117" s="66">
        <v>2.564102564102564E-2</v>
      </c>
      <c r="K117" s="66">
        <v>2.564102564102564E-2</v>
      </c>
      <c r="L117" s="66">
        <v>2.564102564102564E-2</v>
      </c>
      <c r="M117" s="66">
        <v>2.564102564102564E-2</v>
      </c>
      <c r="N117" s="66">
        <v>2.564102564102564E-2</v>
      </c>
      <c r="O117" s="66">
        <v>2.564102564102564E-2</v>
      </c>
      <c r="P117" s="66">
        <v>2.564102564102564E-2</v>
      </c>
      <c r="Q117" s="66">
        <v>2.564102564102564E-2</v>
      </c>
      <c r="R117" s="66">
        <v>2.564102564102564E-2</v>
      </c>
      <c r="S117" s="66">
        <v>2.564102564102564E-2</v>
      </c>
      <c r="T117" s="66">
        <v>2.564102564102564E-2</v>
      </c>
      <c r="U117" s="66">
        <v>2.564102564102564E-2</v>
      </c>
      <c r="V117" s="66">
        <v>2.564102564102564E-2</v>
      </c>
      <c r="W117" s="66">
        <v>2.564102564102564E-2</v>
      </c>
      <c r="X117" s="66">
        <v>2.564102564102564E-2</v>
      </c>
      <c r="Y117" s="66">
        <v>2.564102564102564E-2</v>
      </c>
      <c r="Z117" s="66">
        <v>2.564102564102564E-2</v>
      </c>
      <c r="AA117" s="66">
        <v>2.564102564102564E-2</v>
      </c>
      <c r="AB117" s="66">
        <v>2.564102564102564E-2</v>
      </c>
      <c r="AC117" s="66">
        <v>2.564102564102564E-2</v>
      </c>
      <c r="AD117" s="66">
        <v>2.564102564102564E-2</v>
      </c>
      <c r="AE117" s="66">
        <v>2.564102564102564E-2</v>
      </c>
      <c r="AF117" s="66">
        <v>2.564102564102564E-2</v>
      </c>
      <c r="AG117" s="66">
        <v>2.564102564102564E-2</v>
      </c>
      <c r="AH117" s="66">
        <v>2.564102564102564E-2</v>
      </c>
      <c r="AI117" s="66">
        <v>0.16666666666666666</v>
      </c>
      <c r="AJ117" s="66">
        <v>0</v>
      </c>
      <c r="AK117" s="66">
        <v>0</v>
      </c>
      <c r="AL117" s="66">
        <v>0</v>
      </c>
      <c r="AM117" s="66">
        <v>0</v>
      </c>
      <c r="AN117" s="66">
        <v>0</v>
      </c>
      <c r="AO117" s="66">
        <v>0</v>
      </c>
      <c r="AP117" s="66">
        <v>0</v>
      </c>
      <c r="AQ117" s="66">
        <v>0</v>
      </c>
      <c r="AR117" s="66">
        <v>0</v>
      </c>
      <c r="AS117" s="66">
        <v>0</v>
      </c>
      <c r="AT117" s="66">
        <v>0</v>
      </c>
      <c r="AU117" s="66">
        <v>0</v>
      </c>
      <c r="AV117" s="66">
        <v>0</v>
      </c>
      <c r="AW117" s="66">
        <v>0</v>
      </c>
      <c r="AX117" s="66">
        <v>0</v>
      </c>
      <c r="AY117" s="66">
        <v>0</v>
      </c>
      <c r="AZ117" s="66">
        <v>0</v>
      </c>
      <c r="BA117" s="66">
        <v>0</v>
      </c>
      <c r="BB117" s="66">
        <v>0</v>
      </c>
      <c r="BC117" s="66">
        <v>0</v>
      </c>
      <c r="BD117" s="66">
        <v>0</v>
      </c>
      <c r="BE117" s="66">
        <v>0</v>
      </c>
      <c r="BF117" s="66">
        <v>0</v>
      </c>
      <c r="BG117" s="66">
        <v>0</v>
      </c>
      <c r="BH117" s="66">
        <v>0</v>
      </c>
      <c r="BI117" s="66">
        <v>0</v>
      </c>
      <c r="BJ117" s="66">
        <v>0</v>
      </c>
      <c r="BK117" s="66">
        <v>0</v>
      </c>
      <c r="BL117" s="66">
        <v>0</v>
      </c>
      <c r="BM117" s="66">
        <v>0</v>
      </c>
      <c r="BN117" s="66">
        <v>0</v>
      </c>
      <c r="BO117" s="66">
        <v>0</v>
      </c>
      <c r="BP117" s="66">
        <v>0</v>
      </c>
      <c r="BQ117" s="66">
        <v>0</v>
      </c>
      <c r="BR117" s="66">
        <v>0</v>
      </c>
      <c r="BS117" s="66">
        <v>0</v>
      </c>
      <c r="BT117" s="66">
        <v>0</v>
      </c>
      <c r="BU117" s="66">
        <v>0</v>
      </c>
      <c r="BV117" s="66">
        <v>0</v>
      </c>
      <c r="BW117" s="66">
        <v>0</v>
      </c>
      <c r="BX117" s="66">
        <v>0</v>
      </c>
      <c r="BY117" s="66">
        <v>0</v>
      </c>
      <c r="BZ117" s="66">
        <v>0</v>
      </c>
      <c r="CA117" s="66">
        <v>0</v>
      </c>
      <c r="CB117" s="66">
        <v>0</v>
      </c>
      <c r="CC117" s="66">
        <v>0</v>
      </c>
      <c r="CD117" s="66">
        <v>0</v>
      </c>
      <c r="CE117" s="66">
        <v>0</v>
      </c>
      <c r="CF117" s="66">
        <v>0</v>
      </c>
      <c r="CG117" s="66">
        <v>0</v>
      </c>
      <c r="CH117" s="66">
        <v>0</v>
      </c>
      <c r="CI117" s="66">
        <v>0</v>
      </c>
      <c r="CJ117" s="66">
        <v>0</v>
      </c>
      <c r="CK117" s="66">
        <v>0</v>
      </c>
      <c r="CL117" s="66">
        <v>0</v>
      </c>
      <c r="CM117" s="66">
        <v>0</v>
      </c>
      <c r="CN117" s="66">
        <v>0</v>
      </c>
      <c r="CO117" s="66">
        <v>0</v>
      </c>
      <c r="CP117" s="66">
        <v>0</v>
      </c>
      <c r="CQ117" s="66">
        <v>0</v>
      </c>
      <c r="CR117" s="66">
        <v>0</v>
      </c>
      <c r="CS117" s="66">
        <v>0</v>
      </c>
      <c r="CT117" s="66">
        <v>0</v>
      </c>
      <c r="CU117" s="66">
        <v>0</v>
      </c>
      <c r="CV117" s="66">
        <v>0</v>
      </c>
      <c r="CW117" s="66">
        <v>0</v>
      </c>
      <c r="CX117" s="66">
        <v>0</v>
      </c>
      <c r="CY117" s="66">
        <v>0</v>
      </c>
    </row>
    <row r="118" spans="1:103" s="71" customFormat="1" ht="12.75" x14ac:dyDescent="0.2">
      <c r="A118" s="133" t="s">
        <v>232</v>
      </c>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row>
    <row r="119" spans="1:103" s="71" customFormat="1" ht="12.75" x14ac:dyDescent="0.2">
      <c r="A119" s="84">
        <v>5</v>
      </c>
      <c r="B119" s="63">
        <f>0.3+0.7*B112</f>
        <v>0.43999999999999995</v>
      </c>
      <c r="C119" s="64">
        <f>0.7*C112</f>
        <v>0.22399999999999998</v>
      </c>
      <c r="D119" s="64">
        <f t="shared" ref="D119:S123" si="139">0.7*D112</f>
        <v>0.13439999999999999</v>
      </c>
      <c r="E119" s="64">
        <f t="shared" si="139"/>
        <v>8.0639999999999989E-2</v>
      </c>
      <c r="F119" s="64">
        <f t="shared" si="139"/>
        <v>8.0639999999999989E-2</v>
      </c>
      <c r="G119" s="64">
        <f t="shared" si="139"/>
        <v>4.0319999999999995E-2</v>
      </c>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row>
    <row r="120" spans="1:103" s="71" customFormat="1" ht="12.75" x14ac:dyDescent="0.2">
      <c r="A120" s="84">
        <v>7</v>
      </c>
      <c r="B120" s="63">
        <f>0.3+0.7*B113</f>
        <v>0.40003</v>
      </c>
      <c r="C120" s="64">
        <f>0.7*C113</f>
        <v>0.17143</v>
      </c>
      <c r="D120" s="64">
        <f t="shared" si="139"/>
        <v>0.12243</v>
      </c>
      <c r="E120" s="64">
        <f t="shared" si="139"/>
        <v>8.7429999999999994E-2</v>
      </c>
      <c r="F120" s="64">
        <f t="shared" si="139"/>
        <v>6.2509999999999996E-2</v>
      </c>
      <c r="G120" s="64">
        <f t="shared" si="139"/>
        <v>6.2439999999999996E-2</v>
      </c>
      <c r="H120" s="64">
        <f t="shared" si="139"/>
        <v>6.2509999999999996E-2</v>
      </c>
      <c r="I120" s="64">
        <f t="shared" si="139"/>
        <v>3.1219999999999998E-2</v>
      </c>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row>
    <row r="121" spans="1:103" s="71" customFormat="1" ht="12.75" x14ac:dyDescent="0.2">
      <c r="A121" s="84">
        <v>10</v>
      </c>
      <c r="B121" s="63">
        <f>0.3+0.7*B114</f>
        <v>0.37</v>
      </c>
      <c r="C121" s="64">
        <f>0.7*C114</f>
        <v>0.126</v>
      </c>
      <c r="D121" s="64">
        <f t="shared" si="139"/>
        <v>0.1008</v>
      </c>
      <c r="E121" s="64">
        <f t="shared" si="139"/>
        <v>8.0639999999999989E-2</v>
      </c>
      <c r="F121" s="64">
        <f t="shared" si="139"/>
        <v>6.454E-2</v>
      </c>
      <c r="G121" s="64">
        <f t="shared" si="139"/>
        <v>5.1589999999999997E-2</v>
      </c>
      <c r="H121" s="64">
        <f t="shared" si="139"/>
        <v>4.5850000000000002E-2</v>
      </c>
      <c r="I121" s="64">
        <f t="shared" si="139"/>
        <v>4.5850000000000002E-2</v>
      </c>
      <c r="J121" s="64">
        <f t="shared" si="139"/>
        <v>4.5920000000000002E-2</v>
      </c>
      <c r="K121" s="64">
        <f t="shared" si="139"/>
        <v>4.5850000000000002E-2</v>
      </c>
      <c r="L121" s="64">
        <f t="shared" si="139"/>
        <v>2.2960000000000001E-2</v>
      </c>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row>
    <row r="122" spans="1:103" s="71" customFormat="1" ht="12.75" x14ac:dyDescent="0.2">
      <c r="A122" s="84">
        <v>15</v>
      </c>
      <c r="B122" s="63">
        <f>0.3+0.7*B115</f>
        <v>0.33499999999999996</v>
      </c>
      <c r="C122" s="64">
        <f>0.7*C115</f>
        <v>6.649999999999999E-2</v>
      </c>
      <c r="D122" s="64">
        <f t="shared" si="139"/>
        <v>5.985E-2</v>
      </c>
      <c r="E122" s="64">
        <f t="shared" si="139"/>
        <v>5.3899999999999997E-2</v>
      </c>
      <c r="F122" s="64">
        <f t="shared" si="139"/>
        <v>4.8509999999999998E-2</v>
      </c>
      <c r="G122" s="64">
        <f t="shared" si="139"/>
        <v>4.3609999999999996E-2</v>
      </c>
      <c r="H122" s="64">
        <f t="shared" si="139"/>
        <v>4.1300000000000003E-2</v>
      </c>
      <c r="I122" s="64">
        <f t="shared" si="139"/>
        <v>4.1300000000000003E-2</v>
      </c>
      <c r="J122" s="64">
        <f t="shared" si="139"/>
        <v>4.1369999999999997E-2</v>
      </c>
      <c r="K122" s="64">
        <f t="shared" si="139"/>
        <v>4.1300000000000003E-2</v>
      </c>
      <c r="L122" s="64">
        <f t="shared" si="139"/>
        <v>4.1369999999999997E-2</v>
      </c>
      <c r="M122" s="64">
        <f t="shared" si="139"/>
        <v>4.1300000000000003E-2</v>
      </c>
      <c r="N122" s="64">
        <f t="shared" si="139"/>
        <v>4.1369999999999997E-2</v>
      </c>
      <c r="O122" s="64">
        <f t="shared" si="139"/>
        <v>4.1300000000000003E-2</v>
      </c>
      <c r="P122" s="64">
        <f t="shared" si="139"/>
        <v>4.1369999999999997E-2</v>
      </c>
      <c r="Q122" s="64">
        <f t="shared" si="139"/>
        <v>2.0650000000000002E-2</v>
      </c>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row>
    <row r="123" spans="1:103" s="71" customFormat="1" ht="12.75" x14ac:dyDescent="0.2">
      <c r="A123" s="84">
        <v>20</v>
      </c>
      <c r="B123" s="63">
        <f>0.3+0.7*B116</f>
        <v>0.32624999999999998</v>
      </c>
      <c r="C123" s="64">
        <f>0.7*C116</f>
        <v>5.0533000000000002E-2</v>
      </c>
      <c r="D123" s="64">
        <f t="shared" si="139"/>
        <v>4.6738999999999996E-2</v>
      </c>
      <c r="E123" s="64">
        <f t="shared" si="139"/>
        <v>4.3239E-2</v>
      </c>
      <c r="F123" s="64">
        <f t="shared" si="139"/>
        <v>3.9990999999999999E-2</v>
      </c>
      <c r="G123" s="64">
        <f t="shared" si="139"/>
        <v>3.6995E-2</v>
      </c>
      <c r="H123" s="64">
        <f t="shared" si="139"/>
        <v>3.4215999999999996E-2</v>
      </c>
      <c r="I123" s="64">
        <f t="shared" si="139"/>
        <v>3.1654000000000002E-2</v>
      </c>
      <c r="J123" s="64">
        <f t="shared" si="139"/>
        <v>3.1233999999999998E-2</v>
      </c>
      <c r="K123" s="64">
        <f t="shared" si="139"/>
        <v>3.1226999999999994E-2</v>
      </c>
      <c r="L123" s="64">
        <f t="shared" si="139"/>
        <v>3.1233999999999998E-2</v>
      </c>
      <c r="M123" s="64">
        <f t="shared" si="139"/>
        <v>3.1226999999999994E-2</v>
      </c>
      <c r="N123" s="64">
        <f t="shared" si="139"/>
        <v>3.1233999999999998E-2</v>
      </c>
      <c r="O123" s="64">
        <f t="shared" si="139"/>
        <v>3.1226999999999994E-2</v>
      </c>
      <c r="P123" s="64">
        <f t="shared" si="139"/>
        <v>3.1233999999999998E-2</v>
      </c>
      <c r="Q123" s="64">
        <f t="shared" si="139"/>
        <v>3.1226999999999994E-2</v>
      </c>
      <c r="R123" s="64">
        <f t="shared" si="139"/>
        <v>3.1233999999999998E-2</v>
      </c>
      <c r="S123" s="64">
        <f t="shared" si="139"/>
        <v>3.1226999999999994E-2</v>
      </c>
      <c r="T123" s="64">
        <f t="shared" ref="T123:V123" si="140">0.7*T116</f>
        <v>3.1233999999999998E-2</v>
      </c>
      <c r="U123" s="64">
        <f t="shared" si="140"/>
        <v>3.1226999999999994E-2</v>
      </c>
      <c r="V123" s="64">
        <f t="shared" si="140"/>
        <v>1.5616999999999999E-2</v>
      </c>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row>
    <row r="124" spans="1:103" s="71" customFormat="1" ht="12.75" x14ac:dyDescent="0.2">
      <c r="A124" s="85">
        <v>39</v>
      </c>
      <c r="B124" s="65">
        <v>1.282051282051282E-2</v>
      </c>
      <c r="C124" s="66">
        <v>2.564102564102564E-2</v>
      </c>
      <c r="D124" s="66">
        <v>2.564102564102564E-2</v>
      </c>
      <c r="E124" s="66">
        <v>2.564102564102564E-2</v>
      </c>
      <c r="F124" s="66">
        <v>2.564102564102564E-2</v>
      </c>
      <c r="G124" s="66">
        <v>2.564102564102564E-2</v>
      </c>
      <c r="H124" s="66">
        <v>2.564102564102564E-2</v>
      </c>
      <c r="I124" s="66">
        <v>2.564102564102564E-2</v>
      </c>
      <c r="J124" s="66">
        <v>2.564102564102564E-2</v>
      </c>
      <c r="K124" s="66">
        <v>2.564102564102564E-2</v>
      </c>
      <c r="L124" s="66">
        <v>2.564102564102564E-2</v>
      </c>
      <c r="M124" s="66">
        <v>2.564102564102564E-2</v>
      </c>
      <c r="N124" s="66">
        <v>2.564102564102564E-2</v>
      </c>
      <c r="O124" s="66">
        <v>2.564102564102564E-2</v>
      </c>
      <c r="P124" s="66">
        <v>2.564102564102564E-2</v>
      </c>
      <c r="Q124" s="66">
        <v>2.564102564102564E-2</v>
      </c>
      <c r="R124" s="66">
        <v>2.564102564102564E-2</v>
      </c>
      <c r="S124" s="66">
        <v>2.564102564102564E-2</v>
      </c>
      <c r="T124" s="66">
        <v>2.564102564102564E-2</v>
      </c>
      <c r="U124" s="66">
        <v>2.564102564102564E-2</v>
      </c>
      <c r="V124" s="66">
        <v>2.564102564102564E-2</v>
      </c>
      <c r="W124" s="66">
        <v>2.564102564102564E-2</v>
      </c>
      <c r="X124" s="66">
        <v>2.564102564102564E-2</v>
      </c>
      <c r="Y124" s="66">
        <v>2.564102564102564E-2</v>
      </c>
      <c r="Z124" s="66">
        <v>2.564102564102564E-2</v>
      </c>
      <c r="AA124" s="66">
        <v>2.564102564102564E-2</v>
      </c>
      <c r="AB124" s="66">
        <v>2.564102564102564E-2</v>
      </c>
      <c r="AC124" s="66">
        <v>2.564102564102564E-2</v>
      </c>
      <c r="AD124" s="66">
        <v>2.564102564102564E-2</v>
      </c>
      <c r="AE124" s="66">
        <v>2.564102564102564E-2</v>
      </c>
      <c r="AF124" s="66">
        <v>2.564102564102564E-2</v>
      </c>
      <c r="AG124" s="66">
        <v>2.564102564102564E-2</v>
      </c>
      <c r="AH124" s="66">
        <v>2.564102564102564E-2</v>
      </c>
      <c r="AI124" s="66">
        <v>0.16666666666666666</v>
      </c>
      <c r="AJ124" s="66">
        <v>0</v>
      </c>
      <c r="AK124" s="66">
        <v>0</v>
      </c>
      <c r="AL124" s="66">
        <v>0</v>
      </c>
      <c r="AM124" s="66">
        <v>0</v>
      </c>
      <c r="AN124" s="66">
        <v>0</v>
      </c>
      <c r="AO124" s="66">
        <v>0</v>
      </c>
      <c r="AP124" s="66">
        <v>0</v>
      </c>
      <c r="AQ124" s="66">
        <v>0</v>
      </c>
      <c r="AR124" s="66">
        <v>0</v>
      </c>
      <c r="AS124" s="66">
        <v>0</v>
      </c>
      <c r="AT124" s="66">
        <v>0</v>
      </c>
      <c r="AU124" s="66">
        <v>0</v>
      </c>
      <c r="AV124" s="66">
        <v>0</v>
      </c>
      <c r="AW124" s="66">
        <v>0</v>
      </c>
      <c r="AX124" s="66">
        <v>0</v>
      </c>
      <c r="AY124" s="66">
        <v>0</v>
      </c>
      <c r="AZ124" s="66">
        <v>0</v>
      </c>
      <c r="BA124" s="66">
        <v>0</v>
      </c>
      <c r="BB124" s="66">
        <v>0</v>
      </c>
      <c r="BC124" s="66">
        <v>0</v>
      </c>
      <c r="BD124" s="66">
        <v>0</v>
      </c>
      <c r="BE124" s="66">
        <v>0</v>
      </c>
      <c r="BF124" s="66">
        <v>0</v>
      </c>
      <c r="BG124" s="66">
        <v>0</v>
      </c>
      <c r="BH124" s="66">
        <v>0</v>
      </c>
      <c r="BI124" s="66">
        <v>0</v>
      </c>
      <c r="BJ124" s="66">
        <v>0</v>
      </c>
      <c r="BK124" s="66">
        <v>0</v>
      </c>
      <c r="BL124" s="66">
        <v>0</v>
      </c>
      <c r="BM124" s="66">
        <v>0</v>
      </c>
      <c r="BN124" s="66">
        <v>0</v>
      </c>
      <c r="BO124" s="66">
        <v>0</v>
      </c>
      <c r="BP124" s="66">
        <v>0</v>
      </c>
      <c r="BQ124" s="66">
        <v>0</v>
      </c>
      <c r="BR124" s="66">
        <v>0</v>
      </c>
      <c r="BS124" s="66">
        <v>0</v>
      </c>
      <c r="BT124" s="66">
        <v>0</v>
      </c>
      <c r="BU124" s="66">
        <v>0</v>
      </c>
      <c r="BV124" s="66">
        <v>0</v>
      </c>
      <c r="BW124" s="66">
        <v>0</v>
      </c>
      <c r="BX124" s="66">
        <v>0</v>
      </c>
      <c r="BY124" s="66">
        <v>0</v>
      </c>
      <c r="BZ124" s="66">
        <v>0</v>
      </c>
      <c r="CA124" s="66">
        <v>0</v>
      </c>
      <c r="CB124" s="66">
        <v>0</v>
      </c>
      <c r="CC124" s="66">
        <v>0</v>
      </c>
      <c r="CD124" s="66">
        <v>0</v>
      </c>
      <c r="CE124" s="66">
        <v>0</v>
      </c>
      <c r="CF124" s="66">
        <v>0</v>
      </c>
      <c r="CG124" s="66">
        <v>0</v>
      </c>
      <c r="CH124" s="66">
        <v>0</v>
      </c>
      <c r="CI124" s="66">
        <v>0</v>
      </c>
      <c r="CJ124" s="66">
        <v>0</v>
      </c>
      <c r="CK124" s="66">
        <v>0</v>
      </c>
      <c r="CL124" s="66">
        <v>0</v>
      </c>
      <c r="CM124" s="66">
        <v>0</v>
      </c>
      <c r="CN124" s="66">
        <v>0</v>
      </c>
      <c r="CO124" s="66">
        <v>0</v>
      </c>
      <c r="CP124" s="66">
        <v>0</v>
      </c>
      <c r="CQ124" s="66">
        <v>0</v>
      </c>
      <c r="CR124" s="66">
        <v>0</v>
      </c>
      <c r="CS124" s="66">
        <v>0</v>
      </c>
      <c r="CT124" s="66">
        <v>0</v>
      </c>
      <c r="CU124" s="66">
        <v>0</v>
      </c>
      <c r="CV124" s="66">
        <v>0</v>
      </c>
      <c r="CW124" s="66">
        <v>0</v>
      </c>
      <c r="CX124" s="66">
        <v>0</v>
      </c>
      <c r="CY124" s="66">
        <v>0</v>
      </c>
    </row>
    <row r="125" spans="1:103" s="71" customFormat="1" ht="12.75" x14ac:dyDescent="0.2">
      <c r="N125" s="72"/>
    </row>
    <row r="126" spans="1:103" s="71" customFormat="1" ht="12.75" x14ac:dyDescent="0.2">
      <c r="N126" s="72"/>
    </row>
    <row r="127" spans="1:103" s="71" customFormat="1" ht="25.5" x14ac:dyDescent="0.2">
      <c r="A127" s="416" t="s">
        <v>234</v>
      </c>
      <c r="N127" s="72"/>
    </row>
    <row r="128" spans="1:103" s="71" customFormat="1" ht="12.75" x14ac:dyDescent="0.2">
      <c r="A128" s="129" t="s">
        <v>31</v>
      </c>
      <c r="B128" s="130">
        <v>2020</v>
      </c>
      <c r="C128" s="131">
        <f t="shared" ref="C128:I128" si="141">B128+1</f>
        <v>2021</v>
      </c>
      <c r="D128" s="131">
        <f t="shared" si="141"/>
        <v>2022</v>
      </c>
      <c r="E128" s="131">
        <f t="shared" si="141"/>
        <v>2023</v>
      </c>
      <c r="F128" s="131">
        <f t="shared" si="141"/>
        <v>2024</v>
      </c>
      <c r="G128" s="131">
        <f t="shared" si="141"/>
        <v>2025</v>
      </c>
      <c r="H128" s="131">
        <f t="shared" si="141"/>
        <v>2026</v>
      </c>
      <c r="I128" s="131">
        <f t="shared" si="141"/>
        <v>2027</v>
      </c>
      <c r="J128" s="131">
        <f>I128+1</f>
        <v>2028</v>
      </c>
      <c r="K128" s="131">
        <f t="shared" ref="K128" si="142">J128+1</f>
        <v>2029</v>
      </c>
      <c r="L128" s="131">
        <f>K128+1</f>
        <v>2030</v>
      </c>
      <c r="M128" s="131">
        <f t="shared" ref="M128:BX128" si="143">L128+1</f>
        <v>2031</v>
      </c>
      <c r="N128" s="131">
        <f t="shared" si="143"/>
        <v>2032</v>
      </c>
      <c r="O128" s="131">
        <f t="shared" si="143"/>
        <v>2033</v>
      </c>
      <c r="P128" s="131">
        <f t="shared" si="143"/>
        <v>2034</v>
      </c>
      <c r="Q128" s="131">
        <f t="shared" si="143"/>
        <v>2035</v>
      </c>
      <c r="R128" s="131">
        <f t="shared" si="143"/>
        <v>2036</v>
      </c>
      <c r="S128" s="131">
        <f t="shared" si="143"/>
        <v>2037</v>
      </c>
      <c r="T128" s="131">
        <f t="shared" si="143"/>
        <v>2038</v>
      </c>
      <c r="U128" s="131">
        <f t="shared" si="143"/>
        <v>2039</v>
      </c>
      <c r="V128" s="131">
        <f t="shared" si="143"/>
        <v>2040</v>
      </c>
      <c r="W128" s="131">
        <f t="shared" si="143"/>
        <v>2041</v>
      </c>
      <c r="X128" s="131">
        <f t="shared" si="143"/>
        <v>2042</v>
      </c>
      <c r="Y128" s="131">
        <f t="shared" si="143"/>
        <v>2043</v>
      </c>
      <c r="Z128" s="131">
        <f t="shared" si="143"/>
        <v>2044</v>
      </c>
      <c r="AA128" s="131">
        <f t="shared" si="143"/>
        <v>2045</v>
      </c>
      <c r="AB128" s="131">
        <f t="shared" si="143"/>
        <v>2046</v>
      </c>
      <c r="AC128" s="131">
        <f t="shared" si="143"/>
        <v>2047</v>
      </c>
      <c r="AD128" s="131">
        <f t="shared" si="143"/>
        <v>2048</v>
      </c>
      <c r="AE128" s="131">
        <f t="shared" si="143"/>
        <v>2049</v>
      </c>
      <c r="AF128" s="131">
        <f t="shared" si="143"/>
        <v>2050</v>
      </c>
      <c r="AG128" s="131">
        <f t="shared" si="143"/>
        <v>2051</v>
      </c>
      <c r="AH128" s="131">
        <f t="shared" si="143"/>
        <v>2052</v>
      </c>
      <c r="AI128" s="131">
        <f t="shared" si="143"/>
        <v>2053</v>
      </c>
      <c r="AJ128" s="131">
        <f t="shared" si="143"/>
        <v>2054</v>
      </c>
      <c r="AK128" s="131">
        <f t="shared" si="143"/>
        <v>2055</v>
      </c>
      <c r="AL128" s="131">
        <f t="shared" si="143"/>
        <v>2056</v>
      </c>
      <c r="AM128" s="131">
        <f t="shared" si="143"/>
        <v>2057</v>
      </c>
      <c r="AN128" s="131">
        <f t="shared" si="143"/>
        <v>2058</v>
      </c>
      <c r="AO128" s="131">
        <f t="shared" si="143"/>
        <v>2059</v>
      </c>
      <c r="AP128" s="131">
        <f t="shared" si="143"/>
        <v>2060</v>
      </c>
      <c r="AQ128" s="131">
        <f t="shared" si="143"/>
        <v>2061</v>
      </c>
      <c r="AR128" s="131">
        <f t="shared" si="143"/>
        <v>2062</v>
      </c>
      <c r="AS128" s="131">
        <f t="shared" si="143"/>
        <v>2063</v>
      </c>
      <c r="AT128" s="131">
        <f t="shared" si="143"/>
        <v>2064</v>
      </c>
      <c r="AU128" s="131">
        <f t="shared" si="143"/>
        <v>2065</v>
      </c>
      <c r="AV128" s="131">
        <f t="shared" si="143"/>
        <v>2066</v>
      </c>
      <c r="AW128" s="131">
        <f t="shared" si="143"/>
        <v>2067</v>
      </c>
      <c r="AX128" s="131">
        <f t="shared" si="143"/>
        <v>2068</v>
      </c>
      <c r="AY128" s="131">
        <f t="shared" si="143"/>
        <v>2069</v>
      </c>
      <c r="AZ128" s="131">
        <f t="shared" si="143"/>
        <v>2070</v>
      </c>
      <c r="BA128" s="131">
        <f t="shared" si="143"/>
        <v>2071</v>
      </c>
      <c r="BB128" s="131">
        <f t="shared" si="143"/>
        <v>2072</v>
      </c>
      <c r="BC128" s="131">
        <f t="shared" si="143"/>
        <v>2073</v>
      </c>
      <c r="BD128" s="131">
        <f t="shared" si="143"/>
        <v>2074</v>
      </c>
      <c r="BE128" s="131">
        <f t="shared" si="143"/>
        <v>2075</v>
      </c>
      <c r="BF128" s="131">
        <f t="shared" si="143"/>
        <v>2076</v>
      </c>
      <c r="BG128" s="131">
        <f t="shared" si="143"/>
        <v>2077</v>
      </c>
      <c r="BH128" s="131">
        <f t="shared" si="143"/>
        <v>2078</v>
      </c>
      <c r="BI128" s="131">
        <f t="shared" si="143"/>
        <v>2079</v>
      </c>
      <c r="BJ128" s="131">
        <f t="shared" si="143"/>
        <v>2080</v>
      </c>
      <c r="BK128" s="131">
        <f t="shared" si="143"/>
        <v>2081</v>
      </c>
      <c r="BL128" s="131">
        <f t="shared" si="143"/>
        <v>2082</v>
      </c>
      <c r="BM128" s="131">
        <f t="shared" si="143"/>
        <v>2083</v>
      </c>
      <c r="BN128" s="131">
        <f t="shared" si="143"/>
        <v>2084</v>
      </c>
      <c r="BO128" s="131">
        <f t="shared" si="143"/>
        <v>2085</v>
      </c>
      <c r="BP128" s="131">
        <f t="shared" si="143"/>
        <v>2086</v>
      </c>
      <c r="BQ128" s="131">
        <f t="shared" si="143"/>
        <v>2087</v>
      </c>
      <c r="BR128" s="131">
        <f t="shared" si="143"/>
        <v>2088</v>
      </c>
      <c r="BS128" s="131">
        <f t="shared" si="143"/>
        <v>2089</v>
      </c>
      <c r="BT128" s="131">
        <f t="shared" si="143"/>
        <v>2090</v>
      </c>
      <c r="BU128" s="131">
        <f t="shared" si="143"/>
        <v>2091</v>
      </c>
      <c r="BV128" s="131">
        <f t="shared" si="143"/>
        <v>2092</v>
      </c>
      <c r="BW128" s="131">
        <f t="shared" si="143"/>
        <v>2093</v>
      </c>
      <c r="BX128" s="131">
        <f t="shared" si="143"/>
        <v>2094</v>
      </c>
      <c r="BY128" s="131">
        <f t="shared" ref="BY128:CY128" si="144">BX128+1</f>
        <v>2095</v>
      </c>
      <c r="BZ128" s="131">
        <f t="shared" si="144"/>
        <v>2096</v>
      </c>
      <c r="CA128" s="131">
        <f t="shared" si="144"/>
        <v>2097</v>
      </c>
      <c r="CB128" s="131">
        <f t="shared" si="144"/>
        <v>2098</v>
      </c>
      <c r="CC128" s="131">
        <f t="shared" si="144"/>
        <v>2099</v>
      </c>
      <c r="CD128" s="131">
        <f t="shared" si="144"/>
        <v>2100</v>
      </c>
      <c r="CE128" s="131">
        <f t="shared" si="144"/>
        <v>2101</v>
      </c>
      <c r="CF128" s="131">
        <f t="shared" si="144"/>
        <v>2102</v>
      </c>
      <c r="CG128" s="131">
        <f t="shared" si="144"/>
        <v>2103</v>
      </c>
      <c r="CH128" s="131">
        <f t="shared" si="144"/>
        <v>2104</v>
      </c>
      <c r="CI128" s="131">
        <f t="shared" si="144"/>
        <v>2105</v>
      </c>
      <c r="CJ128" s="131">
        <f t="shared" si="144"/>
        <v>2106</v>
      </c>
      <c r="CK128" s="131">
        <f t="shared" si="144"/>
        <v>2107</v>
      </c>
      <c r="CL128" s="131">
        <f t="shared" si="144"/>
        <v>2108</v>
      </c>
      <c r="CM128" s="131">
        <f t="shared" si="144"/>
        <v>2109</v>
      </c>
      <c r="CN128" s="131">
        <f t="shared" si="144"/>
        <v>2110</v>
      </c>
      <c r="CO128" s="131">
        <f t="shared" si="144"/>
        <v>2111</v>
      </c>
      <c r="CP128" s="131">
        <f t="shared" si="144"/>
        <v>2112</v>
      </c>
      <c r="CQ128" s="131">
        <f t="shared" si="144"/>
        <v>2113</v>
      </c>
      <c r="CR128" s="131">
        <f t="shared" si="144"/>
        <v>2114</v>
      </c>
      <c r="CS128" s="131">
        <f t="shared" si="144"/>
        <v>2115</v>
      </c>
      <c r="CT128" s="131">
        <f t="shared" si="144"/>
        <v>2116</v>
      </c>
      <c r="CU128" s="131">
        <f t="shared" si="144"/>
        <v>2117</v>
      </c>
      <c r="CV128" s="131">
        <f t="shared" si="144"/>
        <v>2118</v>
      </c>
      <c r="CW128" s="131">
        <f t="shared" si="144"/>
        <v>2119</v>
      </c>
      <c r="CX128" s="131">
        <f t="shared" si="144"/>
        <v>2120</v>
      </c>
      <c r="CY128" s="131">
        <f t="shared" si="144"/>
        <v>2121</v>
      </c>
    </row>
    <row r="129" spans="1:103" s="71" customFormat="1" ht="12.75" x14ac:dyDescent="0.2">
      <c r="A129" s="132">
        <v>3</v>
      </c>
      <c r="B129" s="61">
        <v>0.33329999999999999</v>
      </c>
      <c r="C129" s="62">
        <v>0.44450000000000001</v>
      </c>
      <c r="D129" s="62">
        <v>0.14810000000000001</v>
      </c>
      <c r="E129" s="62">
        <v>7.4099999999999999E-2</v>
      </c>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row>
    <row r="130" spans="1:103" s="71" customFormat="1" ht="12.75" x14ac:dyDescent="0.2">
      <c r="A130" s="84">
        <v>5</v>
      </c>
      <c r="B130" s="63">
        <v>0.2</v>
      </c>
      <c r="C130" s="64">
        <v>0.32</v>
      </c>
      <c r="D130" s="64">
        <v>0.192</v>
      </c>
      <c r="E130" s="64">
        <v>0.1152</v>
      </c>
      <c r="F130" s="64">
        <v>0.1152</v>
      </c>
      <c r="G130" s="64">
        <v>5.7599999999999998E-2</v>
      </c>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row>
    <row r="131" spans="1:103" s="71" customFormat="1" ht="12.75" x14ac:dyDescent="0.2">
      <c r="A131" s="84">
        <v>7</v>
      </c>
      <c r="B131" s="63">
        <v>0.1429</v>
      </c>
      <c r="C131" s="64">
        <v>0.24490000000000001</v>
      </c>
      <c r="D131" s="64">
        <v>0.1749</v>
      </c>
      <c r="E131" s="64">
        <v>0.1249</v>
      </c>
      <c r="F131" s="64">
        <v>8.9300000000000004E-2</v>
      </c>
      <c r="G131" s="64">
        <v>8.9200000000000002E-2</v>
      </c>
      <c r="H131" s="64">
        <v>8.9300000000000004E-2</v>
      </c>
      <c r="I131" s="64">
        <v>4.4600000000000001E-2</v>
      </c>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row>
    <row r="132" spans="1:103" s="71" customFormat="1" ht="12.75" x14ac:dyDescent="0.2">
      <c r="A132" s="84">
        <v>10</v>
      </c>
      <c r="B132" s="63">
        <v>0.1</v>
      </c>
      <c r="C132" s="64">
        <v>0.18</v>
      </c>
      <c r="D132" s="64">
        <v>0.14400000000000002</v>
      </c>
      <c r="E132" s="64">
        <v>0.1152</v>
      </c>
      <c r="F132" s="64">
        <v>9.2200000000000004E-2</v>
      </c>
      <c r="G132" s="64">
        <v>7.3700000000000002E-2</v>
      </c>
      <c r="H132" s="64">
        <v>6.5500000000000003E-2</v>
      </c>
      <c r="I132" s="64">
        <v>6.5500000000000003E-2</v>
      </c>
      <c r="J132" s="64">
        <v>6.5600000000000006E-2</v>
      </c>
      <c r="K132" s="64">
        <v>6.5500000000000003E-2</v>
      </c>
      <c r="L132" s="64">
        <v>3.2800000000000003E-2</v>
      </c>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row>
    <row r="133" spans="1:103" s="71" customFormat="1" ht="12.75" x14ac:dyDescent="0.2">
      <c r="A133" s="84">
        <v>15</v>
      </c>
      <c r="B133" s="63">
        <v>0.05</v>
      </c>
      <c r="C133" s="64">
        <v>9.5000000000000001E-2</v>
      </c>
      <c r="D133" s="64">
        <v>8.5500000000000007E-2</v>
      </c>
      <c r="E133" s="64">
        <v>7.6999999999999999E-2</v>
      </c>
      <c r="F133" s="64">
        <v>6.93E-2</v>
      </c>
      <c r="G133" s="64">
        <v>6.2300000000000001E-2</v>
      </c>
      <c r="H133" s="64">
        <v>5.9000000000000004E-2</v>
      </c>
      <c r="I133" s="64">
        <v>5.9000000000000004E-2</v>
      </c>
      <c r="J133" s="64">
        <v>5.91E-2</v>
      </c>
      <c r="K133" s="64">
        <v>5.9000000000000004E-2</v>
      </c>
      <c r="L133" s="64">
        <v>5.91E-2</v>
      </c>
      <c r="M133" s="64">
        <v>5.9000000000000004E-2</v>
      </c>
      <c r="N133" s="64">
        <v>5.91E-2</v>
      </c>
      <c r="O133" s="64">
        <v>5.9000000000000004E-2</v>
      </c>
      <c r="P133" s="64">
        <v>5.91E-2</v>
      </c>
      <c r="Q133" s="64">
        <v>2.9500000000000002E-2</v>
      </c>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row>
    <row r="134" spans="1:103" s="71" customFormat="1" ht="12.75" x14ac:dyDescent="0.2">
      <c r="A134" s="84">
        <v>20</v>
      </c>
      <c r="B134" s="63">
        <v>3.7499999999999999E-2</v>
      </c>
      <c r="C134" s="64">
        <v>7.2190000000000004E-2</v>
      </c>
      <c r="D134" s="64">
        <v>6.6769999999999996E-2</v>
      </c>
      <c r="E134" s="64">
        <v>6.1769999999999999E-2</v>
      </c>
      <c r="F134" s="64">
        <v>5.713E-2</v>
      </c>
      <c r="G134" s="64">
        <v>5.2850000000000001E-2</v>
      </c>
      <c r="H134" s="64">
        <v>4.888E-2</v>
      </c>
      <c r="I134" s="64">
        <v>4.5220000000000003E-2</v>
      </c>
      <c r="J134" s="64">
        <v>4.462E-2</v>
      </c>
      <c r="K134" s="64">
        <v>4.4609999999999997E-2</v>
      </c>
      <c r="L134" s="64">
        <v>4.462E-2</v>
      </c>
      <c r="M134" s="64">
        <v>4.4609999999999997E-2</v>
      </c>
      <c r="N134" s="64">
        <v>4.462E-2</v>
      </c>
      <c r="O134" s="64">
        <v>4.4609999999999997E-2</v>
      </c>
      <c r="P134" s="64">
        <v>4.462E-2</v>
      </c>
      <c r="Q134" s="64">
        <v>4.4609999999999997E-2</v>
      </c>
      <c r="R134" s="64">
        <v>4.462E-2</v>
      </c>
      <c r="S134" s="64">
        <v>4.4609999999999997E-2</v>
      </c>
      <c r="T134" s="64">
        <v>4.462E-2</v>
      </c>
      <c r="U134" s="64">
        <v>4.4609999999999997E-2</v>
      </c>
      <c r="V134" s="64">
        <v>2.231E-2</v>
      </c>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row>
    <row r="135" spans="1:103" s="71" customFormat="1" ht="12.75" x14ac:dyDescent="0.2">
      <c r="A135" s="85">
        <v>39</v>
      </c>
      <c r="B135" s="65">
        <v>1.282051282051282E-2</v>
      </c>
      <c r="C135" s="66">
        <v>2.564102564102564E-2</v>
      </c>
      <c r="D135" s="66">
        <v>2.564102564102564E-2</v>
      </c>
      <c r="E135" s="66">
        <v>2.564102564102564E-2</v>
      </c>
      <c r="F135" s="66">
        <v>2.564102564102564E-2</v>
      </c>
      <c r="G135" s="66">
        <v>2.564102564102564E-2</v>
      </c>
      <c r="H135" s="66">
        <v>2.564102564102564E-2</v>
      </c>
      <c r="I135" s="66">
        <v>2.564102564102564E-2</v>
      </c>
      <c r="J135" s="66">
        <v>2.564102564102564E-2</v>
      </c>
      <c r="K135" s="66">
        <v>2.564102564102564E-2</v>
      </c>
      <c r="L135" s="66">
        <v>2.564102564102564E-2</v>
      </c>
      <c r="M135" s="66">
        <v>2.564102564102564E-2</v>
      </c>
      <c r="N135" s="66">
        <v>2.564102564102564E-2</v>
      </c>
      <c r="O135" s="66">
        <v>2.564102564102564E-2</v>
      </c>
      <c r="P135" s="66">
        <v>2.564102564102564E-2</v>
      </c>
      <c r="Q135" s="66">
        <v>2.564102564102564E-2</v>
      </c>
      <c r="R135" s="66">
        <v>2.564102564102564E-2</v>
      </c>
      <c r="S135" s="66">
        <v>2.564102564102564E-2</v>
      </c>
      <c r="T135" s="66">
        <v>2.564102564102564E-2</v>
      </c>
      <c r="U135" s="66">
        <v>2.564102564102564E-2</v>
      </c>
      <c r="V135" s="66">
        <v>2.564102564102564E-2</v>
      </c>
      <c r="W135" s="66">
        <v>2.564102564102564E-2</v>
      </c>
      <c r="X135" s="66">
        <v>2.564102564102564E-2</v>
      </c>
      <c r="Y135" s="66">
        <v>2.564102564102564E-2</v>
      </c>
      <c r="Z135" s="66">
        <v>2.564102564102564E-2</v>
      </c>
      <c r="AA135" s="66">
        <v>2.564102564102564E-2</v>
      </c>
      <c r="AB135" s="66">
        <v>2.564102564102564E-2</v>
      </c>
      <c r="AC135" s="66">
        <v>2.564102564102564E-2</v>
      </c>
      <c r="AD135" s="66">
        <v>2.564102564102564E-2</v>
      </c>
      <c r="AE135" s="66">
        <v>2.564102564102564E-2</v>
      </c>
      <c r="AF135" s="66">
        <v>2.564102564102564E-2</v>
      </c>
      <c r="AG135" s="66">
        <v>2.564102564102564E-2</v>
      </c>
      <c r="AH135" s="66">
        <v>2.564102564102564E-2</v>
      </c>
      <c r="AI135" s="66">
        <v>0.16666666666666666</v>
      </c>
      <c r="AJ135" s="66">
        <v>0</v>
      </c>
      <c r="AK135" s="66">
        <v>0</v>
      </c>
      <c r="AL135" s="66">
        <v>0</v>
      </c>
      <c r="AM135" s="66">
        <v>0</v>
      </c>
      <c r="AN135" s="66">
        <v>0</v>
      </c>
      <c r="AO135" s="66">
        <v>0</v>
      </c>
      <c r="AP135" s="66">
        <v>0</v>
      </c>
      <c r="AQ135" s="66">
        <v>0</v>
      </c>
      <c r="AR135" s="66">
        <v>0</v>
      </c>
      <c r="AS135" s="66">
        <v>0</v>
      </c>
      <c r="AT135" s="66">
        <v>0</v>
      </c>
      <c r="AU135" s="66">
        <v>0</v>
      </c>
      <c r="AV135" s="66">
        <v>0</v>
      </c>
      <c r="AW135" s="66">
        <v>0</v>
      </c>
      <c r="AX135" s="66">
        <v>0</v>
      </c>
      <c r="AY135" s="66">
        <v>0</v>
      </c>
      <c r="AZ135" s="66">
        <v>0</v>
      </c>
      <c r="BA135" s="66">
        <v>0</v>
      </c>
      <c r="BB135" s="66">
        <v>0</v>
      </c>
      <c r="BC135" s="66">
        <v>0</v>
      </c>
      <c r="BD135" s="66">
        <v>0</v>
      </c>
      <c r="BE135" s="66">
        <v>0</v>
      </c>
      <c r="BF135" s="66">
        <v>0</v>
      </c>
      <c r="BG135" s="66">
        <v>0</v>
      </c>
      <c r="BH135" s="66">
        <v>0</v>
      </c>
      <c r="BI135" s="66">
        <v>0</v>
      </c>
      <c r="BJ135" s="66">
        <v>0</v>
      </c>
      <c r="BK135" s="66">
        <v>0</v>
      </c>
      <c r="BL135" s="66">
        <v>0</v>
      </c>
      <c r="BM135" s="66">
        <v>0</v>
      </c>
      <c r="BN135" s="66">
        <v>0</v>
      </c>
      <c r="BO135" s="66">
        <v>0</v>
      </c>
      <c r="BP135" s="66">
        <v>0</v>
      </c>
      <c r="BQ135" s="66">
        <v>0</v>
      </c>
      <c r="BR135" s="66">
        <v>0</v>
      </c>
      <c r="BS135" s="66">
        <v>0</v>
      </c>
      <c r="BT135" s="66">
        <v>0</v>
      </c>
      <c r="BU135" s="66">
        <v>0</v>
      </c>
      <c r="BV135" s="66">
        <v>0</v>
      </c>
      <c r="BW135" s="66">
        <v>0</v>
      </c>
      <c r="BX135" s="66">
        <v>0</v>
      </c>
      <c r="BY135" s="66">
        <v>0</v>
      </c>
      <c r="BZ135" s="66">
        <v>0</v>
      </c>
      <c r="CA135" s="66">
        <v>0</v>
      </c>
      <c r="CB135" s="66">
        <v>0</v>
      </c>
      <c r="CC135" s="66">
        <v>0</v>
      </c>
      <c r="CD135" s="66">
        <v>0</v>
      </c>
      <c r="CE135" s="66">
        <v>0</v>
      </c>
      <c r="CF135" s="66">
        <v>0</v>
      </c>
      <c r="CG135" s="66">
        <v>0</v>
      </c>
      <c r="CH135" s="66">
        <v>0</v>
      </c>
      <c r="CI135" s="66">
        <v>0</v>
      </c>
      <c r="CJ135" s="66">
        <v>0</v>
      </c>
      <c r="CK135" s="66">
        <v>0</v>
      </c>
      <c r="CL135" s="66">
        <v>0</v>
      </c>
      <c r="CM135" s="66">
        <v>0</v>
      </c>
      <c r="CN135" s="66">
        <v>0</v>
      </c>
      <c r="CO135" s="66">
        <v>0</v>
      </c>
      <c r="CP135" s="66">
        <v>0</v>
      </c>
      <c r="CQ135" s="66">
        <v>0</v>
      </c>
      <c r="CR135" s="66">
        <v>0</v>
      </c>
      <c r="CS135" s="66">
        <v>0</v>
      </c>
      <c r="CT135" s="66">
        <v>0</v>
      </c>
      <c r="CU135" s="66">
        <v>0</v>
      </c>
      <c r="CV135" s="66">
        <v>0</v>
      </c>
      <c r="CW135" s="66">
        <v>0</v>
      </c>
      <c r="CX135" s="66">
        <v>0</v>
      </c>
      <c r="CY135" s="66">
        <v>0</v>
      </c>
    </row>
    <row r="136" spans="1:103" s="71" customFormat="1" ht="12.75" x14ac:dyDescent="0.2">
      <c r="A136" s="133" t="s">
        <v>235</v>
      </c>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pageSetUpPr fitToPage="1"/>
  </sheetPr>
  <dimension ref="A1:CY149"/>
  <sheetViews>
    <sheetView zoomScaleNormal="100" workbookViewId="0">
      <pane xSplit="1" topLeftCell="B1" activePane="topRight" state="frozenSplit"/>
      <selection activeCell="F40" sqref="F40"/>
      <selection pane="topRight" activeCell="A17" sqref="A17"/>
    </sheetView>
  </sheetViews>
  <sheetFormatPr defaultColWidth="9" defaultRowHeight="12.75" x14ac:dyDescent="0.2"/>
  <cols>
    <col min="1" max="1" width="34.375" style="71" customWidth="1"/>
    <col min="2" max="2" width="8.125" style="71" customWidth="1"/>
    <col min="3" max="3" width="9.75" style="71" customWidth="1"/>
    <col min="4" max="4" width="8.375" style="71" customWidth="1"/>
    <col min="5" max="5" width="8.5" style="71" customWidth="1"/>
    <col min="6" max="6" width="9.875" style="71" customWidth="1"/>
    <col min="7" max="7" width="7.25" style="71" customWidth="1"/>
    <col min="8" max="8" width="7.125" style="71" bestFit="1" customWidth="1"/>
    <col min="9" max="9" width="9.125" style="71" bestFit="1" customWidth="1"/>
    <col min="10" max="10" width="7.375" style="71" customWidth="1"/>
    <col min="11" max="11" width="7.25" style="71" bestFit="1" customWidth="1"/>
    <col min="12" max="12" width="7.125" style="71" customWidth="1"/>
    <col min="13" max="13" width="10.75" style="71" bestFit="1" customWidth="1"/>
    <col min="14" max="14" width="7.125" style="72" bestFit="1" customWidth="1"/>
    <col min="15" max="15" width="7.375" style="71" customWidth="1"/>
    <col min="16" max="21" width="7.125" style="71" bestFit="1" customWidth="1"/>
    <col min="22" max="39" width="6.875" style="71" customWidth="1"/>
    <col min="40" max="16384" width="9" style="71"/>
  </cols>
  <sheetData>
    <row r="1" spans="1:14" x14ac:dyDescent="0.2">
      <c r="L1" s="72"/>
      <c r="N1" s="71"/>
    </row>
    <row r="2" spans="1:14" x14ac:dyDescent="0.2">
      <c r="N2" s="71"/>
    </row>
    <row r="3" spans="1:14" ht="36.75" customHeight="1" x14ac:dyDescent="0.2">
      <c r="A3" s="73" t="s">
        <v>21</v>
      </c>
      <c r="N3" s="71"/>
    </row>
    <row r="4" spans="1:14" x14ac:dyDescent="0.2">
      <c r="A4" s="74" t="s">
        <v>20</v>
      </c>
      <c r="C4" s="71" t="s">
        <v>340</v>
      </c>
      <c r="D4" s="71" t="s">
        <v>121</v>
      </c>
      <c r="N4" s="71"/>
    </row>
    <row r="5" spans="1:14" x14ac:dyDescent="0.2">
      <c r="A5" s="75" t="s">
        <v>19</v>
      </c>
      <c r="C5" s="71" t="s">
        <v>341</v>
      </c>
      <c r="D5" s="71" t="s">
        <v>74</v>
      </c>
      <c r="N5" s="71"/>
    </row>
    <row r="6" spans="1:14" x14ac:dyDescent="0.2">
      <c r="A6" s="75" t="s">
        <v>86</v>
      </c>
      <c r="C6" s="71" t="s">
        <v>342</v>
      </c>
      <c r="N6" s="71"/>
    </row>
    <row r="7" spans="1:14" x14ac:dyDescent="0.2">
      <c r="A7" s="76" t="s">
        <v>110</v>
      </c>
      <c r="C7" s="71" t="s">
        <v>0</v>
      </c>
      <c r="N7" s="71"/>
    </row>
    <row r="8" spans="1:14" x14ac:dyDescent="0.2">
      <c r="C8" s="77"/>
      <c r="F8" s="78"/>
    </row>
    <row r="9" spans="1:14" x14ac:dyDescent="0.2">
      <c r="A9" s="79" t="s">
        <v>94</v>
      </c>
      <c r="C9" s="80"/>
      <c r="F9" s="72"/>
      <c r="G9" s="81"/>
    </row>
    <row r="10" spans="1:14" x14ac:dyDescent="0.2">
      <c r="A10" s="82" t="s">
        <v>127</v>
      </c>
      <c r="G10" s="81"/>
    </row>
    <row r="11" spans="1:14" x14ac:dyDescent="0.2">
      <c r="A11" s="83" t="s">
        <v>58</v>
      </c>
    </row>
    <row r="12" spans="1:14" x14ac:dyDescent="0.2">
      <c r="A12" s="83" t="s">
        <v>87</v>
      </c>
    </row>
    <row r="13" spans="1:14" x14ac:dyDescent="0.2">
      <c r="A13" s="83" t="s">
        <v>128</v>
      </c>
    </row>
    <row r="14" spans="1:14" x14ac:dyDescent="0.2">
      <c r="A14" s="83" t="s">
        <v>141</v>
      </c>
    </row>
    <row r="15" spans="1:14" x14ac:dyDescent="0.2">
      <c r="A15" s="83" t="s">
        <v>142</v>
      </c>
    </row>
    <row r="16" spans="1:14" x14ac:dyDescent="0.2">
      <c r="A16" s="83" t="s">
        <v>129</v>
      </c>
    </row>
    <row r="17" spans="1:7" x14ac:dyDescent="0.2">
      <c r="A17" s="83" t="s">
        <v>321</v>
      </c>
    </row>
    <row r="18" spans="1:7" x14ac:dyDescent="0.2">
      <c r="A18" s="476" t="s">
        <v>88</v>
      </c>
    </row>
    <row r="19" spans="1:7" x14ac:dyDescent="0.2">
      <c r="A19" s="477" t="s">
        <v>0</v>
      </c>
    </row>
    <row r="21" spans="1:7" ht="38.25" x14ac:dyDescent="0.2">
      <c r="A21" s="79" t="s">
        <v>100</v>
      </c>
      <c r="B21" s="86" t="s">
        <v>76</v>
      </c>
      <c r="C21" s="86" t="s">
        <v>77</v>
      </c>
      <c r="D21" s="87" t="s">
        <v>22</v>
      </c>
      <c r="E21" s="88" t="s">
        <v>125</v>
      </c>
      <c r="F21" s="88" t="s">
        <v>126</v>
      </c>
    </row>
    <row r="22" spans="1:7" x14ac:dyDescent="0.2">
      <c r="A22" s="75" t="s">
        <v>35</v>
      </c>
      <c r="B22" s="89">
        <v>31</v>
      </c>
      <c r="C22" s="89">
        <v>29</v>
      </c>
      <c r="D22" s="90">
        <v>20</v>
      </c>
      <c r="E22" s="91">
        <v>1.5E-3</v>
      </c>
      <c r="F22" s="91">
        <v>1.5E-3</v>
      </c>
      <c r="G22" s="92" t="s">
        <v>351</v>
      </c>
    </row>
    <row r="23" spans="1:7" x14ac:dyDescent="0.2">
      <c r="A23" s="75" t="s">
        <v>1</v>
      </c>
      <c r="B23" s="93">
        <v>29</v>
      </c>
      <c r="C23" s="93">
        <v>29</v>
      </c>
      <c r="D23" s="94">
        <v>20</v>
      </c>
      <c r="E23" s="95">
        <v>1.5E-3</v>
      </c>
      <c r="F23" s="95">
        <v>1.5E-3</v>
      </c>
      <c r="G23" s="92"/>
    </row>
    <row r="24" spans="1:7" x14ac:dyDescent="0.2">
      <c r="A24" s="75" t="s">
        <v>2</v>
      </c>
      <c r="B24" s="93">
        <v>38</v>
      </c>
      <c r="C24" s="93">
        <v>33</v>
      </c>
      <c r="D24" s="94">
        <v>20</v>
      </c>
      <c r="E24" s="95">
        <v>1.5E-3</v>
      </c>
      <c r="F24" s="95">
        <v>1.5E-3</v>
      </c>
      <c r="G24" s="92"/>
    </row>
    <row r="25" spans="1:7" x14ac:dyDescent="0.2">
      <c r="A25" s="75" t="s">
        <v>3</v>
      </c>
      <c r="B25" s="93">
        <v>24</v>
      </c>
      <c r="C25" s="93">
        <v>25</v>
      </c>
      <c r="D25" s="94">
        <v>15</v>
      </c>
      <c r="E25" s="95">
        <v>1.5E-3</v>
      </c>
      <c r="F25" s="95">
        <v>1.5E-3</v>
      </c>
      <c r="G25" s="92"/>
    </row>
    <row r="26" spans="1:7" x14ac:dyDescent="0.2">
      <c r="A26" s="75" t="s">
        <v>328</v>
      </c>
      <c r="B26" s="93">
        <v>22</v>
      </c>
      <c r="C26" s="93">
        <v>22</v>
      </c>
      <c r="D26" s="94">
        <v>5</v>
      </c>
      <c r="E26" s="95">
        <v>1.5E-3</v>
      </c>
      <c r="F26" s="95">
        <v>1.5E-3</v>
      </c>
      <c r="G26" s="92"/>
    </row>
    <row r="27" spans="1:7" x14ac:dyDescent="0.2">
      <c r="A27" s="75" t="s">
        <v>4</v>
      </c>
      <c r="B27" s="93">
        <v>30</v>
      </c>
      <c r="C27" s="93">
        <v>39</v>
      </c>
      <c r="D27" s="94">
        <v>15</v>
      </c>
      <c r="E27" s="95">
        <v>1.220213E-2</v>
      </c>
      <c r="F27" s="95">
        <v>1.102333E-2</v>
      </c>
      <c r="G27" s="92"/>
    </row>
    <row r="28" spans="1:7" x14ac:dyDescent="0.2">
      <c r="A28" s="75" t="s">
        <v>5</v>
      </c>
      <c r="B28" s="93">
        <v>62</v>
      </c>
      <c r="C28" s="93">
        <v>53</v>
      </c>
      <c r="D28" s="94">
        <v>15</v>
      </c>
      <c r="E28" s="95">
        <v>1.5E-3</v>
      </c>
      <c r="F28" s="95">
        <v>1.5E-3</v>
      </c>
      <c r="G28" s="92"/>
    </row>
    <row r="29" spans="1:7" x14ac:dyDescent="0.2">
      <c r="A29" s="75" t="s">
        <v>6</v>
      </c>
      <c r="B29" s="93">
        <v>31</v>
      </c>
      <c r="C29" s="93">
        <v>40</v>
      </c>
      <c r="D29" s="94">
        <v>20</v>
      </c>
      <c r="E29" s="95">
        <v>1.220213E-2</v>
      </c>
      <c r="F29" s="95">
        <v>1.102333E-2</v>
      </c>
      <c r="G29" s="92"/>
    </row>
    <row r="30" spans="1:7" x14ac:dyDescent="0.2">
      <c r="A30" s="75" t="s">
        <v>7</v>
      </c>
      <c r="B30" s="93">
        <v>48</v>
      </c>
      <c r="C30" s="93">
        <v>44</v>
      </c>
      <c r="D30" s="94">
        <v>20</v>
      </c>
      <c r="E30" s="95">
        <v>1.5E-3</v>
      </c>
      <c r="F30" s="95">
        <v>1.5E-3</v>
      </c>
      <c r="G30" s="92"/>
    </row>
    <row r="31" spans="1:7" x14ac:dyDescent="0.2">
      <c r="A31" s="75" t="s">
        <v>8</v>
      </c>
      <c r="B31" s="93">
        <v>53</v>
      </c>
      <c r="C31" s="93">
        <v>46</v>
      </c>
      <c r="D31" s="94">
        <v>20</v>
      </c>
      <c r="E31" s="95">
        <v>1.220213E-2</v>
      </c>
      <c r="F31" s="95">
        <v>1.102333E-2</v>
      </c>
      <c r="G31" s="92"/>
    </row>
    <row r="32" spans="1:7" x14ac:dyDescent="0.2">
      <c r="A32" s="75" t="s">
        <v>36</v>
      </c>
      <c r="B32" s="96">
        <v>49</v>
      </c>
      <c r="C32" s="96"/>
      <c r="D32" s="97">
        <v>20</v>
      </c>
      <c r="E32" s="95">
        <v>1.220213E-2</v>
      </c>
      <c r="F32" s="95"/>
      <c r="G32" s="92" t="s">
        <v>350</v>
      </c>
    </row>
    <row r="33" spans="1:7" x14ac:dyDescent="0.2">
      <c r="A33" s="75" t="s">
        <v>9</v>
      </c>
      <c r="B33" s="93">
        <v>46</v>
      </c>
      <c r="C33" s="93"/>
      <c r="D33" s="94">
        <v>15</v>
      </c>
      <c r="E33" s="98">
        <v>1.67806E-2</v>
      </c>
      <c r="F33" s="98"/>
      <c r="G33" s="92"/>
    </row>
    <row r="34" spans="1:7" x14ac:dyDescent="0.2">
      <c r="A34" s="75" t="s">
        <v>10</v>
      </c>
      <c r="B34" s="93">
        <v>49</v>
      </c>
      <c r="C34" s="93"/>
      <c r="D34" s="94">
        <v>15</v>
      </c>
      <c r="E34" s="98">
        <v>1.67806E-2</v>
      </c>
      <c r="F34" s="98"/>
      <c r="G34" s="92"/>
    </row>
    <row r="35" spans="1:7" x14ac:dyDescent="0.2">
      <c r="A35" s="75" t="s">
        <v>8</v>
      </c>
      <c r="B35" s="93">
        <v>38</v>
      </c>
      <c r="C35" s="93"/>
      <c r="D35" s="94">
        <v>20</v>
      </c>
      <c r="E35" s="95">
        <v>1.220213E-2</v>
      </c>
      <c r="F35" s="95"/>
      <c r="G35" s="92"/>
    </row>
    <row r="36" spans="1:7" x14ac:dyDescent="0.2">
      <c r="A36" s="75" t="s">
        <v>11</v>
      </c>
      <c r="B36" s="93">
        <v>50</v>
      </c>
      <c r="C36" s="93"/>
      <c r="D36" s="94">
        <v>20</v>
      </c>
      <c r="E36" s="95">
        <v>1.220213E-2</v>
      </c>
      <c r="F36" s="95"/>
      <c r="G36" s="92"/>
    </row>
    <row r="37" spans="1:7" x14ac:dyDescent="0.2">
      <c r="A37" s="75" t="s">
        <v>12</v>
      </c>
      <c r="B37" s="93">
        <v>36</v>
      </c>
      <c r="C37" s="93"/>
      <c r="D37" s="94">
        <v>20</v>
      </c>
      <c r="E37" s="98">
        <v>1.67806E-2</v>
      </c>
      <c r="F37" s="98"/>
      <c r="G37" s="92"/>
    </row>
    <row r="38" spans="1:7" x14ac:dyDescent="0.2">
      <c r="A38" s="75" t="s">
        <v>37</v>
      </c>
      <c r="B38" s="96">
        <v>18</v>
      </c>
      <c r="C38" s="96">
        <v>15</v>
      </c>
      <c r="D38" s="97">
        <v>7</v>
      </c>
      <c r="E38" s="98">
        <v>1.67806E-2</v>
      </c>
      <c r="F38" s="98">
        <v>1.483752E-2</v>
      </c>
      <c r="G38" s="92" t="s">
        <v>349</v>
      </c>
    </row>
    <row r="39" spans="1:7" x14ac:dyDescent="0.2">
      <c r="A39" s="75" t="s">
        <v>13</v>
      </c>
      <c r="B39" s="93">
        <v>36</v>
      </c>
      <c r="C39" s="93">
        <v>41</v>
      </c>
      <c r="D39" s="94">
        <v>39</v>
      </c>
      <c r="E39" s="95">
        <v>1.220213E-2</v>
      </c>
      <c r="F39" s="95">
        <v>1.102333E-2</v>
      </c>
    </row>
    <row r="40" spans="1:7" x14ac:dyDescent="0.2">
      <c r="A40" s="75" t="s">
        <v>14</v>
      </c>
      <c r="B40" s="93">
        <v>15</v>
      </c>
      <c r="C40" s="93">
        <v>20</v>
      </c>
      <c r="D40" s="94">
        <v>7</v>
      </c>
      <c r="E40" s="98">
        <v>1.67806E-2</v>
      </c>
      <c r="F40" s="98">
        <v>1.483752E-2</v>
      </c>
    </row>
    <row r="41" spans="1:7" x14ac:dyDescent="0.2">
      <c r="A41" s="75" t="s">
        <v>15</v>
      </c>
      <c r="B41" s="93">
        <v>12</v>
      </c>
      <c r="C41" s="93">
        <v>16</v>
      </c>
      <c r="D41" s="94">
        <v>5</v>
      </c>
      <c r="E41" s="95">
        <v>6.437E-3</v>
      </c>
      <c r="F41" s="95">
        <v>6.437E-3</v>
      </c>
    </row>
    <row r="42" spans="1:7" x14ac:dyDescent="0.2">
      <c r="A42" s="75" t="s">
        <v>16</v>
      </c>
      <c r="B42" s="93">
        <v>22</v>
      </c>
      <c r="C42" s="93">
        <v>16</v>
      </c>
      <c r="D42" s="94">
        <v>5</v>
      </c>
      <c r="E42" s="98">
        <v>1.67806E-2</v>
      </c>
      <c r="F42" s="98">
        <v>1.483752E-2</v>
      </c>
    </row>
    <row r="43" spans="1:7" x14ac:dyDescent="0.2">
      <c r="A43" s="75" t="s">
        <v>17</v>
      </c>
      <c r="B43" s="93">
        <v>10</v>
      </c>
      <c r="C43" s="93">
        <v>18</v>
      </c>
      <c r="D43" s="94">
        <v>7</v>
      </c>
      <c r="E43" s="98">
        <v>1.67806E-2</v>
      </c>
      <c r="F43" s="98">
        <v>1.483752E-2</v>
      </c>
    </row>
    <row r="44" spans="1:7" x14ac:dyDescent="0.2">
      <c r="A44" s="75" t="s">
        <v>18</v>
      </c>
      <c r="B44" s="93">
        <v>25</v>
      </c>
      <c r="C44" s="93">
        <v>25</v>
      </c>
      <c r="D44" s="94">
        <v>7</v>
      </c>
      <c r="E44" s="98">
        <v>1.67806E-2</v>
      </c>
      <c r="F44" s="98">
        <v>1.483752E-2</v>
      </c>
    </row>
    <row r="45" spans="1:7" x14ac:dyDescent="0.2">
      <c r="A45" s="75" t="s">
        <v>348</v>
      </c>
      <c r="B45" s="93">
        <v>15</v>
      </c>
      <c r="C45" s="93">
        <v>15</v>
      </c>
      <c r="D45" s="94">
        <v>10</v>
      </c>
      <c r="E45" s="98">
        <v>1.67806E-2</v>
      </c>
      <c r="F45" s="98">
        <v>1.483752E-2</v>
      </c>
      <c r="G45" s="156"/>
    </row>
    <row r="46" spans="1:7" x14ac:dyDescent="0.2">
      <c r="A46" s="75" t="s">
        <v>143</v>
      </c>
      <c r="B46" s="99">
        <v>4</v>
      </c>
      <c r="C46" s="99">
        <v>4</v>
      </c>
      <c r="D46" s="100">
        <v>5</v>
      </c>
      <c r="E46" s="98">
        <v>1.67806E-2</v>
      </c>
      <c r="F46" s="98">
        <v>1.483752E-2</v>
      </c>
    </row>
    <row r="47" spans="1:7" x14ac:dyDescent="0.2">
      <c r="A47" s="75" t="s">
        <v>209</v>
      </c>
      <c r="B47" s="99">
        <v>10</v>
      </c>
      <c r="C47" s="99">
        <v>10</v>
      </c>
      <c r="D47" s="100">
        <v>5</v>
      </c>
      <c r="E47" s="98">
        <v>1.67806E-2</v>
      </c>
      <c r="F47" s="98">
        <v>1.483752E-2</v>
      </c>
    </row>
    <row r="48" spans="1:7" ht="13.5" thickBot="1" x14ac:dyDescent="0.25">
      <c r="A48" s="75" t="s">
        <v>89</v>
      </c>
      <c r="B48" s="99">
        <v>5</v>
      </c>
      <c r="C48" s="99">
        <v>5</v>
      </c>
      <c r="D48" s="100">
        <v>5</v>
      </c>
      <c r="E48" s="98">
        <v>1.67806E-2</v>
      </c>
      <c r="F48" s="98">
        <v>1.483752E-2</v>
      </c>
    </row>
    <row r="49" spans="1:103" x14ac:dyDescent="0.2">
      <c r="A49" s="101" t="str">
        <f>Inputs!M20</f>
        <v xml:space="preserve">  Electric Distribution Lines</v>
      </c>
      <c r="B49" s="102">
        <f ca="1">IF($A$49=0,B23,OFFSET(B21,MATCH($A$49,$A$22:$A$48,0),,,))</f>
        <v>31</v>
      </c>
      <c r="C49" s="103">
        <f t="shared" ref="C49:D49" ca="1" si="0">IF($A$49=0,C23,OFFSET(C21,MATCH($A$49,$A$22:$A$48,0),,,))</f>
        <v>40</v>
      </c>
      <c r="D49" s="104">
        <f t="shared" ca="1" si="0"/>
        <v>20</v>
      </c>
      <c r="E49" s="105">
        <f ca="1">IF(ISBLANK(Company),E23,IF(OR(Company=$A$4,Company=$A$6),OFFSET(E21,MATCH($A$49,$A$22:$A$48,0),,,),OFFSET(F21,MATCH($A$49,$A$22:$A$48,0),,,)))</f>
        <v>1.102333E-2</v>
      </c>
      <c r="F49" s="105"/>
      <c r="G49" s="106"/>
    </row>
    <row r="50" spans="1:103" x14ac:dyDescent="0.2">
      <c r="A50" s="107"/>
      <c r="B50" s="479"/>
      <c r="C50" s="480"/>
      <c r="D50" s="108"/>
      <c r="E50" s="109"/>
    </row>
    <row r="51" spans="1:103" x14ac:dyDescent="0.2">
      <c r="A51" s="110"/>
      <c r="B51" s="111"/>
      <c r="C51" s="112"/>
      <c r="D51" s="112"/>
      <c r="E51" s="113"/>
    </row>
    <row r="52" spans="1:103" ht="13.5" thickBot="1" x14ac:dyDescent="0.25"/>
    <row r="53" spans="1:103" x14ac:dyDescent="0.2">
      <c r="A53" s="114" t="s">
        <v>32</v>
      </c>
      <c r="B53" s="115" t="s">
        <v>75</v>
      </c>
      <c r="C53" s="116"/>
      <c r="D53" s="117"/>
    </row>
    <row r="54" spans="1:103" x14ac:dyDescent="0.2">
      <c r="A54" s="118" t="s">
        <v>322</v>
      </c>
      <c r="B54" s="119">
        <v>0.32900000000000001</v>
      </c>
      <c r="C54" s="120"/>
      <c r="D54" s="121"/>
      <c r="E54" s="122"/>
      <c r="F54" s="123"/>
      <c r="G54" s="123"/>
      <c r="H54" s="123"/>
      <c r="I54" s="123"/>
      <c r="J54" s="123"/>
      <c r="K54" s="123"/>
      <c r="L54" s="123"/>
      <c r="M54" s="123"/>
      <c r="N54" s="124"/>
      <c r="O54" s="124"/>
      <c r="P54" s="124"/>
      <c r="Q54" s="124"/>
      <c r="R54" s="124"/>
      <c r="S54" s="124"/>
    </row>
    <row r="55" spans="1:103" ht="13.5" thickBot="1" x14ac:dyDescent="0.25">
      <c r="A55" s="496" t="s">
        <v>323</v>
      </c>
      <c r="B55" s="497">
        <v>0.06</v>
      </c>
      <c r="C55" s="498"/>
      <c r="D55" s="499"/>
      <c r="E55" s="122"/>
      <c r="F55" s="123"/>
      <c r="G55" s="123"/>
      <c r="H55" s="123"/>
      <c r="I55" s="123"/>
      <c r="J55" s="123"/>
      <c r="K55" s="123"/>
      <c r="L55" s="123"/>
      <c r="M55" s="123"/>
      <c r="N55" s="124"/>
      <c r="O55" s="124"/>
      <c r="P55" s="124"/>
      <c r="Q55" s="124"/>
      <c r="R55" s="124"/>
      <c r="S55" s="124"/>
    </row>
    <row r="56" spans="1:103" x14ac:dyDescent="0.2">
      <c r="D56" s="126"/>
      <c r="E56" s="122"/>
      <c r="F56" s="123"/>
      <c r="G56" s="123"/>
      <c r="H56" s="123"/>
      <c r="I56" s="123"/>
      <c r="J56" s="123"/>
      <c r="K56" s="123"/>
      <c r="L56" s="123"/>
      <c r="M56" s="123"/>
      <c r="N56" s="125"/>
      <c r="O56" s="124"/>
      <c r="P56" s="124"/>
      <c r="Q56" s="124"/>
      <c r="R56" s="124"/>
      <c r="S56" s="124"/>
    </row>
    <row r="57" spans="1:103" x14ac:dyDescent="0.2">
      <c r="A57" s="127" t="s">
        <v>30</v>
      </c>
      <c r="B57" s="128"/>
    </row>
    <row r="58" spans="1:103" x14ac:dyDescent="0.2">
      <c r="A58" s="129" t="s">
        <v>31</v>
      </c>
      <c r="B58" s="130">
        <f>FirstYear</f>
        <v>2017</v>
      </c>
      <c r="C58" s="131">
        <f t="shared" ref="C58:AI58" si="1">B58+1</f>
        <v>2018</v>
      </c>
      <c r="D58" s="131">
        <f t="shared" si="1"/>
        <v>2019</v>
      </c>
      <c r="E58" s="131">
        <f t="shared" si="1"/>
        <v>2020</v>
      </c>
      <c r="F58" s="131">
        <f t="shared" si="1"/>
        <v>2021</v>
      </c>
      <c r="G58" s="131">
        <f t="shared" si="1"/>
        <v>2022</v>
      </c>
      <c r="H58" s="131">
        <f t="shared" si="1"/>
        <v>2023</v>
      </c>
      <c r="I58" s="131">
        <f t="shared" si="1"/>
        <v>2024</v>
      </c>
      <c r="J58" s="131">
        <f>I58+1</f>
        <v>2025</v>
      </c>
      <c r="K58" s="131">
        <f t="shared" si="1"/>
        <v>2026</v>
      </c>
      <c r="L58" s="131">
        <f>K58+1</f>
        <v>2027</v>
      </c>
      <c r="M58" s="131">
        <f t="shared" si="1"/>
        <v>2028</v>
      </c>
      <c r="N58" s="131">
        <f t="shared" si="1"/>
        <v>2029</v>
      </c>
      <c r="O58" s="131">
        <f t="shared" si="1"/>
        <v>2030</v>
      </c>
      <c r="P58" s="131">
        <f t="shared" si="1"/>
        <v>2031</v>
      </c>
      <c r="Q58" s="131">
        <f t="shared" si="1"/>
        <v>2032</v>
      </c>
      <c r="R58" s="131">
        <f t="shared" si="1"/>
        <v>2033</v>
      </c>
      <c r="S58" s="131">
        <f t="shared" si="1"/>
        <v>2034</v>
      </c>
      <c r="T58" s="131">
        <f t="shared" si="1"/>
        <v>2035</v>
      </c>
      <c r="U58" s="131">
        <f t="shared" si="1"/>
        <v>2036</v>
      </c>
      <c r="V58" s="131">
        <f t="shared" si="1"/>
        <v>2037</v>
      </c>
      <c r="W58" s="131">
        <f t="shared" si="1"/>
        <v>2038</v>
      </c>
      <c r="X58" s="131">
        <f t="shared" si="1"/>
        <v>2039</v>
      </c>
      <c r="Y58" s="131">
        <f t="shared" si="1"/>
        <v>2040</v>
      </c>
      <c r="Z58" s="131">
        <f t="shared" si="1"/>
        <v>2041</v>
      </c>
      <c r="AA58" s="131">
        <f t="shared" si="1"/>
        <v>2042</v>
      </c>
      <c r="AB58" s="131">
        <f t="shared" si="1"/>
        <v>2043</v>
      </c>
      <c r="AC58" s="131">
        <f t="shared" si="1"/>
        <v>2044</v>
      </c>
      <c r="AD58" s="131">
        <f t="shared" si="1"/>
        <v>2045</v>
      </c>
      <c r="AE58" s="131">
        <f t="shared" si="1"/>
        <v>2046</v>
      </c>
      <c r="AF58" s="131">
        <f t="shared" si="1"/>
        <v>2047</v>
      </c>
      <c r="AG58" s="131">
        <f t="shared" si="1"/>
        <v>2048</v>
      </c>
      <c r="AH58" s="131">
        <f t="shared" si="1"/>
        <v>2049</v>
      </c>
      <c r="AI58" s="131">
        <f t="shared" si="1"/>
        <v>2050</v>
      </c>
      <c r="AJ58" s="131">
        <f t="shared" ref="AJ58" si="2">AI58+1</f>
        <v>2051</v>
      </c>
      <c r="AK58" s="131">
        <f t="shared" ref="AK58" si="3">AJ58+1</f>
        <v>2052</v>
      </c>
      <c r="AL58" s="131">
        <f t="shared" ref="AL58" si="4">AK58+1</f>
        <v>2053</v>
      </c>
      <c r="AM58" s="131">
        <f t="shared" ref="AM58" si="5">AL58+1</f>
        <v>2054</v>
      </c>
      <c r="AN58" s="131">
        <f t="shared" ref="AN58" si="6">AM58+1</f>
        <v>2055</v>
      </c>
      <c r="AO58" s="131">
        <f t="shared" ref="AO58" si="7">AN58+1</f>
        <v>2056</v>
      </c>
      <c r="AP58" s="131">
        <f t="shared" ref="AP58" si="8">AO58+1</f>
        <v>2057</v>
      </c>
      <c r="AQ58" s="131">
        <f t="shared" ref="AQ58" si="9">AP58+1</f>
        <v>2058</v>
      </c>
      <c r="AR58" s="131">
        <f t="shared" ref="AR58" si="10">AQ58+1</f>
        <v>2059</v>
      </c>
      <c r="AS58" s="131">
        <f t="shared" ref="AS58" si="11">AR58+1</f>
        <v>2060</v>
      </c>
      <c r="AT58" s="131">
        <f t="shared" ref="AT58" si="12">AS58+1</f>
        <v>2061</v>
      </c>
      <c r="AU58" s="131">
        <f t="shared" ref="AU58" si="13">AT58+1</f>
        <v>2062</v>
      </c>
      <c r="AV58" s="131">
        <f t="shared" ref="AV58" si="14">AU58+1</f>
        <v>2063</v>
      </c>
      <c r="AW58" s="131">
        <f t="shared" ref="AW58" si="15">AV58+1</f>
        <v>2064</v>
      </c>
      <c r="AX58" s="131">
        <f t="shared" ref="AX58" si="16">AW58+1</f>
        <v>2065</v>
      </c>
      <c r="AY58" s="131">
        <f t="shared" ref="AY58" si="17">AX58+1</f>
        <v>2066</v>
      </c>
      <c r="AZ58" s="131">
        <f t="shared" ref="AZ58" si="18">AY58+1</f>
        <v>2067</v>
      </c>
      <c r="BA58" s="131">
        <f t="shared" ref="BA58" si="19">AZ58+1</f>
        <v>2068</v>
      </c>
      <c r="BB58" s="131">
        <f t="shared" ref="BB58" si="20">BA58+1</f>
        <v>2069</v>
      </c>
      <c r="BC58" s="131">
        <f t="shared" ref="BC58" si="21">BB58+1</f>
        <v>2070</v>
      </c>
      <c r="BD58" s="131">
        <f t="shared" ref="BD58" si="22">BC58+1</f>
        <v>2071</v>
      </c>
      <c r="BE58" s="131">
        <f t="shared" ref="BE58" si="23">BD58+1</f>
        <v>2072</v>
      </c>
      <c r="BF58" s="131">
        <f t="shared" ref="BF58" si="24">BE58+1</f>
        <v>2073</v>
      </c>
      <c r="BG58" s="131">
        <f t="shared" ref="BG58" si="25">BF58+1</f>
        <v>2074</v>
      </c>
      <c r="BH58" s="131">
        <f t="shared" ref="BH58" si="26">BG58+1</f>
        <v>2075</v>
      </c>
      <c r="BI58" s="131">
        <f t="shared" ref="BI58" si="27">BH58+1</f>
        <v>2076</v>
      </c>
      <c r="BJ58" s="131">
        <f t="shared" ref="BJ58" si="28">BI58+1</f>
        <v>2077</v>
      </c>
      <c r="BK58" s="131">
        <f t="shared" ref="BK58" si="29">BJ58+1</f>
        <v>2078</v>
      </c>
      <c r="BL58" s="131">
        <f t="shared" ref="BL58" si="30">BK58+1</f>
        <v>2079</v>
      </c>
      <c r="BM58" s="131">
        <f t="shared" ref="BM58" si="31">BL58+1</f>
        <v>2080</v>
      </c>
      <c r="BN58" s="131">
        <f t="shared" ref="BN58" si="32">BM58+1</f>
        <v>2081</v>
      </c>
      <c r="BO58" s="131">
        <f t="shared" ref="BO58" si="33">BN58+1</f>
        <v>2082</v>
      </c>
      <c r="BP58" s="131">
        <f t="shared" ref="BP58" si="34">BO58+1</f>
        <v>2083</v>
      </c>
      <c r="BQ58" s="131">
        <f t="shared" ref="BQ58" si="35">BP58+1</f>
        <v>2084</v>
      </c>
      <c r="BR58" s="131">
        <f t="shared" ref="BR58" si="36">BQ58+1</f>
        <v>2085</v>
      </c>
      <c r="BS58" s="131">
        <f t="shared" ref="BS58" si="37">BR58+1</f>
        <v>2086</v>
      </c>
      <c r="BT58" s="131">
        <f t="shared" ref="BT58" si="38">BS58+1</f>
        <v>2087</v>
      </c>
      <c r="BU58" s="131">
        <f t="shared" ref="BU58" si="39">BT58+1</f>
        <v>2088</v>
      </c>
      <c r="BV58" s="131">
        <f t="shared" ref="BV58" si="40">BU58+1</f>
        <v>2089</v>
      </c>
      <c r="BW58" s="131">
        <f t="shared" ref="BW58" si="41">BV58+1</f>
        <v>2090</v>
      </c>
      <c r="BX58" s="131">
        <f t="shared" ref="BX58" si="42">BW58+1</f>
        <v>2091</v>
      </c>
      <c r="BY58" s="131">
        <f t="shared" ref="BY58" si="43">BX58+1</f>
        <v>2092</v>
      </c>
      <c r="BZ58" s="131">
        <f t="shared" ref="BZ58" si="44">BY58+1</f>
        <v>2093</v>
      </c>
      <c r="CA58" s="131">
        <f t="shared" ref="CA58" si="45">BZ58+1</f>
        <v>2094</v>
      </c>
      <c r="CB58" s="131">
        <f t="shared" ref="CB58" si="46">CA58+1</f>
        <v>2095</v>
      </c>
      <c r="CC58" s="131">
        <f t="shared" ref="CC58" si="47">CB58+1</f>
        <v>2096</v>
      </c>
      <c r="CD58" s="131">
        <f t="shared" ref="CD58" si="48">CC58+1</f>
        <v>2097</v>
      </c>
      <c r="CE58" s="131">
        <f t="shared" ref="CE58" si="49">CD58+1</f>
        <v>2098</v>
      </c>
      <c r="CF58" s="131">
        <f t="shared" ref="CF58" si="50">CE58+1</f>
        <v>2099</v>
      </c>
      <c r="CG58" s="131">
        <f t="shared" ref="CG58" si="51">CF58+1</f>
        <v>2100</v>
      </c>
      <c r="CH58" s="131">
        <f t="shared" ref="CH58" si="52">CG58+1</f>
        <v>2101</v>
      </c>
      <c r="CI58" s="131">
        <f t="shared" ref="CI58" si="53">CH58+1</f>
        <v>2102</v>
      </c>
      <c r="CJ58" s="131">
        <f t="shared" ref="CJ58" si="54">CI58+1</f>
        <v>2103</v>
      </c>
      <c r="CK58" s="131">
        <f t="shared" ref="CK58" si="55">CJ58+1</f>
        <v>2104</v>
      </c>
      <c r="CL58" s="131">
        <f t="shared" ref="CL58" si="56">CK58+1</f>
        <v>2105</v>
      </c>
      <c r="CM58" s="131">
        <f t="shared" ref="CM58" si="57">CL58+1</f>
        <v>2106</v>
      </c>
      <c r="CN58" s="131">
        <f t="shared" ref="CN58" si="58">CM58+1</f>
        <v>2107</v>
      </c>
      <c r="CO58" s="131">
        <f t="shared" ref="CO58" si="59">CN58+1</f>
        <v>2108</v>
      </c>
      <c r="CP58" s="131">
        <f t="shared" ref="CP58" si="60">CO58+1</f>
        <v>2109</v>
      </c>
      <c r="CQ58" s="131">
        <f t="shared" ref="CQ58" si="61">CP58+1</f>
        <v>2110</v>
      </c>
      <c r="CR58" s="131">
        <f t="shared" ref="CR58" si="62">CQ58+1</f>
        <v>2111</v>
      </c>
      <c r="CS58" s="131">
        <f t="shared" ref="CS58" si="63">CR58+1</f>
        <v>2112</v>
      </c>
      <c r="CT58" s="131">
        <f t="shared" ref="CT58" si="64">CS58+1</f>
        <v>2113</v>
      </c>
      <c r="CU58" s="131">
        <f t="shared" ref="CU58" si="65">CT58+1</f>
        <v>2114</v>
      </c>
      <c r="CV58" s="131">
        <f t="shared" ref="CV58" si="66">CU58+1</f>
        <v>2115</v>
      </c>
      <c r="CW58" s="131">
        <f t="shared" ref="CW58" si="67">CV58+1</f>
        <v>2116</v>
      </c>
      <c r="CX58" s="131">
        <f t="shared" ref="CX58" si="68">CW58+1</f>
        <v>2117</v>
      </c>
      <c r="CY58" s="131">
        <f t="shared" ref="CY58" si="69">CX58+1</f>
        <v>2118</v>
      </c>
    </row>
    <row r="59" spans="1:103" x14ac:dyDescent="0.2">
      <c r="A59" s="132">
        <v>3</v>
      </c>
      <c r="B59" s="61">
        <v>0.33329999999999999</v>
      </c>
      <c r="C59" s="62">
        <v>0.44450000000000001</v>
      </c>
      <c r="D59" s="62">
        <v>0.14810000000000001</v>
      </c>
      <c r="E59" s="62">
        <v>7.4099999999999999E-2</v>
      </c>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row>
    <row r="60" spans="1:103" x14ac:dyDescent="0.2">
      <c r="A60" s="84">
        <v>5</v>
      </c>
      <c r="B60" s="63">
        <v>0.2</v>
      </c>
      <c r="C60" s="64">
        <v>0.32</v>
      </c>
      <c r="D60" s="64">
        <v>0.192</v>
      </c>
      <c r="E60" s="64">
        <v>0.1152</v>
      </c>
      <c r="F60" s="64">
        <v>0.1152</v>
      </c>
      <c r="G60" s="64">
        <v>5.7599999999999998E-2</v>
      </c>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row>
    <row r="61" spans="1:103" x14ac:dyDescent="0.2">
      <c r="A61" s="84">
        <v>7</v>
      </c>
      <c r="B61" s="63">
        <v>0.1429</v>
      </c>
      <c r="C61" s="64">
        <v>0.24490000000000001</v>
      </c>
      <c r="D61" s="64">
        <v>0.1749</v>
      </c>
      <c r="E61" s="64">
        <v>0.1249</v>
      </c>
      <c r="F61" s="64">
        <v>8.9300000000000004E-2</v>
      </c>
      <c r="G61" s="64">
        <v>8.9200000000000002E-2</v>
      </c>
      <c r="H61" s="64">
        <v>8.9300000000000004E-2</v>
      </c>
      <c r="I61" s="64">
        <v>4.4600000000000001E-2</v>
      </c>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row>
    <row r="62" spans="1:103" x14ac:dyDescent="0.2">
      <c r="A62" s="84">
        <v>10</v>
      </c>
      <c r="B62" s="63">
        <v>0.1</v>
      </c>
      <c r="C62" s="64">
        <v>0.18</v>
      </c>
      <c r="D62" s="64">
        <v>0.14400000000000002</v>
      </c>
      <c r="E62" s="64">
        <v>0.1152</v>
      </c>
      <c r="F62" s="64">
        <v>9.2200000000000004E-2</v>
      </c>
      <c r="G62" s="64">
        <v>7.3700000000000002E-2</v>
      </c>
      <c r="H62" s="64">
        <v>6.5500000000000003E-2</v>
      </c>
      <c r="I62" s="64">
        <v>6.5500000000000003E-2</v>
      </c>
      <c r="J62" s="64">
        <v>6.5600000000000006E-2</v>
      </c>
      <c r="K62" s="64">
        <v>6.5500000000000003E-2</v>
      </c>
      <c r="L62" s="64">
        <v>3.2800000000000003E-2</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row>
    <row r="63" spans="1:103" x14ac:dyDescent="0.2">
      <c r="A63" s="84">
        <v>15</v>
      </c>
      <c r="B63" s="63">
        <v>0.05</v>
      </c>
      <c r="C63" s="64">
        <v>9.5000000000000001E-2</v>
      </c>
      <c r="D63" s="64">
        <v>8.5500000000000007E-2</v>
      </c>
      <c r="E63" s="64">
        <v>7.6999999999999999E-2</v>
      </c>
      <c r="F63" s="64">
        <v>6.93E-2</v>
      </c>
      <c r="G63" s="64">
        <v>6.2300000000000001E-2</v>
      </c>
      <c r="H63" s="64">
        <v>5.9000000000000004E-2</v>
      </c>
      <c r="I63" s="64">
        <v>5.9000000000000004E-2</v>
      </c>
      <c r="J63" s="64">
        <v>5.91E-2</v>
      </c>
      <c r="K63" s="64">
        <v>5.9000000000000004E-2</v>
      </c>
      <c r="L63" s="64">
        <v>5.91E-2</v>
      </c>
      <c r="M63" s="64">
        <v>5.9000000000000004E-2</v>
      </c>
      <c r="N63" s="64">
        <v>5.91E-2</v>
      </c>
      <c r="O63" s="64">
        <v>5.9000000000000004E-2</v>
      </c>
      <c r="P63" s="64">
        <v>5.91E-2</v>
      </c>
      <c r="Q63" s="64">
        <v>2.9500000000000002E-2</v>
      </c>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row>
    <row r="64" spans="1:103" x14ac:dyDescent="0.2">
      <c r="A64" s="84">
        <v>20</v>
      </c>
      <c r="B64" s="63">
        <v>3.7499999999999999E-2</v>
      </c>
      <c r="C64" s="64">
        <v>7.2190000000000004E-2</v>
      </c>
      <c r="D64" s="64">
        <v>6.6769999999999996E-2</v>
      </c>
      <c r="E64" s="64">
        <v>6.1769999999999999E-2</v>
      </c>
      <c r="F64" s="64">
        <v>5.713E-2</v>
      </c>
      <c r="G64" s="64">
        <v>5.2850000000000001E-2</v>
      </c>
      <c r="H64" s="64">
        <v>4.888E-2</v>
      </c>
      <c r="I64" s="64">
        <v>4.5220000000000003E-2</v>
      </c>
      <c r="J64" s="64">
        <v>4.462E-2</v>
      </c>
      <c r="K64" s="64">
        <v>4.4609999999999997E-2</v>
      </c>
      <c r="L64" s="64">
        <v>4.462E-2</v>
      </c>
      <c r="M64" s="64">
        <v>4.4609999999999997E-2</v>
      </c>
      <c r="N64" s="64">
        <v>4.462E-2</v>
      </c>
      <c r="O64" s="64">
        <v>4.4609999999999997E-2</v>
      </c>
      <c r="P64" s="64">
        <v>4.462E-2</v>
      </c>
      <c r="Q64" s="64">
        <v>4.4609999999999997E-2</v>
      </c>
      <c r="R64" s="64">
        <v>4.462E-2</v>
      </c>
      <c r="S64" s="64">
        <v>4.4609999999999997E-2</v>
      </c>
      <c r="T64" s="64">
        <v>4.462E-2</v>
      </c>
      <c r="U64" s="64">
        <v>4.4609999999999997E-2</v>
      </c>
      <c r="V64" s="64">
        <v>2.231E-2</v>
      </c>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row>
    <row r="65" spans="1:103" x14ac:dyDescent="0.2">
      <c r="A65" s="85">
        <v>39</v>
      </c>
      <c r="B65" s="65">
        <v>1.282051282051282E-2</v>
      </c>
      <c r="C65" s="66">
        <v>2.564102564102564E-2</v>
      </c>
      <c r="D65" s="66">
        <v>2.564102564102564E-2</v>
      </c>
      <c r="E65" s="66">
        <v>2.564102564102564E-2</v>
      </c>
      <c r="F65" s="66">
        <v>2.564102564102564E-2</v>
      </c>
      <c r="G65" s="66">
        <v>2.564102564102564E-2</v>
      </c>
      <c r="H65" s="66">
        <v>2.564102564102564E-2</v>
      </c>
      <c r="I65" s="66">
        <v>2.564102564102564E-2</v>
      </c>
      <c r="J65" s="66">
        <v>2.564102564102564E-2</v>
      </c>
      <c r="K65" s="66">
        <v>2.564102564102564E-2</v>
      </c>
      <c r="L65" s="66">
        <v>2.564102564102564E-2</v>
      </c>
      <c r="M65" s="66">
        <v>2.564102564102564E-2</v>
      </c>
      <c r="N65" s="66">
        <v>2.564102564102564E-2</v>
      </c>
      <c r="O65" s="66">
        <v>2.564102564102564E-2</v>
      </c>
      <c r="P65" s="66">
        <v>2.564102564102564E-2</v>
      </c>
      <c r="Q65" s="66">
        <v>2.564102564102564E-2</v>
      </c>
      <c r="R65" s="66">
        <v>2.564102564102564E-2</v>
      </c>
      <c r="S65" s="66">
        <v>2.564102564102564E-2</v>
      </c>
      <c r="T65" s="66">
        <v>2.564102564102564E-2</v>
      </c>
      <c r="U65" s="66">
        <v>2.564102564102564E-2</v>
      </c>
      <c r="V65" s="66">
        <v>2.564102564102564E-2</v>
      </c>
      <c r="W65" s="66">
        <v>2.564102564102564E-2</v>
      </c>
      <c r="X65" s="66">
        <v>2.564102564102564E-2</v>
      </c>
      <c r="Y65" s="66">
        <v>2.564102564102564E-2</v>
      </c>
      <c r="Z65" s="66">
        <v>2.564102564102564E-2</v>
      </c>
      <c r="AA65" s="66">
        <v>2.564102564102564E-2</v>
      </c>
      <c r="AB65" s="66">
        <v>2.564102564102564E-2</v>
      </c>
      <c r="AC65" s="66">
        <v>2.564102564102564E-2</v>
      </c>
      <c r="AD65" s="66">
        <v>2.564102564102564E-2</v>
      </c>
      <c r="AE65" s="66">
        <v>2.564102564102564E-2</v>
      </c>
      <c r="AF65" s="66">
        <v>2.564102564102564E-2</v>
      </c>
      <c r="AG65" s="66">
        <v>2.564102564102564E-2</v>
      </c>
      <c r="AH65" s="66">
        <v>2.564102564102564E-2</v>
      </c>
      <c r="AI65" s="66">
        <v>0.16666666666666666</v>
      </c>
      <c r="AJ65" s="66">
        <v>0</v>
      </c>
      <c r="AK65" s="66">
        <v>0</v>
      </c>
      <c r="AL65" s="66">
        <v>0</v>
      </c>
      <c r="AM65" s="66">
        <v>0</v>
      </c>
      <c r="AN65" s="66">
        <v>0</v>
      </c>
      <c r="AO65" s="66">
        <v>0</v>
      </c>
      <c r="AP65" s="66">
        <v>0</v>
      </c>
      <c r="AQ65" s="66">
        <v>0</v>
      </c>
      <c r="AR65" s="66">
        <v>0</v>
      </c>
      <c r="AS65" s="66">
        <v>0</v>
      </c>
      <c r="AT65" s="66">
        <v>0</v>
      </c>
      <c r="AU65" s="66">
        <v>0</v>
      </c>
      <c r="AV65" s="66">
        <v>0</v>
      </c>
      <c r="AW65" s="66">
        <v>0</v>
      </c>
      <c r="AX65" s="66">
        <v>0</v>
      </c>
      <c r="AY65" s="66">
        <v>0</v>
      </c>
      <c r="AZ65" s="66">
        <v>0</v>
      </c>
      <c r="BA65" s="66">
        <v>0</v>
      </c>
      <c r="BB65" s="66">
        <v>0</v>
      </c>
      <c r="BC65" s="66">
        <v>0</v>
      </c>
      <c r="BD65" s="66">
        <v>0</v>
      </c>
      <c r="BE65" s="66">
        <v>0</v>
      </c>
      <c r="BF65" s="66">
        <v>0</v>
      </c>
      <c r="BG65" s="66">
        <v>0</v>
      </c>
      <c r="BH65" s="66">
        <v>0</v>
      </c>
      <c r="BI65" s="66">
        <v>0</v>
      </c>
      <c r="BJ65" s="66">
        <v>0</v>
      </c>
      <c r="BK65" s="66">
        <v>0</v>
      </c>
      <c r="BL65" s="66">
        <v>0</v>
      </c>
      <c r="BM65" s="66">
        <v>0</v>
      </c>
      <c r="BN65" s="66">
        <v>0</v>
      </c>
      <c r="BO65" s="66">
        <v>0</v>
      </c>
      <c r="BP65" s="66">
        <v>0</v>
      </c>
      <c r="BQ65" s="66">
        <v>0</v>
      </c>
      <c r="BR65" s="66">
        <v>0</v>
      </c>
      <c r="BS65" s="66">
        <v>0</v>
      </c>
      <c r="BT65" s="66">
        <v>0</v>
      </c>
      <c r="BU65" s="66">
        <v>0</v>
      </c>
      <c r="BV65" s="66">
        <v>0</v>
      </c>
      <c r="BW65" s="66">
        <v>0</v>
      </c>
      <c r="BX65" s="66">
        <v>0</v>
      </c>
      <c r="BY65" s="66">
        <v>0</v>
      </c>
      <c r="BZ65" s="66">
        <v>0</v>
      </c>
      <c r="CA65" s="66">
        <v>0</v>
      </c>
      <c r="CB65" s="66">
        <v>0</v>
      </c>
      <c r="CC65" s="66">
        <v>0</v>
      </c>
      <c r="CD65" s="66">
        <v>0</v>
      </c>
      <c r="CE65" s="66">
        <v>0</v>
      </c>
      <c r="CF65" s="66">
        <v>0</v>
      </c>
      <c r="CG65" s="66">
        <v>0</v>
      </c>
      <c r="CH65" s="66">
        <v>0</v>
      </c>
      <c r="CI65" s="66">
        <v>0</v>
      </c>
      <c r="CJ65" s="66">
        <v>0</v>
      </c>
      <c r="CK65" s="66">
        <v>0</v>
      </c>
      <c r="CL65" s="66">
        <v>0</v>
      </c>
      <c r="CM65" s="66">
        <v>0</v>
      </c>
      <c r="CN65" s="66">
        <v>0</v>
      </c>
      <c r="CO65" s="66">
        <v>0</v>
      </c>
      <c r="CP65" s="66">
        <v>0</v>
      </c>
      <c r="CQ65" s="66">
        <v>0</v>
      </c>
      <c r="CR65" s="66">
        <v>0</v>
      </c>
      <c r="CS65" s="66">
        <v>0</v>
      </c>
      <c r="CT65" s="66">
        <v>0</v>
      </c>
      <c r="CU65" s="66">
        <v>0</v>
      </c>
      <c r="CV65" s="66">
        <v>0</v>
      </c>
      <c r="CW65" s="66">
        <v>0</v>
      </c>
      <c r="CX65" s="66">
        <v>0</v>
      </c>
      <c r="CY65" s="66">
        <v>0</v>
      </c>
    </row>
    <row r="66" spans="1:103" x14ac:dyDescent="0.2">
      <c r="A66" s="133" t="s">
        <v>118</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row>
    <row r="67" spans="1:103" x14ac:dyDescent="0.2">
      <c r="A67" s="84">
        <v>5</v>
      </c>
      <c r="B67" s="63">
        <v>0.55000000000000004</v>
      </c>
      <c r="C67" s="64">
        <v>0.1</v>
      </c>
      <c r="D67" s="64">
        <v>0.1</v>
      </c>
      <c r="E67" s="64">
        <v>0.1</v>
      </c>
      <c r="F67" s="64">
        <v>0.1</v>
      </c>
      <c r="G67" s="64">
        <v>0.05</v>
      </c>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row>
    <row r="68" spans="1:103" x14ac:dyDescent="0.2">
      <c r="A68" s="84">
        <v>7</v>
      </c>
      <c r="B68" s="63">
        <v>0.57145000000000001</v>
      </c>
      <c r="C68" s="64">
        <v>0.12245</v>
      </c>
      <c r="D68" s="64">
        <v>8.745E-2</v>
      </c>
      <c r="E68" s="64">
        <v>6.2449999999999999E-2</v>
      </c>
      <c r="F68" s="64">
        <v>4.4650000000000002E-2</v>
      </c>
      <c r="G68" s="64">
        <v>4.4600000000000001E-2</v>
      </c>
      <c r="H68" s="64">
        <v>4.4650000000000002E-2</v>
      </c>
      <c r="I68" s="64">
        <v>2.23E-2</v>
      </c>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row>
    <row r="69" spans="1:103" x14ac:dyDescent="0.2">
      <c r="A69" s="84">
        <v>10</v>
      </c>
      <c r="B69" s="63">
        <v>0.55000000000000004</v>
      </c>
      <c r="C69" s="64">
        <v>0.09</v>
      </c>
      <c r="D69" s="64">
        <v>7.2000000000000008E-2</v>
      </c>
      <c r="E69" s="64">
        <v>5.7599999999999998E-2</v>
      </c>
      <c r="F69" s="64">
        <v>4.6100000000000002E-2</v>
      </c>
      <c r="G69" s="64">
        <v>3.6850000000000001E-2</v>
      </c>
      <c r="H69" s="64">
        <v>3.2750000000000001E-2</v>
      </c>
      <c r="I69" s="64">
        <v>3.2750000000000001E-2</v>
      </c>
      <c r="J69" s="64">
        <v>3.2800000000000003E-2</v>
      </c>
      <c r="K69" s="64">
        <v>3.2750000000000001E-2</v>
      </c>
      <c r="L69" s="64">
        <v>1.6400000000000001E-2</v>
      </c>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row>
    <row r="70" spans="1:103" x14ac:dyDescent="0.2">
      <c r="A70" s="84">
        <v>15</v>
      </c>
      <c r="B70" s="63">
        <v>0.52500000000000002</v>
      </c>
      <c r="C70" s="64">
        <v>4.7500000000000001E-2</v>
      </c>
      <c r="D70" s="64">
        <v>4.2750000000000003E-2</v>
      </c>
      <c r="E70" s="64">
        <v>3.85E-2</v>
      </c>
      <c r="F70" s="64">
        <v>3.465E-2</v>
      </c>
      <c r="G70" s="64">
        <v>3.1150000000000001E-2</v>
      </c>
      <c r="H70" s="64">
        <v>2.9500000000000002E-2</v>
      </c>
      <c r="I70" s="64">
        <v>2.9500000000000002E-2</v>
      </c>
      <c r="J70" s="64">
        <v>2.955E-2</v>
      </c>
      <c r="K70" s="64">
        <v>2.9500000000000002E-2</v>
      </c>
      <c r="L70" s="64">
        <v>2.955E-2</v>
      </c>
      <c r="M70" s="64">
        <v>2.9500000000000002E-2</v>
      </c>
      <c r="N70" s="64">
        <v>2.955E-2</v>
      </c>
      <c r="O70" s="64">
        <v>2.9500000000000002E-2</v>
      </c>
      <c r="P70" s="64">
        <v>2.955E-2</v>
      </c>
      <c r="Q70" s="64">
        <v>1.4750000000000001E-2</v>
      </c>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row>
    <row r="71" spans="1:103" x14ac:dyDescent="0.2">
      <c r="A71" s="84">
        <v>20</v>
      </c>
      <c r="B71" s="63">
        <v>0.51875000000000004</v>
      </c>
      <c r="C71" s="64">
        <v>3.6095000000000002E-2</v>
      </c>
      <c r="D71" s="64">
        <v>3.3384999999999998E-2</v>
      </c>
      <c r="E71" s="64">
        <v>3.0884999999999999E-2</v>
      </c>
      <c r="F71" s="64">
        <v>2.8565E-2</v>
      </c>
      <c r="G71" s="64">
        <v>2.6425000000000001E-2</v>
      </c>
      <c r="H71" s="64">
        <v>2.444E-2</v>
      </c>
      <c r="I71" s="64">
        <v>2.2610000000000002E-2</v>
      </c>
      <c r="J71" s="64">
        <v>2.231E-2</v>
      </c>
      <c r="K71" s="64">
        <v>2.2304999999999998E-2</v>
      </c>
      <c r="L71" s="64">
        <v>2.231E-2</v>
      </c>
      <c r="M71" s="64">
        <v>2.2304999999999998E-2</v>
      </c>
      <c r="N71" s="64">
        <v>2.231E-2</v>
      </c>
      <c r="O71" s="64">
        <v>2.2304999999999998E-2</v>
      </c>
      <c r="P71" s="64">
        <v>2.231E-2</v>
      </c>
      <c r="Q71" s="64">
        <v>2.2304999999999998E-2</v>
      </c>
      <c r="R71" s="64">
        <v>2.231E-2</v>
      </c>
      <c r="S71" s="64">
        <v>2.2304999999999998E-2</v>
      </c>
      <c r="T71" s="64">
        <v>2.231E-2</v>
      </c>
      <c r="U71" s="64">
        <v>2.2304999999999998E-2</v>
      </c>
      <c r="V71" s="64">
        <v>1.1155E-2</v>
      </c>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row>
    <row r="72" spans="1:103" x14ac:dyDescent="0.2">
      <c r="A72" s="85">
        <v>39</v>
      </c>
      <c r="B72" s="65">
        <v>1.282051282051282E-2</v>
      </c>
      <c r="C72" s="66">
        <v>2.564102564102564E-2</v>
      </c>
      <c r="D72" s="66">
        <v>2.564102564102564E-2</v>
      </c>
      <c r="E72" s="66">
        <v>2.564102564102564E-2</v>
      </c>
      <c r="F72" s="66">
        <v>2.564102564102564E-2</v>
      </c>
      <c r="G72" s="66">
        <v>2.564102564102564E-2</v>
      </c>
      <c r="H72" s="66">
        <v>2.564102564102564E-2</v>
      </c>
      <c r="I72" s="66">
        <v>2.564102564102564E-2</v>
      </c>
      <c r="J72" s="66">
        <v>2.564102564102564E-2</v>
      </c>
      <c r="K72" s="66">
        <v>2.564102564102564E-2</v>
      </c>
      <c r="L72" s="66">
        <v>2.564102564102564E-2</v>
      </c>
      <c r="M72" s="66">
        <v>2.564102564102564E-2</v>
      </c>
      <c r="N72" s="66">
        <v>2.564102564102564E-2</v>
      </c>
      <c r="O72" s="66">
        <v>2.564102564102564E-2</v>
      </c>
      <c r="P72" s="66">
        <v>2.564102564102564E-2</v>
      </c>
      <c r="Q72" s="66">
        <v>2.564102564102564E-2</v>
      </c>
      <c r="R72" s="66">
        <v>2.564102564102564E-2</v>
      </c>
      <c r="S72" s="66">
        <v>2.564102564102564E-2</v>
      </c>
      <c r="T72" s="66">
        <v>2.564102564102564E-2</v>
      </c>
      <c r="U72" s="66">
        <v>2.564102564102564E-2</v>
      </c>
      <c r="V72" s="66">
        <v>2.564102564102564E-2</v>
      </c>
      <c r="W72" s="66">
        <v>2.564102564102564E-2</v>
      </c>
      <c r="X72" s="66">
        <v>2.564102564102564E-2</v>
      </c>
      <c r="Y72" s="66">
        <v>2.564102564102564E-2</v>
      </c>
      <c r="Z72" s="66">
        <v>2.564102564102564E-2</v>
      </c>
      <c r="AA72" s="66">
        <v>2.564102564102564E-2</v>
      </c>
      <c r="AB72" s="66">
        <v>2.564102564102564E-2</v>
      </c>
      <c r="AC72" s="66">
        <v>2.564102564102564E-2</v>
      </c>
      <c r="AD72" s="66">
        <v>2.564102564102564E-2</v>
      </c>
      <c r="AE72" s="66">
        <v>2.564102564102564E-2</v>
      </c>
      <c r="AF72" s="66">
        <v>2.564102564102564E-2</v>
      </c>
      <c r="AG72" s="66">
        <v>2.564102564102564E-2</v>
      </c>
      <c r="AH72" s="66">
        <v>2.564102564102564E-2</v>
      </c>
      <c r="AI72" s="66">
        <v>0.16666666666666666</v>
      </c>
      <c r="AJ72" s="66">
        <v>0</v>
      </c>
      <c r="AK72" s="66">
        <v>0</v>
      </c>
      <c r="AL72" s="66">
        <v>0</v>
      </c>
      <c r="AM72" s="66">
        <v>0</v>
      </c>
      <c r="AN72" s="66">
        <v>0</v>
      </c>
      <c r="AO72" s="66">
        <v>0</v>
      </c>
      <c r="AP72" s="66">
        <v>0</v>
      </c>
      <c r="AQ72" s="66">
        <v>0</v>
      </c>
      <c r="AR72" s="66">
        <v>0</v>
      </c>
      <c r="AS72" s="66">
        <v>0</v>
      </c>
      <c r="AT72" s="66">
        <v>0</v>
      </c>
      <c r="AU72" s="66">
        <v>0</v>
      </c>
      <c r="AV72" s="66">
        <v>0</v>
      </c>
      <c r="AW72" s="66">
        <v>0</v>
      </c>
      <c r="AX72" s="66">
        <v>0</v>
      </c>
      <c r="AY72" s="66">
        <v>0</v>
      </c>
      <c r="AZ72" s="66">
        <v>0</v>
      </c>
      <c r="BA72" s="66">
        <v>0</v>
      </c>
      <c r="BB72" s="66">
        <v>0</v>
      </c>
      <c r="BC72" s="66">
        <v>0</v>
      </c>
      <c r="BD72" s="66">
        <v>0</v>
      </c>
      <c r="BE72" s="66">
        <v>0</v>
      </c>
      <c r="BF72" s="66">
        <v>0</v>
      </c>
      <c r="BG72" s="66">
        <v>0</v>
      </c>
      <c r="BH72" s="66">
        <v>0</v>
      </c>
      <c r="BI72" s="66">
        <v>0</v>
      </c>
      <c r="BJ72" s="66">
        <v>0</v>
      </c>
      <c r="BK72" s="66">
        <v>0</v>
      </c>
      <c r="BL72" s="66">
        <v>0</v>
      </c>
      <c r="BM72" s="66">
        <v>0</v>
      </c>
      <c r="BN72" s="66">
        <v>0</v>
      </c>
      <c r="BO72" s="66">
        <v>0</v>
      </c>
      <c r="BP72" s="66">
        <v>0</v>
      </c>
      <c r="BQ72" s="66">
        <v>0</v>
      </c>
      <c r="BR72" s="66">
        <v>0</v>
      </c>
      <c r="BS72" s="66">
        <v>0</v>
      </c>
      <c r="BT72" s="66">
        <v>0</v>
      </c>
      <c r="BU72" s="66">
        <v>0</v>
      </c>
      <c r="BV72" s="66">
        <v>0</v>
      </c>
      <c r="BW72" s="66">
        <v>0</v>
      </c>
      <c r="BX72" s="66">
        <v>0</v>
      </c>
      <c r="BY72" s="66">
        <v>0</v>
      </c>
      <c r="BZ72" s="66">
        <v>0</v>
      </c>
      <c r="CA72" s="66">
        <v>0</v>
      </c>
      <c r="CB72" s="66">
        <v>0</v>
      </c>
      <c r="CC72" s="66">
        <v>0</v>
      </c>
      <c r="CD72" s="66">
        <v>0</v>
      </c>
      <c r="CE72" s="66">
        <v>0</v>
      </c>
      <c r="CF72" s="66">
        <v>0</v>
      </c>
      <c r="CG72" s="66">
        <v>0</v>
      </c>
      <c r="CH72" s="66">
        <v>0</v>
      </c>
      <c r="CI72" s="66">
        <v>0</v>
      </c>
      <c r="CJ72" s="66">
        <v>0</v>
      </c>
      <c r="CK72" s="66">
        <v>0</v>
      </c>
      <c r="CL72" s="66">
        <v>0</v>
      </c>
      <c r="CM72" s="66">
        <v>0</v>
      </c>
      <c r="CN72" s="66">
        <v>0</v>
      </c>
      <c r="CO72" s="66">
        <v>0</v>
      </c>
      <c r="CP72" s="66">
        <v>0</v>
      </c>
      <c r="CQ72" s="66">
        <v>0</v>
      </c>
      <c r="CR72" s="66">
        <v>0</v>
      </c>
      <c r="CS72" s="66">
        <v>0</v>
      </c>
      <c r="CT72" s="66">
        <v>0</v>
      </c>
      <c r="CU72" s="66">
        <v>0</v>
      </c>
      <c r="CV72" s="66">
        <v>0</v>
      </c>
      <c r="CW72" s="66">
        <v>0</v>
      </c>
      <c r="CX72" s="66">
        <v>0</v>
      </c>
      <c r="CY72" s="66">
        <v>0</v>
      </c>
    </row>
    <row r="73" spans="1:103" x14ac:dyDescent="0.2">
      <c r="A73" s="12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134"/>
      <c r="AK73" s="134"/>
      <c r="AL73" s="134"/>
      <c r="AM73" s="134"/>
      <c r="AN73" s="134"/>
      <c r="AO73" s="134"/>
      <c r="AP73" s="134"/>
      <c r="AQ73" s="134"/>
      <c r="AR73" s="134"/>
      <c r="AS73" s="134"/>
      <c r="AT73" s="134"/>
      <c r="AU73" s="134"/>
      <c r="AV73" s="134"/>
      <c r="AW73" s="134"/>
      <c r="AX73" s="134"/>
      <c r="AY73" s="134"/>
      <c r="AZ73" s="134"/>
      <c r="BA73" s="134"/>
    </row>
    <row r="74" spans="1:103" ht="67.5" customHeight="1" x14ac:dyDescent="0.2">
      <c r="A74" s="135" t="s">
        <v>144</v>
      </c>
      <c r="B74" s="136" t="s">
        <v>81</v>
      </c>
      <c r="C74" s="137" t="s">
        <v>78</v>
      </c>
      <c r="D74" s="138"/>
      <c r="E74" s="67"/>
      <c r="F74" s="67"/>
      <c r="G74" s="67"/>
      <c r="H74" s="67"/>
      <c r="I74" s="138"/>
      <c r="J74" s="138"/>
      <c r="K74" s="138"/>
      <c r="L74" s="138"/>
      <c r="M74" s="138"/>
      <c r="N74" s="138"/>
      <c r="O74" s="138"/>
      <c r="P74" s="138"/>
      <c r="Q74" s="138"/>
      <c r="R74" s="139"/>
      <c r="S74" s="138"/>
      <c r="T74" s="138"/>
      <c r="U74" s="138"/>
      <c r="V74" s="138"/>
      <c r="W74" s="138"/>
      <c r="X74" s="138"/>
      <c r="Y74" s="138"/>
      <c r="Z74" s="138"/>
      <c r="AA74" s="138"/>
    </row>
    <row r="75" spans="1:103" x14ac:dyDescent="0.2">
      <c r="A75" s="140" t="s">
        <v>23</v>
      </c>
      <c r="B75" s="141">
        <v>0</v>
      </c>
      <c r="C75" s="142">
        <v>0</v>
      </c>
      <c r="D75" s="143"/>
      <c r="E75" s="67"/>
      <c r="F75" s="67"/>
      <c r="G75" s="67"/>
      <c r="H75" s="67"/>
      <c r="I75" s="138"/>
      <c r="J75" s="143"/>
      <c r="K75" s="144"/>
      <c r="L75" s="143"/>
      <c r="M75" s="143"/>
      <c r="N75" s="143"/>
      <c r="O75" s="143"/>
      <c r="P75" s="143"/>
      <c r="Q75" s="143"/>
      <c r="R75" s="145"/>
      <c r="S75" s="143"/>
      <c r="T75" s="143"/>
      <c r="U75" s="143"/>
      <c r="V75" s="143"/>
      <c r="W75" s="143"/>
      <c r="X75" s="143"/>
      <c r="Y75" s="143"/>
      <c r="Z75" s="143"/>
      <c r="AA75" s="143"/>
      <c r="AB75" s="146"/>
      <c r="AC75" s="146"/>
      <c r="AD75" s="146"/>
      <c r="AE75" s="146"/>
      <c r="AF75" s="146"/>
      <c r="AG75" s="146"/>
      <c r="AH75" s="146"/>
      <c r="AI75" s="146"/>
      <c r="AJ75" s="146"/>
      <c r="AK75" s="146"/>
      <c r="AL75" s="146"/>
    </row>
    <row r="76" spans="1:103" x14ac:dyDescent="0.2">
      <c r="A76" s="147" t="s">
        <v>61</v>
      </c>
      <c r="B76" s="148" t="s">
        <v>80</v>
      </c>
      <c r="C76" s="149" t="s">
        <v>80</v>
      </c>
      <c r="D76" s="143"/>
      <c r="E76" s="67"/>
      <c r="F76" s="67"/>
      <c r="G76" s="67"/>
      <c r="H76" s="67"/>
      <c r="I76" s="150"/>
      <c r="J76" s="151"/>
      <c r="K76" s="144"/>
      <c r="L76" s="143"/>
      <c r="M76" s="143"/>
      <c r="N76" s="143"/>
      <c r="O76" s="143"/>
      <c r="P76" s="143"/>
      <c r="Q76" s="143"/>
      <c r="R76" s="145"/>
      <c r="S76" s="143"/>
      <c r="T76" s="143"/>
      <c r="U76" s="143"/>
      <c r="V76" s="143"/>
      <c r="W76" s="143"/>
      <c r="X76" s="143"/>
      <c r="Y76" s="143"/>
      <c r="Z76" s="143"/>
      <c r="AA76" s="143"/>
      <c r="AB76" s="146"/>
      <c r="AC76" s="146"/>
      <c r="AD76" s="146"/>
      <c r="AE76" s="146"/>
      <c r="AF76" s="146"/>
      <c r="AG76" s="146"/>
      <c r="AH76" s="146"/>
      <c r="AI76" s="146"/>
      <c r="AJ76" s="146"/>
      <c r="AK76" s="146"/>
      <c r="AL76" s="146"/>
    </row>
    <row r="77" spans="1:103" x14ac:dyDescent="0.2">
      <c r="A77" s="152" t="s">
        <v>208</v>
      </c>
      <c r="B77" s="148">
        <v>609</v>
      </c>
      <c r="C77" s="149">
        <v>16.279972890000639</v>
      </c>
      <c r="D77" s="153"/>
      <c r="E77" s="153"/>
      <c r="F77" s="153"/>
      <c r="G77" s="153"/>
      <c r="H77" s="67"/>
      <c r="I77" s="150"/>
      <c r="J77" s="151"/>
      <c r="K77" s="154"/>
      <c r="L77" s="153"/>
      <c r="M77" s="153"/>
      <c r="N77" s="153"/>
      <c r="O77" s="153"/>
      <c r="P77" s="153"/>
      <c r="Q77" s="153"/>
      <c r="R77" s="153"/>
      <c r="S77" s="153"/>
      <c r="T77" s="153"/>
      <c r="U77" s="153"/>
      <c r="V77" s="153"/>
      <c r="W77" s="153"/>
      <c r="X77" s="153"/>
      <c r="Y77" s="153"/>
      <c r="Z77" s="153"/>
      <c r="AA77" s="153"/>
      <c r="AB77" s="146"/>
      <c r="AC77" s="146"/>
      <c r="AD77" s="146"/>
      <c r="AE77" s="146"/>
      <c r="AF77" s="146"/>
      <c r="AG77" s="146"/>
      <c r="AH77" s="146"/>
      <c r="AI77" s="146"/>
      <c r="AJ77" s="146"/>
      <c r="AK77" s="146"/>
      <c r="AL77" s="146"/>
    </row>
    <row r="78" spans="1:103" x14ac:dyDescent="0.2">
      <c r="A78" s="152" t="s">
        <v>60</v>
      </c>
      <c r="B78" s="148" t="s">
        <v>80</v>
      </c>
      <c r="C78" s="149" t="s">
        <v>80</v>
      </c>
      <c r="D78" s="153"/>
      <c r="E78" s="153"/>
      <c r="F78" s="153"/>
      <c r="G78" s="153"/>
      <c r="H78" s="67"/>
      <c r="I78" s="150"/>
      <c r="J78" s="151"/>
      <c r="K78" s="154"/>
      <c r="L78" s="153"/>
      <c r="M78" s="153"/>
      <c r="N78" s="153"/>
      <c r="O78" s="153"/>
      <c r="P78" s="153"/>
      <c r="Q78" s="153"/>
      <c r="R78" s="153"/>
      <c r="S78" s="153"/>
      <c r="T78" s="153"/>
      <c r="U78" s="153"/>
      <c r="V78" s="153"/>
      <c r="W78" s="153"/>
      <c r="X78" s="153"/>
      <c r="Y78" s="153"/>
      <c r="Z78" s="153"/>
      <c r="AA78" s="153"/>
      <c r="AB78" s="146"/>
      <c r="AC78" s="146"/>
      <c r="AD78" s="146"/>
      <c r="AE78" s="146"/>
      <c r="AF78" s="146"/>
      <c r="AG78" s="146"/>
      <c r="AH78" s="146"/>
      <c r="AI78" s="146"/>
      <c r="AJ78" s="146"/>
      <c r="AK78" s="146"/>
      <c r="AL78" s="146"/>
    </row>
    <row r="79" spans="1:103" x14ac:dyDescent="0.2">
      <c r="A79" s="155" t="s">
        <v>62</v>
      </c>
      <c r="B79" s="148" t="s">
        <v>80</v>
      </c>
      <c r="C79" s="149" t="s">
        <v>80</v>
      </c>
      <c r="D79" s="153"/>
      <c r="E79" s="153"/>
      <c r="F79" s="153"/>
      <c r="G79" s="153"/>
      <c r="H79" s="67"/>
      <c r="I79" s="150"/>
      <c r="J79" s="151"/>
      <c r="K79" s="154"/>
      <c r="L79" s="153"/>
      <c r="M79" s="153"/>
      <c r="N79" s="153"/>
      <c r="O79" s="153"/>
      <c r="P79" s="153"/>
      <c r="Q79" s="153"/>
      <c r="R79" s="153"/>
      <c r="S79" s="153"/>
      <c r="T79" s="153"/>
      <c r="U79" s="153"/>
      <c r="V79" s="153"/>
      <c r="W79" s="153"/>
      <c r="X79" s="153"/>
      <c r="Y79" s="153"/>
      <c r="Z79" s="153"/>
      <c r="AA79" s="153"/>
      <c r="AB79" s="146"/>
      <c r="AC79" s="146"/>
      <c r="AD79" s="146"/>
      <c r="AE79" s="146"/>
      <c r="AF79" s="146"/>
      <c r="AG79" s="146"/>
      <c r="AH79" s="146"/>
      <c r="AI79" s="146"/>
      <c r="AJ79" s="146"/>
      <c r="AK79" s="146"/>
      <c r="AL79" s="146"/>
    </row>
    <row r="80" spans="1:103" x14ac:dyDescent="0.2">
      <c r="A80" s="147" t="s">
        <v>24</v>
      </c>
      <c r="B80" s="148">
        <v>271.01730769230772</v>
      </c>
      <c r="C80" s="149">
        <v>4.2583418400006838</v>
      </c>
      <c r="D80" s="153"/>
      <c r="E80" s="153"/>
      <c r="F80" s="153"/>
      <c r="G80" s="153"/>
      <c r="H80" s="67"/>
      <c r="I80" s="150"/>
      <c r="J80" s="151"/>
      <c r="K80" s="154"/>
      <c r="L80" s="153"/>
      <c r="M80" s="153"/>
      <c r="N80" s="153"/>
      <c r="O80" s="153"/>
      <c r="P80" s="153"/>
      <c r="Q80" s="153"/>
      <c r="R80" s="153"/>
      <c r="S80" s="153"/>
      <c r="T80" s="153"/>
      <c r="U80" s="153"/>
      <c r="V80" s="153"/>
      <c r="W80" s="153"/>
      <c r="X80" s="153"/>
      <c r="Y80" s="153"/>
      <c r="Z80" s="153"/>
      <c r="AA80" s="153"/>
      <c r="AB80" s="146"/>
      <c r="AC80" s="146"/>
      <c r="AD80" s="146"/>
      <c r="AE80" s="146"/>
      <c r="AF80" s="146"/>
      <c r="AG80" s="146"/>
      <c r="AH80" s="146"/>
      <c r="AI80" s="146"/>
      <c r="AJ80" s="146"/>
      <c r="AK80" s="146"/>
      <c r="AL80" s="146"/>
    </row>
    <row r="81" spans="1:38" x14ac:dyDescent="0.2">
      <c r="A81" s="147" t="s">
        <v>26</v>
      </c>
      <c r="B81" s="148">
        <v>255.94230769230771</v>
      </c>
      <c r="C81" s="149">
        <v>3.6718048599995088</v>
      </c>
      <c r="D81" s="153"/>
      <c r="E81" s="153"/>
      <c r="F81" s="153"/>
      <c r="G81" s="153"/>
      <c r="H81" s="67"/>
      <c r="I81" s="150"/>
      <c r="J81" s="151"/>
      <c r="K81" s="154"/>
      <c r="L81" s="153"/>
      <c r="M81" s="153"/>
      <c r="N81" s="153"/>
      <c r="O81" s="153"/>
      <c r="P81" s="153"/>
      <c r="Q81" s="153"/>
      <c r="R81" s="153"/>
      <c r="S81" s="153"/>
      <c r="T81" s="153"/>
      <c r="U81" s="153"/>
      <c r="V81" s="153"/>
      <c r="W81" s="153"/>
      <c r="X81" s="153"/>
      <c r="Y81" s="153"/>
      <c r="Z81" s="153"/>
      <c r="AA81" s="153"/>
      <c r="AB81" s="146"/>
      <c r="AC81" s="146"/>
      <c r="AD81" s="146"/>
      <c r="AE81" s="146"/>
      <c r="AF81" s="146"/>
      <c r="AG81" s="146"/>
      <c r="AH81" s="146"/>
      <c r="AI81" s="146"/>
      <c r="AJ81" s="146"/>
      <c r="AK81" s="146"/>
      <c r="AL81" s="146"/>
    </row>
    <row r="82" spans="1:38" x14ac:dyDescent="0.2">
      <c r="A82" s="147" t="s">
        <v>27</v>
      </c>
      <c r="B82" s="148">
        <v>323.93076923076922</v>
      </c>
      <c r="C82" s="149">
        <v>5.2840825300008252</v>
      </c>
      <c r="D82" s="153"/>
      <c r="E82" s="153"/>
      <c r="F82" s="153"/>
      <c r="G82" s="153"/>
      <c r="H82" s="67"/>
      <c r="I82" s="150"/>
      <c r="J82" s="151"/>
      <c r="K82" s="154"/>
      <c r="L82" s="153"/>
      <c r="M82" s="153"/>
      <c r="N82" s="153"/>
      <c r="O82" s="153"/>
      <c r="P82" s="153"/>
      <c r="Q82" s="153"/>
      <c r="R82" s="153"/>
      <c r="S82" s="153"/>
      <c r="T82" s="153"/>
      <c r="U82" s="153"/>
      <c r="V82" s="153"/>
      <c r="W82" s="153"/>
      <c r="X82" s="153"/>
      <c r="Y82" s="153"/>
      <c r="Z82" s="153"/>
      <c r="AA82" s="153"/>
      <c r="AB82" s="146"/>
      <c r="AC82" s="146"/>
      <c r="AD82" s="146"/>
      <c r="AE82" s="146"/>
      <c r="AF82" s="146"/>
      <c r="AG82" s="146"/>
      <c r="AH82" s="146"/>
      <c r="AI82" s="146"/>
      <c r="AJ82" s="146"/>
      <c r="AK82" s="146"/>
      <c r="AL82" s="146"/>
    </row>
    <row r="83" spans="1:38" x14ac:dyDescent="0.2">
      <c r="A83" s="147" t="s">
        <v>28</v>
      </c>
      <c r="B83" s="148">
        <v>452.09615384615392</v>
      </c>
      <c r="C83" s="149">
        <v>6.2970555899980187</v>
      </c>
      <c r="D83" s="153"/>
      <c r="E83" s="153"/>
      <c r="F83" s="153"/>
      <c r="G83" s="153"/>
      <c r="H83" s="67"/>
      <c r="I83" s="150"/>
      <c r="J83" s="151"/>
      <c r="K83" s="154"/>
      <c r="L83" s="153"/>
      <c r="M83" s="153"/>
      <c r="N83" s="153"/>
      <c r="O83" s="153"/>
      <c r="P83" s="153"/>
      <c r="Q83" s="153"/>
      <c r="R83" s="153"/>
      <c r="S83" s="153"/>
      <c r="T83" s="153"/>
      <c r="U83" s="153"/>
      <c r="V83" s="153"/>
      <c r="W83" s="153"/>
      <c r="X83" s="153"/>
      <c r="Y83" s="153"/>
      <c r="Z83" s="153"/>
      <c r="AA83" s="153"/>
      <c r="AB83" s="146"/>
      <c r="AC83" s="146"/>
      <c r="AD83" s="146"/>
      <c r="AE83" s="146"/>
      <c r="AF83" s="146"/>
      <c r="AG83" s="146"/>
      <c r="AH83" s="146"/>
      <c r="AI83" s="146"/>
      <c r="AJ83" s="146"/>
      <c r="AK83" s="146"/>
      <c r="AL83" s="146"/>
    </row>
    <row r="84" spans="1:38" x14ac:dyDescent="0.2">
      <c r="A84" s="147" t="s">
        <v>29</v>
      </c>
      <c r="B84" s="148">
        <v>342.92307692307691</v>
      </c>
      <c r="C84" s="149">
        <v>5.0212466200019801</v>
      </c>
      <c r="D84" s="156" t="s">
        <v>99</v>
      </c>
      <c r="E84" s="153"/>
      <c r="F84" s="153"/>
      <c r="G84" s="153"/>
      <c r="H84" s="67"/>
      <c r="I84" s="150"/>
      <c r="J84" s="151"/>
      <c r="K84" s="154"/>
      <c r="L84" s="153"/>
      <c r="M84" s="153"/>
      <c r="N84" s="153"/>
      <c r="O84" s="153"/>
      <c r="P84" s="153"/>
      <c r="Q84" s="153"/>
      <c r="R84" s="153"/>
      <c r="S84" s="153"/>
      <c r="T84" s="153"/>
      <c r="U84" s="153"/>
      <c r="V84" s="153"/>
      <c r="W84" s="153"/>
      <c r="X84" s="153"/>
      <c r="Y84" s="153"/>
      <c r="Z84" s="153"/>
      <c r="AA84" s="153"/>
      <c r="AB84" s="146"/>
      <c r="AC84" s="146"/>
      <c r="AD84" s="146"/>
      <c r="AE84" s="146"/>
      <c r="AF84" s="146"/>
      <c r="AG84" s="146"/>
      <c r="AH84" s="146"/>
      <c r="AI84" s="146"/>
      <c r="AJ84" s="146"/>
      <c r="AK84" s="146"/>
      <c r="AL84" s="146"/>
    </row>
    <row r="85" spans="1:38" x14ac:dyDescent="0.2">
      <c r="A85" s="152" t="s">
        <v>116</v>
      </c>
      <c r="B85" s="148">
        <v>609.46153846153834</v>
      </c>
      <c r="C85" s="149">
        <v>7.7223769700030074</v>
      </c>
      <c r="D85" s="156" t="s">
        <v>99</v>
      </c>
      <c r="E85" s="153"/>
      <c r="F85" s="153"/>
      <c r="G85" s="153"/>
      <c r="H85" s="67"/>
      <c r="I85" s="150"/>
      <c r="J85" s="151"/>
      <c r="K85" s="154"/>
      <c r="L85" s="153"/>
      <c r="M85" s="153"/>
      <c r="N85" s="153"/>
      <c r="O85" s="153"/>
      <c r="P85" s="153"/>
      <c r="Q85" s="153"/>
      <c r="R85" s="153"/>
      <c r="S85" s="153"/>
      <c r="T85" s="153"/>
      <c r="U85" s="153"/>
      <c r="V85" s="153"/>
      <c r="W85" s="153"/>
      <c r="X85" s="153"/>
      <c r="Y85" s="153"/>
      <c r="Z85" s="153"/>
      <c r="AA85" s="153"/>
      <c r="AB85" s="146"/>
      <c r="AC85" s="146"/>
      <c r="AD85" s="146"/>
      <c r="AE85" s="146"/>
      <c r="AF85" s="146"/>
      <c r="AG85" s="146"/>
      <c r="AH85" s="146"/>
      <c r="AI85" s="146"/>
      <c r="AJ85" s="146"/>
      <c r="AK85" s="146"/>
      <c r="AL85" s="146"/>
    </row>
    <row r="86" spans="1:38" x14ac:dyDescent="0.2">
      <c r="A86" s="152" t="s">
        <v>92</v>
      </c>
      <c r="B86" s="148"/>
      <c r="C86" s="149" t="s">
        <v>80</v>
      </c>
      <c r="D86" s="153"/>
      <c r="E86" s="153"/>
      <c r="F86" s="153"/>
      <c r="G86" s="153"/>
      <c r="H86" s="67"/>
      <c r="I86" s="150"/>
      <c r="J86" s="151"/>
      <c r="K86" s="154"/>
      <c r="L86" s="153"/>
      <c r="M86" s="153"/>
      <c r="N86" s="153"/>
      <c r="O86" s="153"/>
      <c r="P86" s="153"/>
      <c r="Q86" s="153"/>
      <c r="R86" s="153"/>
      <c r="S86" s="153"/>
      <c r="T86" s="153"/>
      <c r="U86" s="153"/>
      <c r="V86" s="153"/>
      <c r="W86" s="153"/>
      <c r="X86" s="153"/>
      <c r="Y86" s="153"/>
      <c r="Z86" s="153"/>
      <c r="AA86" s="153"/>
      <c r="AB86" s="146"/>
      <c r="AC86" s="146"/>
      <c r="AD86" s="146"/>
      <c r="AE86" s="146"/>
      <c r="AF86" s="146"/>
      <c r="AG86" s="146"/>
      <c r="AH86" s="146"/>
      <c r="AI86" s="146"/>
      <c r="AJ86" s="146"/>
      <c r="AK86" s="146"/>
      <c r="AL86" s="146"/>
    </row>
    <row r="87" spans="1:38" x14ac:dyDescent="0.2">
      <c r="A87" s="155" t="s">
        <v>93</v>
      </c>
      <c r="B87" s="148"/>
      <c r="C87" s="149" t="s">
        <v>80</v>
      </c>
      <c r="D87" s="153"/>
      <c r="E87" s="153"/>
      <c r="F87" s="153"/>
      <c r="G87" s="153"/>
      <c r="H87" s="67"/>
      <c r="I87" s="150"/>
      <c r="J87" s="151"/>
      <c r="K87" s="154"/>
      <c r="L87" s="153"/>
      <c r="M87" s="153"/>
      <c r="N87" s="153"/>
      <c r="O87" s="153"/>
      <c r="P87" s="153"/>
      <c r="Q87" s="153"/>
      <c r="R87" s="153"/>
      <c r="S87" s="153"/>
      <c r="T87" s="153"/>
      <c r="U87" s="153"/>
      <c r="V87" s="153"/>
      <c r="W87" s="153"/>
      <c r="X87" s="153"/>
      <c r="Y87" s="153"/>
      <c r="Z87" s="153"/>
      <c r="AA87" s="153"/>
      <c r="AB87" s="146"/>
      <c r="AC87" s="146"/>
      <c r="AD87" s="146"/>
      <c r="AE87" s="146"/>
      <c r="AF87" s="146"/>
      <c r="AG87" s="146"/>
      <c r="AH87" s="146"/>
      <c r="AI87" s="146"/>
      <c r="AJ87" s="146"/>
      <c r="AK87" s="146"/>
      <c r="AL87" s="146"/>
    </row>
    <row r="88" spans="1:38" x14ac:dyDescent="0.2">
      <c r="A88" s="155" t="s">
        <v>95</v>
      </c>
      <c r="B88" s="148"/>
      <c r="C88" s="149" t="s">
        <v>80</v>
      </c>
      <c r="D88" s="153"/>
      <c r="E88" s="153"/>
      <c r="F88" s="153"/>
      <c r="G88" s="153"/>
      <c r="H88" s="67"/>
      <c r="I88" s="150"/>
      <c r="J88" s="151"/>
      <c r="K88" s="154"/>
      <c r="L88" s="153"/>
      <c r="M88" s="153"/>
      <c r="N88" s="153"/>
      <c r="O88" s="153"/>
      <c r="P88" s="153"/>
      <c r="Q88" s="153"/>
      <c r="R88" s="153"/>
      <c r="S88" s="153"/>
      <c r="T88" s="153"/>
      <c r="U88" s="153"/>
      <c r="V88" s="153"/>
      <c r="W88" s="153"/>
      <c r="X88" s="153"/>
      <c r="Y88" s="153"/>
      <c r="Z88" s="153"/>
      <c r="AA88" s="153"/>
      <c r="AB88" s="146"/>
      <c r="AC88" s="146"/>
      <c r="AD88" s="146"/>
      <c r="AE88" s="146"/>
      <c r="AF88" s="146"/>
      <c r="AG88" s="146"/>
      <c r="AH88" s="146"/>
      <c r="AI88" s="146"/>
      <c r="AJ88" s="146"/>
      <c r="AK88" s="146"/>
      <c r="AL88" s="146"/>
    </row>
    <row r="89" spans="1:38" x14ac:dyDescent="0.2">
      <c r="A89" s="155" t="s">
        <v>96</v>
      </c>
      <c r="B89" s="148"/>
      <c r="C89" s="149" t="s">
        <v>80</v>
      </c>
      <c r="D89" s="153"/>
      <c r="E89" s="153"/>
      <c r="F89" s="153"/>
      <c r="G89" s="153"/>
      <c r="H89" s="67"/>
      <c r="I89" s="150"/>
      <c r="J89" s="151"/>
      <c r="K89" s="154"/>
      <c r="L89" s="153"/>
      <c r="M89" s="153"/>
      <c r="N89" s="153"/>
      <c r="O89" s="153"/>
      <c r="P89" s="153"/>
      <c r="Q89" s="153"/>
      <c r="R89" s="153"/>
      <c r="S89" s="153"/>
      <c r="T89" s="153"/>
      <c r="U89" s="153"/>
      <c r="V89" s="153"/>
      <c r="W89" s="153"/>
      <c r="X89" s="153"/>
      <c r="Y89" s="153"/>
      <c r="Z89" s="153"/>
      <c r="AA89" s="153"/>
      <c r="AB89" s="146"/>
      <c r="AC89" s="146"/>
      <c r="AD89" s="146"/>
      <c r="AE89" s="146"/>
      <c r="AF89" s="146"/>
      <c r="AG89" s="146"/>
      <c r="AH89" s="146"/>
      <c r="AI89" s="146"/>
      <c r="AJ89" s="146"/>
      <c r="AK89" s="146"/>
      <c r="AL89" s="146"/>
    </row>
    <row r="90" spans="1:38" x14ac:dyDescent="0.2">
      <c r="A90" s="155" t="s">
        <v>97</v>
      </c>
      <c r="B90" s="148"/>
      <c r="C90" s="149" t="s">
        <v>80</v>
      </c>
      <c r="D90" s="153"/>
      <c r="E90" s="153"/>
      <c r="F90" s="153"/>
      <c r="G90" s="153"/>
      <c r="H90" s="67"/>
      <c r="I90" s="150"/>
      <c r="J90" s="151"/>
      <c r="K90" s="154"/>
      <c r="L90" s="153"/>
      <c r="M90" s="153"/>
      <c r="N90" s="153"/>
      <c r="O90" s="153"/>
      <c r="P90" s="153"/>
      <c r="Q90" s="153"/>
      <c r="R90" s="153"/>
      <c r="S90" s="153"/>
      <c r="T90" s="153"/>
      <c r="U90" s="153"/>
      <c r="V90" s="153"/>
      <c r="W90" s="153"/>
      <c r="X90" s="153"/>
      <c r="Y90" s="153"/>
      <c r="Z90" s="153"/>
      <c r="AA90" s="153"/>
      <c r="AB90" s="146"/>
      <c r="AC90" s="146"/>
      <c r="AD90" s="146"/>
      <c r="AE90" s="146"/>
      <c r="AF90" s="146"/>
      <c r="AG90" s="146"/>
      <c r="AH90" s="146"/>
      <c r="AI90" s="146"/>
      <c r="AJ90" s="146"/>
      <c r="AK90" s="146"/>
      <c r="AL90" s="146"/>
    </row>
    <row r="91" spans="1:38" x14ac:dyDescent="0.2">
      <c r="A91" s="147" t="s">
        <v>98</v>
      </c>
      <c r="B91" s="148"/>
      <c r="C91" s="149" t="s">
        <v>80</v>
      </c>
      <c r="D91" s="153"/>
      <c r="E91" s="153"/>
      <c r="F91" s="153"/>
      <c r="G91" s="153"/>
      <c r="H91" s="67"/>
      <c r="I91" s="150"/>
      <c r="J91" s="151"/>
      <c r="K91" s="154"/>
      <c r="L91" s="153"/>
      <c r="M91" s="153"/>
      <c r="N91" s="153"/>
      <c r="O91" s="153"/>
      <c r="P91" s="153"/>
      <c r="Q91" s="153"/>
      <c r="R91" s="153"/>
      <c r="S91" s="153"/>
      <c r="T91" s="153"/>
      <c r="U91" s="153"/>
      <c r="V91" s="153"/>
      <c r="W91" s="153"/>
      <c r="X91" s="153"/>
      <c r="Y91" s="153"/>
      <c r="Z91" s="153"/>
      <c r="AA91" s="153"/>
      <c r="AB91" s="146"/>
      <c r="AC91" s="146"/>
      <c r="AD91" s="146"/>
      <c r="AE91" s="146"/>
      <c r="AF91" s="146"/>
      <c r="AG91" s="146"/>
      <c r="AH91" s="146"/>
      <c r="AI91" s="146"/>
      <c r="AJ91" s="146"/>
      <c r="AK91" s="146"/>
      <c r="AL91" s="146"/>
    </row>
    <row r="92" spans="1:38" x14ac:dyDescent="0.2">
      <c r="A92" s="147" t="s">
        <v>25</v>
      </c>
      <c r="B92" s="148">
        <v>172</v>
      </c>
      <c r="C92" s="149" t="s">
        <v>80</v>
      </c>
      <c r="D92" s="153"/>
      <c r="E92" s="153"/>
      <c r="F92" s="153"/>
      <c r="G92" s="153"/>
      <c r="H92" s="67"/>
      <c r="I92" s="150"/>
      <c r="J92" s="151"/>
      <c r="K92" s="154"/>
      <c r="L92" s="153"/>
      <c r="M92" s="153"/>
      <c r="N92" s="153"/>
      <c r="O92" s="153"/>
      <c r="P92" s="153"/>
      <c r="Q92" s="153"/>
      <c r="R92" s="153"/>
      <c r="S92" s="153"/>
      <c r="T92" s="153"/>
      <c r="U92" s="153"/>
      <c r="V92" s="153"/>
      <c r="W92" s="153"/>
      <c r="X92" s="153"/>
      <c r="Y92" s="153"/>
      <c r="Z92" s="153"/>
      <c r="AA92" s="153"/>
      <c r="AB92" s="146"/>
      <c r="AC92" s="146"/>
      <c r="AD92" s="146"/>
      <c r="AE92" s="146"/>
      <c r="AF92" s="146"/>
      <c r="AG92" s="146"/>
      <c r="AH92" s="146"/>
      <c r="AI92" s="146"/>
      <c r="AJ92" s="146"/>
      <c r="AK92" s="146"/>
      <c r="AL92" s="146"/>
    </row>
    <row r="93" spans="1:38" x14ac:dyDescent="0.2">
      <c r="A93" s="147" t="s">
        <v>63</v>
      </c>
      <c r="B93" s="148" t="s">
        <v>80</v>
      </c>
      <c r="C93" s="149" t="s">
        <v>80</v>
      </c>
      <c r="D93" s="153"/>
      <c r="E93" s="153"/>
      <c r="F93" s="153"/>
      <c r="G93" s="153"/>
      <c r="H93" s="67"/>
      <c r="I93" s="150"/>
      <c r="J93" s="151"/>
      <c r="K93" s="154"/>
      <c r="L93" s="153"/>
      <c r="M93" s="153"/>
      <c r="N93" s="153"/>
      <c r="O93" s="153"/>
      <c r="P93" s="153"/>
      <c r="Q93" s="153"/>
      <c r="R93" s="153"/>
      <c r="S93" s="153"/>
      <c r="T93" s="153"/>
      <c r="U93" s="153"/>
      <c r="V93" s="153"/>
      <c r="W93" s="153"/>
      <c r="X93" s="153"/>
      <c r="Y93" s="153"/>
      <c r="Z93" s="153"/>
      <c r="AA93" s="153"/>
      <c r="AB93" s="146"/>
      <c r="AC93" s="146"/>
      <c r="AD93" s="146"/>
      <c r="AE93" s="146"/>
      <c r="AF93" s="146"/>
      <c r="AG93" s="146"/>
      <c r="AH93" s="146"/>
      <c r="AI93" s="146"/>
      <c r="AJ93" s="146"/>
      <c r="AK93" s="146"/>
      <c r="AL93" s="146"/>
    </row>
    <row r="94" spans="1:38" x14ac:dyDescent="0.2">
      <c r="A94" s="147" t="s">
        <v>38</v>
      </c>
      <c r="B94" s="148" t="s">
        <v>80</v>
      </c>
      <c r="C94" s="149" t="s">
        <v>80</v>
      </c>
      <c r="D94" s="153"/>
      <c r="E94" s="153"/>
      <c r="F94" s="153"/>
      <c r="G94" s="153"/>
      <c r="H94" s="67"/>
      <c r="I94" s="150"/>
      <c r="J94" s="151"/>
      <c r="K94" s="154"/>
      <c r="L94" s="153"/>
      <c r="M94" s="153"/>
      <c r="N94" s="153"/>
      <c r="O94" s="153"/>
      <c r="P94" s="153"/>
      <c r="Q94" s="153"/>
      <c r="R94" s="153"/>
      <c r="S94" s="153"/>
      <c r="T94" s="153"/>
      <c r="U94" s="153"/>
      <c r="V94" s="153"/>
      <c r="W94" s="153"/>
      <c r="X94" s="153"/>
      <c r="Y94" s="153"/>
      <c r="Z94" s="153"/>
      <c r="AA94" s="153"/>
      <c r="AB94" s="146"/>
      <c r="AC94" s="146"/>
      <c r="AD94" s="146"/>
      <c r="AE94" s="146"/>
      <c r="AF94" s="146"/>
      <c r="AG94" s="146"/>
      <c r="AH94" s="146"/>
      <c r="AI94" s="146"/>
      <c r="AJ94" s="146"/>
      <c r="AK94" s="146"/>
      <c r="AL94" s="146"/>
    </row>
    <row r="95" spans="1:38" x14ac:dyDescent="0.2">
      <c r="A95" s="152" t="s">
        <v>39</v>
      </c>
      <c r="B95" s="148" t="s">
        <v>80</v>
      </c>
      <c r="C95" s="149" t="s">
        <v>80</v>
      </c>
      <c r="D95" s="153"/>
      <c r="E95" s="153"/>
      <c r="F95" s="153"/>
      <c r="G95" s="153"/>
      <c r="H95" s="67"/>
      <c r="I95" s="150"/>
      <c r="J95" s="151"/>
      <c r="K95" s="154"/>
      <c r="L95" s="153"/>
      <c r="M95" s="153"/>
      <c r="N95" s="153"/>
      <c r="O95" s="153"/>
      <c r="P95" s="153"/>
      <c r="Q95" s="153"/>
      <c r="R95" s="153"/>
      <c r="S95" s="153"/>
      <c r="T95" s="153"/>
      <c r="U95" s="153"/>
      <c r="V95" s="153"/>
      <c r="W95" s="153"/>
      <c r="X95" s="153"/>
      <c r="Y95" s="153"/>
      <c r="Z95" s="153"/>
      <c r="AA95" s="153"/>
      <c r="AB95" s="146"/>
      <c r="AC95" s="146"/>
      <c r="AD95" s="146"/>
      <c r="AE95" s="146"/>
      <c r="AF95" s="146"/>
      <c r="AG95" s="146"/>
      <c r="AH95" s="146"/>
      <c r="AI95" s="146"/>
      <c r="AJ95" s="146"/>
      <c r="AK95" s="146"/>
      <c r="AL95" s="146"/>
    </row>
    <row r="96" spans="1:38" x14ac:dyDescent="0.2">
      <c r="A96" s="147" t="s">
        <v>91</v>
      </c>
      <c r="B96" s="148"/>
      <c r="C96" s="149" t="s">
        <v>80</v>
      </c>
      <c r="D96" s="153"/>
      <c r="E96" s="153"/>
      <c r="F96" s="153"/>
      <c r="G96" s="153"/>
      <c r="H96" s="67"/>
      <c r="I96" s="150"/>
      <c r="J96" s="151"/>
      <c r="K96" s="154"/>
      <c r="L96" s="153"/>
      <c r="M96" s="153"/>
      <c r="N96" s="153"/>
      <c r="O96" s="153"/>
      <c r="P96" s="153"/>
      <c r="Q96" s="153"/>
      <c r="R96" s="153"/>
      <c r="S96" s="153"/>
      <c r="T96" s="153"/>
      <c r="U96" s="153"/>
      <c r="V96" s="153"/>
      <c r="W96" s="153"/>
      <c r="X96" s="153"/>
      <c r="Y96" s="153"/>
      <c r="Z96" s="153"/>
      <c r="AA96" s="153"/>
      <c r="AB96" s="146"/>
      <c r="AC96" s="146"/>
      <c r="AD96" s="146"/>
      <c r="AE96" s="146"/>
      <c r="AF96" s="146"/>
      <c r="AG96" s="146"/>
      <c r="AH96" s="146"/>
      <c r="AI96" s="146"/>
      <c r="AJ96" s="146"/>
      <c r="AK96" s="146"/>
      <c r="AL96" s="146"/>
    </row>
    <row r="97" spans="1:38" x14ac:dyDescent="0.2">
      <c r="A97" s="147" t="s">
        <v>40</v>
      </c>
      <c r="B97" s="148" t="s">
        <v>80</v>
      </c>
      <c r="C97" s="149" t="s">
        <v>80</v>
      </c>
      <c r="D97" s="153"/>
      <c r="E97" s="153"/>
      <c r="F97" s="153"/>
      <c r="G97" s="153"/>
      <c r="H97" s="67"/>
      <c r="I97" s="150"/>
      <c r="J97" s="151"/>
      <c r="K97" s="154"/>
      <c r="L97" s="153"/>
      <c r="M97" s="153"/>
      <c r="N97" s="153"/>
      <c r="O97" s="153"/>
      <c r="P97" s="157"/>
      <c r="Q97" s="153"/>
      <c r="R97" s="153"/>
      <c r="S97" s="153"/>
      <c r="T97" s="153"/>
      <c r="U97" s="153"/>
      <c r="V97" s="153"/>
      <c r="W97" s="153"/>
      <c r="X97" s="153"/>
      <c r="Y97" s="153"/>
      <c r="Z97" s="153"/>
      <c r="AA97" s="153"/>
      <c r="AB97" s="146"/>
      <c r="AC97" s="146"/>
      <c r="AD97" s="146"/>
      <c r="AE97" s="146"/>
      <c r="AF97" s="146"/>
      <c r="AG97" s="146"/>
      <c r="AH97" s="146"/>
      <c r="AI97" s="146"/>
      <c r="AJ97" s="146"/>
      <c r="AK97" s="146"/>
      <c r="AL97" s="146"/>
    </row>
    <row r="98" spans="1:38" x14ac:dyDescent="0.2">
      <c r="A98" s="147" t="s">
        <v>64</v>
      </c>
      <c r="B98" s="148" t="s">
        <v>80</v>
      </c>
      <c r="C98" s="149" t="s">
        <v>80</v>
      </c>
      <c r="D98" s="157"/>
      <c r="E98" s="157"/>
      <c r="F98" s="157"/>
      <c r="G98" s="157"/>
      <c r="H98" s="67"/>
      <c r="I98" s="150"/>
      <c r="J98" s="151"/>
      <c r="K98" s="158"/>
      <c r="L98" s="157"/>
      <c r="M98" s="157"/>
      <c r="N98" s="157"/>
      <c r="O98" s="157"/>
      <c r="P98" s="157"/>
      <c r="Q98" s="153"/>
      <c r="R98" s="153"/>
      <c r="S98" s="153"/>
      <c r="T98" s="153"/>
      <c r="U98" s="153"/>
      <c r="V98" s="153"/>
      <c r="W98" s="153"/>
      <c r="X98" s="153"/>
      <c r="Y98" s="153"/>
      <c r="Z98" s="153"/>
      <c r="AA98" s="153"/>
      <c r="AB98" s="146"/>
      <c r="AC98" s="146"/>
      <c r="AD98" s="146"/>
      <c r="AE98" s="146"/>
      <c r="AF98" s="146"/>
      <c r="AG98" s="146"/>
      <c r="AH98" s="146"/>
      <c r="AI98" s="146"/>
      <c r="AJ98" s="146"/>
      <c r="AK98" s="146"/>
      <c r="AL98" s="146"/>
    </row>
    <row r="99" spans="1:38" x14ac:dyDescent="0.2">
      <c r="A99" s="147" t="s">
        <v>41</v>
      </c>
      <c r="B99" s="148">
        <v>9.648076923076923</v>
      </c>
      <c r="C99" s="149">
        <v>5.9012859999935552E-2</v>
      </c>
      <c r="D99" s="157"/>
      <c r="E99" s="157"/>
      <c r="F99" s="157"/>
      <c r="G99" s="157"/>
      <c r="H99" s="67"/>
      <c r="I99" s="150"/>
      <c r="J99" s="151"/>
      <c r="K99" s="158"/>
      <c r="L99" s="157"/>
      <c r="M99" s="157"/>
      <c r="N99" s="157"/>
      <c r="O99" s="157"/>
      <c r="P99" s="157"/>
      <c r="Q99" s="153"/>
      <c r="R99" s="153"/>
      <c r="S99" s="153"/>
      <c r="T99" s="153"/>
      <c r="U99" s="153"/>
      <c r="V99" s="153"/>
      <c r="W99" s="153"/>
      <c r="X99" s="153"/>
      <c r="Y99" s="153"/>
      <c r="Z99" s="153"/>
      <c r="AA99" s="153"/>
      <c r="AB99" s="146"/>
      <c r="AC99" s="146"/>
      <c r="AD99" s="146"/>
      <c r="AE99" s="146"/>
      <c r="AF99" s="146"/>
      <c r="AG99" s="146"/>
      <c r="AH99" s="146"/>
      <c r="AI99" s="146"/>
      <c r="AJ99" s="146"/>
      <c r="AK99" s="146"/>
      <c r="AL99" s="146"/>
    </row>
    <row r="100" spans="1:38" x14ac:dyDescent="0.2">
      <c r="A100" s="147" t="s">
        <v>42</v>
      </c>
      <c r="B100" s="148">
        <v>12.082692307692309</v>
      </c>
      <c r="C100" s="149">
        <v>0.12327701999982972</v>
      </c>
      <c r="D100" s="153"/>
      <c r="E100" s="153"/>
      <c r="F100" s="153"/>
      <c r="G100" s="153"/>
      <c r="H100" s="67"/>
      <c r="I100" s="150"/>
      <c r="J100" s="151"/>
      <c r="K100" s="154"/>
      <c r="L100" s="153"/>
      <c r="M100" s="153"/>
      <c r="N100" s="153"/>
      <c r="O100" s="153"/>
      <c r="P100" s="153"/>
      <c r="Q100" s="153"/>
      <c r="R100" s="153"/>
      <c r="S100" s="153"/>
      <c r="T100" s="153"/>
      <c r="U100" s="153"/>
      <c r="V100" s="153"/>
      <c r="W100" s="153"/>
      <c r="X100" s="153"/>
      <c r="Y100" s="153"/>
      <c r="Z100" s="153"/>
      <c r="AA100" s="153"/>
      <c r="AB100" s="146"/>
      <c r="AC100" s="146"/>
      <c r="AD100" s="146"/>
      <c r="AE100" s="146"/>
      <c r="AF100" s="146"/>
      <c r="AG100" s="146"/>
      <c r="AH100" s="146"/>
      <c r="AI100" s="146"/>
      <c r="AJ100" s="146"/>
      <c r="AK100" s="146"/>
      <c r="AL100" s="146"/>
    </row>
    <row r="101" spans="1:38" x14ac:dyDescent="0.2">
      <c r="A101" s="147" t="s">
        <v>43</v>
      </c>
      <c r="B101" s="148">
        <v>69.692307692307693</v>
      </c>
      <c r="C101" s="149">
        <v>2.1889677499991431</v>
      </c>
      <c r="D101" s="153"/>
      <c r="E101" s="153"/>
      <c r="F101" s="153"/>
      <c r="G101" s="153"/>
      <c r="H101" s="67"/>
      <c r="I101" s="150"/>
      <c r="J101" s="151"/>
      <c r="K101" s="154"/>
      <c r="L101" s="153"/>
      <c r="M101" s="153"/>
      <c r="N101" s="153"/>
      <c r="O101" s="153"/>
      <c r="P101" s="153"/>
      <c r="Q101" s="153"/>
      <c r="R101" s="153"/>
      <c r="S101" s="153"/>
      <c r="T101" s="153"/>
      <c r="U101" s="153"/>
      <c r="V101" s="153"/>
      <c r="W101" s="153"/>
      <c r="X101" s="153"/>
      <c r="Y101" s="153"/>
      <c r="Z101" s="153"/>
      <c r="AA101" s="153"/>
      <c r="AB101" s="146"/>
      <c r="AC101" s="146"/>
      <c r="AD101" s="146"/>
      <c r="AE101" s="146"/>
      <c r="AF101" s="146"/>
      <c r="AG101" s="146"/>
      <c r="AH101" s="146"/>
      <c r="AI101" s="146"/>
      <c r="AJ101" s="146"/>
      <c r="AK101" s="146"/>
      <c r="AL101" s="146"/>
    </row>
    <row r="102" spans="1:38" x14ac:dyDescent="0.2">
      <c r="A102" s="147" t="s">
        <v>90</v>
      </c>
      <c r="B102" s="148"/>
      <c r="C102" s="149" t="s">
        <v>80</v>
      </c>
      <c r="D102" s="153"/>
      <c r="E102" s="153"/>
      <c r="F102" s="153"/>
      <c r="G102" s="153"/>
      <c r="H102" s="67"/>
      <c r="I102" s="150"/>
      <c r="J102" s="151"/>
      <c r="K102" s="154"/>
      <c r="L102" s="153"/>
      <c r="M102" s="153"/>
      <c r="N102" s="153"/>
      <c r="O102" s="153"/>
      <c r="P102" s="153"/>
      <c r="Q102" s="153"/>
      <c r="R102" s="153"/>
      <c r="S102" s="153"/>
      <c r="T102" s="153"/>
      <c r="U102" s="153"/>
      <c r="V102" s="153"/>
      <c r="W102" s="153"/>
      <c r="X102" s="153"/>
      <c r="Y102" s="153"/>
      <c r="Z102" s="153"/>
      <c r="AA102" s="153"/>
      <c r="AB102" s="146"/>
      <c r="AC102" s="146"/>
      <c r="AD102" s="146"/>
      <c r="AE102" s="146"/>
      <c r="AF102" s="146"/>
      <c r="AG102" s="146"/>
      <c r="AH102" s="146"/>
      <c r="AI102" s="146"/>
      <c r="AJ102" s="146"/>
      <c r="AK102" s="146"/>
      <c r="AL102" s="146"/>
    </row>
    <row r="103" spans="1:38" x14ac:dyDescent="0.2">
      <c r="A103" s="147" t="s">
        <v>44</v>
      </c>
      <c r="B103" s="148"/>
      <c r="C103" s="149" t="s">
        <v>80</v>
      </c>
      <c r="D103" s="153"/>
      <c r="E103" s="153"/>
      <c r="F103" s="153"/>
      <c r="G103" s="153"/>
      <c r="H103" s="67"/>
      <c r="I103" s="150"/>
      <c r="J103" s="151"/>
      <c r="K103" s="154"/>
      <c r="L103" s="153"/>
      <c r="M103" s="153"/>
      <c r="N103" s="153"/>
      <c r="O103" s="153"/>
      <c r="P103" s="153"/>
      <c r="Q103" s="153"/>
      <c r="R103" s="153"/>
      <c r="S103" s="153"/>
      <c r="T103" s="153"/>
      <c r="U103" s="153"/>
      <c r="V103" s="153"/>
      <c r="W103" s="153"/>
      <c r="X103" s="153"/>
      <c r="Y103" s="153"/>
      <c r="Z103" s="153"/>
      <c r="AA103" s="153"/>
      <c r="AB103" s="146"/>
      <c r="AC103" s="146"/>
      <c r="AD103" s="146"/>
      <c r="AE103" s="146"/>
      <c r="AF103" s="146"/>
      <c r="AG103" s="146"/>
      <c r="AH103" s="146"/>
      <c r="AI103" s="146"/>
      <c r="AJ103" s="146"/>
      <c r="AK103" s="146"/>
      <c r="AL103" s="146"/>
    </row>
    <row r="104" spans="1:38" x14ac:dyDescent="0.2">
      <c r="A104" s="147" t="s">
        <v>45</v>
      </c>
      <c r="B104" s="148"/>
      <c r="C104" s="149" t="s">
        <v>80</v>
      </c>
      <c r="D104" s="153"/>
      <c r="E104" s="153"/>
      <c r="F104" s="153"/>
      <c r="G104" s="153"/>
      <c r="H104" s="67"/>
      <c r="I104" s="150"/>
      <c r="J104" s="151"/>
      <c r="K104" s="154"/>
      <c r="L104" s="153"/>
      <c r="M104" s="153"/>
      <c r="N104" s="153"/>
      <c r="O104" s="153"/>
      <c r="P104" s="153"/>
      <c r="Q104" s="153"/>
      <c r="R104" s="153"/>
      <c r="S104" s="153"/>
      <c r="T104" s="153"/>
      <c r="U104" s="153"/>
      <c r="V104" s="153"/>
      <c r="W104" s="153"/>
      <c r="X104" s="153"/>
      <c r="Y104" s="153"/>
      <c r="Z104" s="153"/>
      <c r="AA104" s="153"/>
      <c r="AB104" s="146"/>
      <c r="AC104" s="146"/>
      <c r="AD104" s="146"/>
      <c r="AE104" s="146"/>
      <c r="AF104" s="146"/>
      <c r="AG104" s="146"/>
      <c r="AH104" s="146"/>
      <c r="AI104" s="146"/>
      <c r="AJ104" s="146"/>
      <c r="AK104" s="146"/>
      <c r="AL104" s="146"/>
    </row>
    <row r="105" spans="1:38" x14ac:dyDescent="0.2">
      <c r="A105" s="152" t="s">
        <v>46</v>
      </c>
      <c r="B105" s="148"/>
      <c r="C105" s="149" t="s">
        <v>80</v>
      </c>
      <c r="D105" s="153"/>
      <c r="E105" s="153"/>
      <c r="F105" s="153"/>
      <c r="G105" s="153"/>
      <c r="H105" s="67"/>
      <c r="I105" s="150"/>
      <c r="J105" s="151"/>
      <c r="K105" s="154"/>
      <c r="L105" s="153"/>
      <c r="M105" s="153"/>
      <c r="N105" s="153"/>
      <c r="O105" s="153"/>
      <c r="P105" s="153"/>
      <c r="Q105" s="153"/>
      <c r="R105" s="153"/>
      <c r="S105" s="153"/>
      <c r="T105" s="153"/>
      <c r="U105" s="153"/>
      <c r="V105" s="153"/>
      <c r="W105" s="153"/>
      <c r="X105" s="153"/>
      <c r="Y105" s="153"/>
      <c r="Z105" s="153"/>
      <c r="AA105" s="153"/>
      <c r="AB105" s="146"/>
      <c r="AC105" s="146"/>
      <c r="AD105" s="146"/>
      <c r="AE105" s="146"/>
      <c r="AF105" s="146"/>
      <c r="AG105" s="146"/>
      <c r="AH105" s="146"/>
      <c r="AI105" s="146"/>
      <c r="AJ105" s="146"/>
      <c r="AK105" s="146"/>
      <c r="AL105" s="146"/>
    </row>
    <row r="106" spans="1:38" x14ac:dyDescent="0.2">
      <c r="A106" s="147" t="s">
        <v>47</v>
      </c>
      <c r="B106" s="148"/>
      <c r="C106" s="149" t="s">
        <v>80</v>
      </c>
      <c r="D106" s="153"/>
      <c r="E106" s="153"/>
      <c r="F106" s="153"/>
      <c r="G106" s="153"/>
      <c r="H106" s="67"/>
      <c r="I106" s="150"/>
      <c r="J106" s="151"/>
      <c r="K106" s="154"/>
      <c r="L106" s="153"/>
      <c r="M106" s="153"/>
      <c r="N106" s="153"/>
      <c r="O106" s="153"/>
      <c r="P106" s="153"/>
      <c r="Q106" s="153"/>
      <c r="R106" s="153"/>
      <c r="S106" s="153"/>
      <c r="T106" s="153"/>
      <c r="U106" s="153"/>
      <c r="V106" s="153"/>
      <c r="W106" s="153"/>
      <c r="X106" s="153"/>
      <c r="Y106" s="153"/>
      <c r="Z106" s="153"/>
      <c r="AA106" s="153"/>
      <c r="AB106" s="146"/>
      <c r="AC106" s="146"/>
      <c r="AD106" s="146"/>
      <c r="AE106" s="146"/>
      <c r="AF106" s="146"/>
      <c r="AG106" s="146"/>
      <c r="AH106" s="146"/>
      <c r="AI106" s="146"/>
      <c r="AJ106" s="146"/>
      <c r="AK106" s="146"/>
      <c r="AL106" s="146"/>
    </row>
    <row r="107" spans="1:38" x14ac:dyDescent="0.2">
      <c r="A107" s="147" t="s">
        <v>48</v>
      </c>
      <c r="B107" s="148"/>
      <c r="C107" s="149" t="s">
        <v>80</v>
      </c>
      <c r="D107" s="153"/>
      <c r="E107" s="153"/>
      <c r="F107" s="153"/>
      <c r="G107" s="153"/>
      <c r="H107" s="67"/>
      <c r="I107" s="150"/>
      <c r="J107" s="151"/>
      <c r="K107" s="154"/>
      <c r="L107" s="153"/>
      <c r="M107" s="153"/>
      <c r="N107" s="153"/>
      <c r="O107" s="153"/>
      <c r="P107" s="153"/>
      <c r="Q107" s="153"/>
      <c r="R107" s="153"/>
      <c r="S107" s="153"/>
      <c r="T107" s="153"/>
      <c r="U107" s="153"/>
      <c r="V107" s="153"/>
      <c r="W107" s="153"/>
      <c r="X107" s="153"/>
      <c r="Y107" s="153"/>
      <c r="Z107" s="153"/>
      <c r="AA107" s="153"/>
      <c r="AB107" s="146"/>
      <c r="AC107" s="146"/>
      <c r="AD107" s="146"/>
      <c r="AE107" s="146"/>
      <c r="AF107" s="146"/>
      <c r="AG107" s="146"/>
      <c r="AH107" s="146"/>
      <c r="AI107" s="146"/>
      <c r="AJ107" s="146"/>
      <c r="AK107" s="146"/>
      <c r="AL107" s="146"/>
    </row>
    <row r="108" spans="1:38" x14ac:dyDescent="0.2">
      <c r="A108" s="147" t="s">
        <v>49</v>
      </c>
      <c r="B108" s="148" t="s">
        <v>80</v>
      </c>
      <c r="C108" s="149" t="s">
        <v>80</v>
      </c>
      <c r="D108" s="153"/>
      <c r="E108" s="153"/>
      <c r="F108" s="153"/>
      <c r="G108" s="153"/>
      <c r="H108" s="67"/>
      <c r="I108" s="150"/>
      <c r="J108" s="151"/>
      <c r="K108" s="154"/>
      <c r="L108" s="153"/>
      <c r="M108" s="153"/>
      <c r="N108" s="153"/>
      <c r="O108" s="153"/>
      <c r="P108" s="153"/>
      <c r="Q108" s="153"/>
      <c r="R108" s="153"/>
      <c r="S108" s="153"/>
      <c r="T108" s="153"/>
      <c r="U108" s="153"/>
      <c r="V108" s="153"/>
      <c r="W108" s="153"/>
      <c r="X108" s="153"/>
      <c r="Y108" s="153"/>
      <c r="Z108" s="153"/>
      <c r="AA108" s="153"/>
      <c r="AB108" s="146"/>
      <c r="AC108" s="146"/>
      <c r="AD108" s="146"/>
      <c r="AE108" s="146"/>
      <c r="AF108" s="146"/>
      <c r="AG108" s="146"/>
      <c r="AH108" s="146"/>
      <c r="AI108" s="146"/>
      <c r="AJ108" s="146"/>
      <c r="AK108" s="146"/>
      <c r="AL108" s="146"/>
    </row>
    <row r="109" spans="1:38" x14ac:dyDescent="0.2">
      <c r="A109" s="147" t="s">
        <v>65</v>
      </c>
      <c r="B109" s="148" t="s">
        <v>80</v>
      </c>
      <c r="C109" s="149" t="s">
        <v>80</v>
      </c>
      <c r="D109" s="153"/>
      <c r="E109" s="153"/>
      <c r="F109" s="153"/>
      <c r="G109" s="153"/>
      <c r="H109" s="67"/>
      <c r="I109" s="150"/>
      <c r="J109" s="151"/>
      <c r="K109" s="154"/>
      <c r="L109" s="153"/>
      <c r="M109" s="153"/>
      <c r="N109" s="153"/>
      <c r="O109" s="153"/>
      <c r="P109" s="153"/>
      <c r="Q109" s="153"/>
      <c r="R109" s="153"/>
      <c r="S109" s="153"/>
      <c r="T109" s="153"/>
      <c r="U109" s="153"/>
      <c r="V109" s="153"/>
      <c r="W109" s="153"/>
      <c r="X109" s="153"/>
      <c r="Y109" s="153"/>
      <c r="Z109" s="153"/>
      <c r="AA109" s="153"/>
      <c r="AB109" s="146"/>
      <c r="AC109" s="146"/>
      <c r="AD109" s="146"/>
      <c r="AE109" s="146"/>
      <c r="AF109" s="146"/>
      <c r="AG109" s="146"/>
      <c r="AH109" s="146"/>
      <c r="AI109" s="146"/>
      <c r="AJ109" s="146"/>
      <c r="AK109" s="146"/>
      <c r="AL109" s="146"/>
    </row>
    <row r="110" spans="1:38" x14ac:dyDescent="0.2">
      <c r="A110" s="147" t="s">
        <v>50</v>
      </c>
      <c r="B110" s="148">
        <v>370.08653846153845</v>
      </c>
      <c r="C110" s="149">
        <v>6.1561394200023241</v>
      </c>
      <c r="D110" s="153"/>
      <c r="E110" s="153"/>
      <c r="F110" s="153"/>
      <c r="G110" s="153"/>
      <c r="H110" s="67"/>
      <c r="I110" s="150"/>
      <c r="J110" s="151"/>
      <c r="K110" s="154"/>
      <c r="L110" s="153"/>
      <c r="M110" s="153"/>
      <c r="N110" s="153"/>
      <c r="O110" s="153"/>
      <c r="P110" s="153"/>
      <c r="Q110" s="153"/>
      <c r="R110" s="153"/>
      <c r="S110" s="153"/>
      <c r="T110" s="153"/>
      <c r="U110" s="153"/>
      <c r="V110" s="153"/>
      <c r="W110" s="153"/>
      <c r="X110" s="153"/>
      <c r="Y110" s="153"/>
      <c r="Z110" s="153"/>
      <c r="AA110" s="153"/>
      <c r="AB110" s="146"/>
      <c r="AC110" s="146"/>
      <c r="AD110" s="146"/>
      <c r="AE110" s="146"/>
      <c r="AF110" s="146"/>
      <c r="AG110" s="146"/>
      <c r="AH110" s="146"/>
      <c r="AI110" s="146"/>
      <c r="AJ110" s="146"/>
      <c r="AK110" s="146"/>
      <c r="AL110" s="146"/>
    </row>
    <row r="111" spans="1:38" x14ac:dyDescent="0.2">
      <c r="A111" s="147" t="s">
        <v>51</v>
      </c>
      <c r="B111" s="148">
        <v>516.96923076923065</v>
      </c>
      <c r="C111" s="149">
        <v>6.5649961399994128</v>
      </c>
      <c r="D111" s="153"/>
      <c r="E111" s="153"/>
      <c r="F111" s="153"/>
      <c r="G111" s="153"/>
      <c r="H111" s="67"/>
      <c r="I111" s="150"/>
      <c r="J111" s="151"/>
      <c r="K111" s="154"/>
      <c r="L111" s="153"/>
      <c r="M111" s="153"/>
      <c r="N111" s="153"/>
      <c r="O111" s="153"/>
      <c r="P111" s="153"/>
      <c r="Q111" s="153"/>
      <c r="R111" s="153"/>
      <c r="S111" s="153"/>
      <c r="T111" s="153"/>
      <c r="U111" s="153"/>
      <c r="V111" s="153"/>
      <c r="W111" s="153"/>
      <c r="X111" s="153"/>
      <c r="Y111" s="153"/>
      <c r="Z111" s="153"/>
      <c r="AA111" s="153"/>
      <c r="AB111" s="146"/>
      <c r="AC111" s="146"/>
      <c r="AD111" s="146"/>
      <c r="AE111" s="146"/>
      <c r="AF111" s="146"/>
      <c r="AG111" s="146"/>
      <c r="AH111" s="146"/>
      <c r="AI111" s="146"/>
      <c r="AJ111" s="146"/>
      <c r="AK111" s="146"/>
      <c r="AL111" s="146"/>
    </row>
    <row r="112" spans="1:38" x14ac:dyDescent="0.2">
      <c r="A112" s="147" t="s">
        <v>52</v>
      </c>
      <c r="B112" s="148">
        <v>348.85192307692307</v>
      </c>
      <c r="C112" s="149">
        <v>4.8455882799991388</v>
      </c>
      <c r="D112" s="153"/>
      <c r="E112" s="153"/>
      <c r="F112" s="153"/>
      <c r="G112" s="153"/>
      <c r="H112" s="67"/>
      <c r="I112" s="150"/>
      <c r="J112" s="151"/>
      <c r="K112" s="154"/>
      <c r="L112" s="153"/>
      <c r="M112" s="153"/>
      <c r="N112" s="153"/>
      <c r="O112" s="153"/>
      <c r="P112" s="153"/>
      <c r="Q112" s="153"/>
      <c r="R112" s="153"/>
      <c r="S112" s="153"/>
      <c r="T112" s="153"/>
      <c r="U112" s="153"/>
      <c r="V112" s="153"/>
      <c r="W112" s="153"/>
      <c r="X112" s="153"/>
      <c r="Y112" s="153"/>
      <c r="Z112" s="153"/>
      <c r="AA112" s="153"/>
      <c r="AB112" s="146"/>
      <c r="AC112" s="146"/>
      <c r="AD112" s="146"/>
      <c r="AE112" s="146"/>
      <c r="AF112" s="146"/>
      <c r="AG112" s="146"/>
      <c r="AH112" s="146"/>
      <c r="AI112" s="146"/>
      <c r="AJ112" s="146"/>
      <c r="AK112" s="146"/>
      <c r="AL112" s="146"/>
    </row>
    <row r="113" spans="1:38" x14ac:dyDescent="0.2">
      <c r="A113" s="147" t="s">
        <v>53</v>
      </c>
      <c r="B113" s="148">
        <v>362.50576923076926</v>
      </c>
      <c r="C113" s="149">
        <v>5.5195098199992261</v>
      </c>
      <c r="D113" s="153"/>
      <c r="E113" s="153"/>
      <c r="F113" s="153"/>
      <c r="G113" s="153"/>
      <c r="H113" s="67"/>
      <c r="I113" s="150"/>
      <c r="J113" s="151"/>
      <c r="K113" s="154"/>
      <c r="L113" s="153"/>
      <c r="M113" s="153"/>
      <c r="N113" s="153"/>
      <c r="O113" s="153"/>
      <c r="P113" s="153"/>
      <c r="Q113" s="153"/>
      <c r="R113" s="153"/>
      <c r="S113" s="153"/>
      <c r="T113" s="153"/>
      <c r="U113" s="153"/>
      <c r="V113" s="153"/>
      <c r="W113" s="153"/>
      <c r="X113" s="153"/>
      <c r="Y113" s="153"/>
      <c r="Z113" s="153"/>
      <c r="AA113" s="153"/>
      <c r="AB113" s="146"/>
      <c r="AC113" s="146"/>
      <c r="AD113" s="146"/>
      <c r="AE113" s="146"/>
      <c r="AF113" s="146"/>
      <c r="AG113" s="146"/>
      <c r="AH113" s="146"/>
      <c r="AI113" s="146"/>
      <c r="AJ113" s="146"/>
      <c r="AK113" s="146"/>
      <c r="AL113" s="146"/>
    </row>
    <row r="114" spans="1:38" x14ac:dyDescent="0.2">
      <c r="A114" s="147" t="s">
        <v>66</v>
      </c>
      <c r="B114" s="148" t="s">
        <v>80</v>
      </c>
      <c r="C114" s="149" t="s">
        <v>80</v>
      </c>
      <c r="D114" s="153"/>
      <c r="E114" s="153"/>
      <c r="F114" s="153"/>
      <c r="G114" s="153"/>
      <c r="H114" s="67"/>
      <c r="I114" s="150"/>
      <c r="J114" s="151"/>
      <c r="K114" s="154"/>
      <c r="L114" s="153"/>
      <c r="M114" s="153"/>
      <c r="N114" s="153"/>
      <c r="O114" s="153"/>
      <c r="P114" s="153"/>
      <c r="Q114" s="153"/>
      <c r="R114" s="153"/>
      <c r="S114" s="153"/>
      <c r="T114" s="153"/>
      <c r="U114" s="153"/>
      <c r="V114" s="153"/>
      <c r="W114" s="153"/>
      <c r="X114" s="153"/>
      <c r="Y114" s="153"/>
      <c r="Z114" s="153"/>
      <c r="AA114" s="153"/>
      <c r="AB114" s="146"/>
      <c r="AC114" s="146"/>
      <c r="AD114" s="146"/>
      <c r="AE114" s="146"/>
      <c r="AF114" s="146"/>
      <c r="AG114" s="146"/>
      <c r="AH114" s="146"/>
      <c r="AI114" s="146"/>
      <c r="AJ114" s="146"/>
      <c r="AK114" s="146"/>
      <c r="AL114" s="146"/>
    </row>
    <row r="115" spans="1:38" x14ac:dyDescent="0.2">
      <c r="A115" s="147" t="s">
        <v>54</v>
      </c>
      <c r="B115" s="148" t="s">
        <v>80</v>
      </c>
      <c r="C115" s="149" t="s">
        <v>80</v>
      </c>
      <c r="D115" s="153"/>
      <c r="E115" s="153"/>
      <c r="F115" s="153"/>
      <c r="G115" s="153"/>
      <c r="H115" s="67"/>
      <c r="I115" s="150"/>
      <c r="J115" s="151"/>
      <c r="K115" s="154"/>
      <c r="L115" s="153"/>
      <c r="M115" s="153"/>
      <c r="N115" s="153"/>
      <c r="O115" s="153"/>
      <c r="P115" s="153"/>
      <c r="Q115" s="153"/>
      <c r="R115" s="153"/>
      <c r="S115" s="153"/>
      <c r="T115" s="153"/>
      <c r="U115" s="153"/>
      <c r="V115" s="153"/>
      <c r="W115" s="153"/>
      <c r="X115" s="153"/>
      <c r="Y115" s="153"/>
      <c r="Z115" s="153"/>
      <c r="AA115" s="153"/>
      <c r="AB115" s="146"/>
      <c r="AC115" s="146"/>
      <c r="AD115" s="146"/>
      <c r="AE115" s="146"/>
      <c r="AF115" s="146"/>
      <c r="AG115" s="146"/>
      <c r="AH115" s="146"/>
      <c r="AI115" s="146"/>
      <c r="AJ115" s="146"/>
      <c r="AK115" s="146"/>
      <c r="AL115" s="146"/>
    </row>
    <row r="116" spans="1:38" x14ac:dyDescent="0.2">
      <c r="A116" s="147" t="s">
        <v>55</v>
      </c>
      <c r="B116" s="148" t="s">
        <v>80</v>
      </c>
      <c r="C116" s="149" t="s">
        <v>80</v>
      </c>
      <c r="D116" s="153"/>
      <c r="E116" s="153"/>
      <c r="F116" s="153"/>
      <c r="G116" s="153"/>
      <c r="H116" s="67"/>
      <c r="I116" s="150"/>
      <c r="J116" s="151"/>
      <c r="K116" s="154"/>
      <c r="L116" s="153"/>
      <c r="M116" s="153"/>
      <c r="N116" s="153"/>
      <c r="O116" s="153"/>
      <c r="P116" s="153"/>
      <c r="Q116" s="153"/>
      <c r="R116" s="153"/>
      <c r="S116" s="153"/>
      <c r="T116" s="153"/>
      <c r="U116" s="153"/>
      <c r="V116" s="153"/>
      <c r="W116" s="153"/>
      <c r="X116" s="153"/>
      <c r="Y116" s="153"/>
      <c r="Z116" s="153"/>
      <c r="AA116" s="153"/>
      <c r="AB116" s="146"/>
      <c r="AC116" s="146"/>
      <c r="AD116" s="146"/>
      <c r="AE116" s="146"/>
      <c r="AF116" s="146"/>
      <c r="AG116" s="146"/>
      <c r="AH116" s="146"/>
      <c r="AI116" s="146"/>
      <c r="AJ116" s="146"/>
      <c r="AK116" s="146"/>
      <c r="AL116" s="146"/>
    </row>
    <row r="117" spans="1:38" x14ac:dyDescent="0.2">
      <c r="A117" s="147" t="s">
        <v>56</v>
      </c>
      <c r="B117" s="148" t="s">
        <v>80</v>
      </c>
      <c r="C117" s="149" t="s">
        <v>80</v>
      </c>
      <c r="D117" s="153"/>
      <c r="E117" s="153"/>
      <c r="F117" s="153"/>
      <c r="G117" s="153"/>
      <c r="H117" s="67"/>
      <c r="I117" s="150"/>
      <c r="J117" s="151"/>
      <c r="K117" s="154"/>
      <c r="L117" s="153"/>
      <c r="M117" s="153"/>
      <c r="N117" s="153"/>
      <c r="O117" s="153"/>
      <c r="P117" s="153"/>
      <c r="Q117" s="153"/>
      <c r="R117" s="153"/>
      <c r="S117" s="153"/>
      <c r="T117" s="153"/>
      <c r="U117" s="153"/>
      <c r="V117" s="153"/>
      <c r="W117" s="153"/>
      <c r="X117" s="153"/>
      <c r="Y117" s="153"/>
      <c r="Z117" s="153"/>
      <c r="AA117" s="153"/>
      <c r="AB117" s="146"/>
      <c r="AC117" s="146"/>
      <c r="AD117" s="146"/>
      <c r="AE117" s="146"/>
      <c r="AF117" s="146"/>
      <c r="AG117" s="146"/>
      <c r="AH117" s="146"/>
      <c r="AI117" s="146"/>
      <c r="AJ117" s="146"/>
      <c r="AK117" s="146"/>
      <c r="AL117" s="146"/>
    </row>
    <row r="118" spans="1:38" x14ac:dyDescent="0.2">
      <c r="A118" s="147" t="s">
        <v>57</v>
      </c>
      <c r="B118" s="148">
        <v>56</v>
      </c>
      <c r="C118" s="149" t="s">
        <v>80</v>
      </c>
      <c r="D118" s="153"/>
      <c r="E118" s="153"/>
      <c r="F118" s="153"/>
      <c r="G118" s="153"/>
      <c r="H118" s="67"/>
      <c r="I118" s="150"/>
      <c r="J118" s="151"/>
      <c r="K118" s="154"/>
      <c r="L118" s="153"/>
      <c r="M118" s="153"/>
      <c r="N118" s="153"/>
      <c r="O118" s="153"/>
      <c r="P118" s="153"/>
      <c r="Q118" s="153"/>
      <c r="R118" s="153"/>
      <c r="S118" s="153"/>
      <c r="T118" s="153"/>
      <c r="U118" s="153"/>
      <c r="V118" s="153"/>
      <c r="W118" s="153"/>
      <c r="X118" s="153"/>
      <c r="Y118" s="153"/>
      <c r="Z118" s="153"/>
      <c r="AA118" s="153"/>
      <c r="AB118" s="146"/>
      <c r="AC118" s="146"/>
      <c r="AD118" s="146"/>
      <c r="AE118" s="146"/>
      <c r="AF118" s="146"/>
      <c r="AG118" s="146"/>
      <c r="AH118" s="146"/>
      <c r="AI118" s="146"/>
      <c r="AJ118" s="146"/>
      <c r="AK118" s="146"/>
      <c r="AL118" s="146"/>
    </row>
    <row r="119" spans="1:38" x14ac:dyDescent="0.2">
      <c r="A119" s="159" t="s">
        <v>0</v>
      </c>
      <c r="B119" s="160"/>
      <c r="C119" s="161"/>
      <c r="I119" s="153"/>
      <c r="K119" s="72"/>
      <c r="N119" s="71"/>
    </row>
    <row r="120" spans="1:38" x14ac:dyDescent="0.2">
      <c r="A120" s="162"/>
    </row>
    <row r="123" spans="1:38" x14ac:dyDescent="0.2">
      <c r="A123" s="128" t="s">
        <v>132</v>
      </c>
    </row>
    <row r="124" spans="1:38" x14ac:dyDescent="0.2">
      <c r="A124" s="163" t="s">
        <v>119</v>
      </c>
    </row>
    <row r="125" spans="1:38" x14ac:dyDescent="0.2">
      <c r="A125" s="164" t="s">
        <v>120</v>
      </c>
    </row>
    <row r="126" spans="1:38" x14ac:dyDescent="0.2">
      <c r="A126" s="165" t="s">
        <v>74</v>
      </c>
    </row>
    <row r="127" spans="1:38" x14ac:dyDescent="0.2">
      <c r="A127" s="165" t="s">
        <v>121</v>
      </c>
    </row>
    <row r="129" spans="1:13" x14ac:dyDescent="0.2">
      <c r="A129" s="71" t="s">
        <v>133</v>
      </c>
    </row>
    <row r="130" spans="1:13" x14ac:dyDescent="0.2">
      <c r="A130" s="166" t="str">
        <f>Inputs!D29</f>
        <v>Recommendation</v>
      </c>
    </row>
    <row r="131" spans="1:13" x14ac:dyDescent="0.2">
      <c r="A131" s="167" t="str">
        <f>Inputs!D51</f>
        <v>Alternative #1</v>
      </c>
    </row>
    <row r="132" spans="1:13" x14ac:dyDescent="0.2">
      <c r="A132" s="167" t="str">
        <f>Inputs!D74</f>
        <v>Alternative #2</v>
      </c>
    </row>
    <row r="133" spans="1:13" x14ac:dyDescent="0.2">
      <c r="A133" s="167" t="str">
        <f>Inputs!D97</f>
        <v>Alternative #3</v>
      </c>
    </row>
    <row r="134" spans="1:13" x14ac:dyDescent="0.2">
      <c r="A134" s="80"/>
    </row>
    <row r="136" spans="1:13" ht="16.5" thickBot="1" x14ac:dyDescent="0.3">
      <c r="A136" s="168" t="s">
        <v>113</v>
      </c>
      <c r="B136" s="169"/>
    </row>
    <row r="137" spans="1:13" ht="15.75" x14ac:dyDescent="0.25">
      <c r="A137" s="518" t="s">
        <v>109</v>
      </c>
      <c r="B137" s="170">
        <v>9.7000000000000003E-2</v>
      </c>
    </row>
    <row r="138" spans="1:13" ht="15.75" x14ac:dyDescent="0.25">
      <c r="A138" s="171" t="s">
        <v>344</v>
      </c>
      <c r="B138" s="172">
        <v>9.7000000000000003E-2</v>
      </c>
    </row>
    <row r="139" spans="1:13" ht="15.75" x14ac:dyDescent="0.25">
      <c r="A139" s="171" t="s">
        <v>345</v>
      </c>
      <c r="B139" s="172">
        <v>0.105</v>
      </c>
    </row>
    <row r="140" spans="1:13" ht="15.75" x14ac:dyDescent="0.25">
      <c r="A140" s="173" t="s">
        <v>346</v>
      </c>
      <c r="B140" s="172">
        <v>9.7000000000000003E-2</v>
      </c>
      <c r="K140" s="77"/>
      <c r="L140" s="77"/>
      <c r="M140" s="519"/>
    </row>
    <row r="141" spans="1:13" ht="15.75" x14ac:dyDescent="0.25">
      <c r="A141" s="173" t="s">
        <v>105</v>
      </c>
      <c r="B141" s="172">
        <v>4.1200000000000001E-2</v>
      </c>
      <c r="K141" s="77"/>
      <c r="L141" s="77"/>
      <c r="M141" s="519"/>
    </row>
    <row r="142" spans="1:13" ht="15.75" x14ac:dyDescent="0.25">
      <c r="A142" s="173" t="s">
        <v>106</v>
      </c>
      <c r="B142" s="172">
        <f>IF(Project_ROE="ECR",(B137*B143)+(B141*B144)*(1-FederalIncomeTax-StateIncomeTax),IF(Project_ROE="GLT",(B138*B143)+(B141*B144)*(1-FederalIncomeTax-StateIncomeTax),IF(Project_ROE="DSM",(B139*B143)+(B141*B144)*(1-FederalIncomeTax-StateIncomeTax),(B140*B143)+(B141*B144)*(1-FederalIncomeTax-StateIncomeTax))))</f>
        <v>6.3241404000000001E-2</v>
      </c>
      <c r="M142" s="519"/>
    </row>
    <row r="143" spans="1:13" ht="15.75" x14ac:dyDescent="0.25">
      <c r="A143" s="173" t="s">
        <v>107</v>
      </c>
      <c r="B143" s="174">
        <v>0.53</v>
      </c>
      <c r="M143" s="520"/>
    </row>
    <row r="144" spans="1:13" ht="16.5" thickBot="1" x14ac:dyDescent="0.3">
      <c r="A144" s="175" t="s">
        <v>108</v>
      </c>
      <c r="B144" s="176">
        <v>0.47</v>
      </c>
    </row>
    <row r="146" spans="1:9" s="178" customFormat="1" ht="15" customHeight="1" x14ac:dyDescent="0.25">
      <c r="A146" s="177" t="s">
        <v>59</v>
      </c>
      <c r="B146" s="500" t="s">
        <v>334</v>
      </c>
      <c r="C146" s="501" t="s">
        <v>332</v>
      </c>
      <c r="D146" s="500" t="s">
        <v>335</v>
      </c>
      <c r="E146" s="500" t="s">
        <v>336</v>
      </c>
      <c r="F146" s="179"/>
      <c r="I146" s="180"/>
    </row>
    <row r="147" spans="1:9" ht="16.5" thickBot="1" x14ac:dyDescent="0.3">
      <c r="B147" s="502">
        <f ca="1">Inservice-FirstYear+'Fed Depr-Recomm'!$D$1+1</f>
        <v>41</v>
      </c>
      <c r="C147" s="502">
        <f ca="1">InServiceAlt1-FirstYear+'Fed Depr-Alt#1'!$D$1+1</f>
        <v>-1976</v>
      </c>
      <c r="D147" s="502">
        <f ca="1">InServiceAlt2-FirstYear+'Fed Depr-Alt#2'!$D$1+1</f>
        <v>-1976</v>
      </c>
      <c r="E147" s="502">
        <f ca="1">InServiceAlt3-FirstYear+'Fed Depr-Alt#3'!$D$1+1</f>
        <v>-1976</v>
      </c>
    </row>
    <row r="149" spans="1:9" ht="15.75" x14ac:dyDescent="0.25">
      <c r="B149" s="514">
        <f ca="1">FirstYear+B147-1</f>
        <v>2057</v>
      </c>
      <c r="C149" s="514">
        <f ca="1">FirstYear+C147-1</f>
        <v>40</v>
      </c>
      <c r="D149" s="514">
        <f ca="1">FirstYear+D147-1</f>
        <v>40</v>
      </c>
      <c r="E149" s="514">
        <f ca="1">FirstYear+E147-1</f>
        <v>40</v>
      </c>
    </row>
  </sheetData>
  <phoneticPr fontId="0" type="noConversion"/>
  <printOptions headings="1"/>
  <pageMargins left="0.75" right="0.75" top="0.75" bottom="0.75" header="0.5" footer="0.5"/>
  <pageSetup orientation="landscape" r:id="rId1"/>
  <headerFooter alignWithMargins="0">
    <oddFooter>Page &amp;P&amp;R&amp;Z&amp;F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5.625"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40</v>
      </c>
      <c r="E1" s="181" t="s">
        <v>73</v>
      </c>
      <c r="F1" s="182" t="s">
        <v>33</v>
      </c>
      <c r="G1" s="182"/>
      <c r="H1" s="183">
        <f>FirstYear</f>
        <v>2017</v>
      </c>
    </row>
    <row r="2" spans="1:106" x14ac:dyDescent="0.2">
      <c r="A2" s="181" t="s">
        <v>325</v>
      </c>
      <c r="B2" s="181"/>
      <c r="C2" s="181"/>
      <c r="D2" s="181">
        <f ca="1">'LookUp Ranges'!D49</f>
        <v>20</v>
      </c>
      <c r="E2" s="181" t="s">
        <v>73</v>
      </c>
      <c r="F2" s="182" t="s">
        <v>82</v>
      </c>
      <c r="G2" s="182"/>
      <c r="H2" s="183">
        <f>Inservice</f>
        <v>2017</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AU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ref="AV5:AZ5" si="2">AU5+1</f>
        <v>2061</v>
      </c>
      <c r="AW5" s="186">
        <f t="shared" si="2"/>
        <v>2062</v>
      </c>
      <c r="AX5" s="186">
        <f t="shared" si="2"/>
        <v>2063</v>
      </c>
      <c r="AY5" s="186">
        <f t="shared" si="2"/>
        <v>2064</v>
      </c>
      <c r="AZ5" s="186">
        <f t="shared" si="2"/>
        <v>2065</v>
      </c>
      <c r="BA5" s="186">
        <f t="shared" ref="BA5" si="3">AZ5+1</f>
        <v>2066</v>
      </c>
      <c r="BB5" s="186">
        <f t="shared" ref="BB5" si="4">BA5+1</f>
        <v>2067</v>
      </c>
      <c r="BC5" s="186">
        <f t="shared" ref="BC5" si="5">BB5+1</f>
        <v>2068</v>
      </c>
      <c r="BD5" s="186">
        <f t="shared" ref="BD5" si="6">BC5+1</f>
        <v>2069</v>
      </c>
      <c r="BE5" s="186">
        <f t="shared" ref="BE5" si="7">BD5+1</f>
        <v>2070</v>
      </c>
      <c r="BF5" s="186">
        <f t="shared" ref="BF5" si="8">BE5+1</f>
        <v>2071</v>
      </c>
      <c r="BG5" s="186">
        <f t="shared" ref="BG5" si="9">BF5+1</f>
        <v>2072</v>
      </c>
      <c r="BH5" s="186">
        <f t="shared" ref="BH5" si="10">BG5+1</f>
        <v>2073</v>
      </c>
      <c r="BI5" s="186">
        <f t="shared" ref="BI5" si="11">BH5+1</f>
        <v>2074</v>
      </c>
      <c r="BJ5" s="186">
        <f t="shared" ref="BJ5" si="12">BI5+1</f>
        <v>2075</v>
      </c>
      <c r="BK5" s="186">
        <f t="shared" ref="BK5" si="13">BJ5+1</f>
        <v>2076</v>
      </c>
      <c r="BL5" s="186">
        <f t="shared" ref="BL5" si="14">BK5+1</f>
        <v>2077</v>
      </c>
      <c r="BM5" s="186">
        <f t="shared" ref="BM5" si="15">BL5+1</f>
        <v>2078</v>
      </c>
      <c r="BN5" s="186">
        <f t="shared" ref="BN5" si="16">BM5+1</f>
        <v>2079</v>
      </c>
      <c r="BO5" s="186">
        <f t="shared" ref="BO5" si="17">BN5+1</f>
        <v>2080</v>
      </c>
      <c r="BP5" s="186">
        <f t="shared" ref="BP5" si="18">BO5+1</f>
        <v>2081</v>
      </c>
      <c r="BQ5" s="186">
        <f t="shared" ref="BQ5" si="19">BP5+1</f>
        <v>2082</v>
      </c>
      <c r="BR5" s="186">
        <f t="shared" ref="BR5" si="20">BQ5+1</f>
        <v>2083</v>
      </c>
      <c r="BS5" s="186">
        <f t="shared" ref="BS5" si="21">BR5+1</f>
        <v>2084</v>
      </c>
      <c r="BT5" s="186">
        <f t="shared" ref="BT5" si="22">BS5+1</f>
        <v>2085</v>
      </c>
      <c r="BU5" s="186">
        <f t="shared" ref="BU5" si="23">BT5+1</f>
        <v>2086</v>
      </c>
      <c r="BV5" s="186">
        <f t="shared" ref="BV5" si="24">BU5+1</f>
        <v>2087</v>
      </c>
      <c r="BW5" s="186">
        <f t="shared" ref="BW5" si="25">BV5+1</f>
        <v>2088</v>
      </c>
      <c r="BX5" s="186">
        <f t="shared" ref="BX5" si="26">BW5+1</f>
        <v>2089</v>
      </c>
      <c r="BY5" s="186">
        <f t="shared" ref="BY5" si="27">BX5+1</f>
        <v>2090</v>
      </c>
      <c r="BZ5" s="186">
        <f t="shared" ref="BZ5" si="28">BY5+1</f>
        <v>2091</v>
      </c>
      <c r="CA5" s="186">
        <f t="shared" ref="CA5" si="29">BZ5+1</f>
        <v>2092</v>
      </c>
      <c r="CB5" s="186">
        <f t="shared" ref="CB5" si="30">CA5+1</f>
        <v>2093</v>
      </c>
      <c r="CC5" s="186">
        <f t="shared" ref="CC5" si="31">CB5+1</f>
        <v>2094</v>
      </c>
      <c r="CD5" s="186">
        <f t="shared" ref="CD5" si="32">CC5+1</f>
        <v>2095</v>
      </c>
      <c r="CE5" s="186">
        <f t="shared" ref="CE5" si="33">CD5+1</f>
        <v>2096</v>
      </c>
      <c r="CF5" s="186">
        <f t="shared" ref="CF5" si="34">CE5+1</f>
        <v>2097</v>
      </c>
      <c r="CG5" s="186">
        <f t="shared" ref="CG5" si="35">CF5+1</f>
        <v>2098</v>
      </c>
      <c r="CH5" s="186">
        <f t="shared" ref="CH5" si="36">CG5+1</f>
        <v>2099</v>
      </c>
      <c r="CI5" s="186">
        <f t="shared" ref="CI5" si="37">CH5+1</f>
        <v>2100</v>
      </c>
      <c r="CJ5" s="186">
        <f t="shared" ref="CJ5" si="38">CI5+1</f>
        <v>2101</v>
      </c>
      <c r="CK5" s="186">
        <f t="shared" ref="CK5" si="39">CJ5+1</f>
        <v>2102</v>
      </c>
      <c r="CL5" s="186">
        <f t="shared" ref="CL5" si="40">CK5+1</f>
        <v>2103</v>
      </c>
      <c r="CM5" s="186">
        <f t="shared" ref="CM5" si="41">CL5+1</f>
        <v>2104</v>
      </c>
      <c r="CN5" s="186">
        <f t="shared" ref="CN5" si="42">CM5+1</f>
        <v>2105</v>
      </c>
      <c r="CO5" s="186">
        <f t="shared" ref="CO5" si="43">CN5+1</f>
        <v>2106</v>
      </c>
      <c r="CP5" s="186">
        <f t="shared" ref="CP5" si="44">CO5+1</f>
        <v>2107</v>
      </c>
      <c r="CQ5" s="186">
        <f t="shared" ref="CQ5" si="45">CP5+1</f>
        <v>2108</v>
      </c>
      <c r="CR5" s="186">
        <f t="shared" ref="CR5" si="46">CQ5+1</f>
        <v>2109</v>
      </c>
      <c r="CS5" s="186">
        <f t="shared" ref="CS5" si="47">CR5+1</f>
        <v>2110</v>
      </c>
      <c r="CT5" s="186">
        <f t="shared" ref="CT5" si="48">CS5+1</f>
        <v>2111</v>
      </c>
      <c r="CU5" s="186">
        <f t="shared" ref="CU5" si="49">CT5+1</f>
        <v>2112</v>
      </c>
      <c r="CV5" s="186">
        <f t="shared" ref="CV5" si="50">CU5+1</f>
        <v>2113</v>
      </c>
      <c r="CW5" s="186">
        <f t="shared" ref="CW5" si="51">CV5+1</f>
        <v>2114</v>
      </c>
      <c r="CX5" s="186">
        <f t="shared" ref="CX5" si="52">CW5+1</f>
        <v>2115</v>
      </c>
      <c r="CY5" s="186">
        <f t="shared" ref="CY5" si="53">CX5+1</f>
        <v>2116</v>
      </c>
    </row>
    <row r="6" spans="1:106" x14ac:dyDescent="0.2">
      <c r="A6" s="464" t="s">
        <v>83</v>
      </c>
      <c r="C6" s="464"/>
      <c r="D6" s="187">
        <f>-Inputs!E30</f>
        <v>-2863.855</v>
      </c>
      <c r="E6" s="187">
        <f>-Inputs!F30</f>
        <v>-8963.1</v>
      </c>
      <c r="F6" s="187">
        <f>-Inputs!G30</f>
        <v>-8608.33</v>
      </c>
      <c r="G6" s="187">
        <f>-Inputs!H30</f>
        <v>-7780.9539999999997</v>
      </c>
      <c r="H6" s="187">
        <f>-Inputs!I30</f>
        <v>-11421</v>
      </c>
      <c r="I6" s="187">
        <f>-Inputs!J30</f>
        <v>-9421</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C7" s="464"/>
      <c r="D7" s="187">
        <f>+IF(D5=$H$2,0,D6)</f>
        <v>0</v>
      </c>
      <c r="E7" s="187">
        <f t="shared" ref="E7:BP7" si="54">+IF(E5=$H$2,0,E6)</f>
        <v>-8963.1</v>
      </c>
      <c r="F7" s="187">
        <f t="shared" si="54"/>
        <v>-8608.33</v>
      </c>
      <c r="G7" s="187">
        <f t="shared" si="54"/>
        <v>-7780.9539999999997</v>
      </c>
      <c r="H7" s="187">
        <f t="shared" si="54"/>
        <v>-11421</v>
      </c>
      <c r="I7" s="187">
        <f t="shared" si="54"/>
        <v>-9421</v>
      </c>
      <c r="J7" s="187">
        <f t="shared" si="54"/>
        <v>0</v>
      </c>
      <c r="K7" s="187">
        <f t="shared" si="54"/>
        <v>0</v>
      </c>
      <c r="L7" s="187">
        <f t="shared" si="54"/>
        <v>0</v>
      </c>
      <c r="M7" s="187">
        <f t="shared" si="54"/>
        <v>0</v>
      </c>
      <c r="N7" s="187">
        <f t="shared" si="54"/>
        <v>0</v>
      </c>
      <c r="O7" s="187">
        <f t="shared" si="54"/>
        <v>0</v>
      </c>
      <c r="P7" s="187">
        <f t="shared" si="54"/>
        <v>0</v>
      </c>
      <c r="Q7" s="187">
        <f t="shared" si="54"/>
        <v>0</v>
      </c>
      <c r="R7" s="187">
        <f t="shared" si="54"/>
        <v>0</v>
      </c>
      <c r="S7" s="187">
        <f t="shared" si="54"/>
        <v>0</v>
      </c>
      <c r="T7" s="187">
        <f t="shared" si="54"/>
        <v>0</v>
      </c>
      <c r="U7" s="187">
        <f t="shared" si="54"/>
        <v>0</v>
      </c>
      <c r="V7" s="187">
        <f t="shared" si="54"/>
        <v>0</v>
      </c>
      <c r="W7" s="187">
        <f t="shared" si="54"/>
        <v>0</v>
      </c>
      <c r="X7" s="187">
        <f t="shared" si="54"/>
        <v>0</v>
      </c>
      <c r="Y7" s="187">
        <f t="shared" si="54"/>
        <v>0</v>
      </c>
      <c r="Z7" s="187">
        <f t="shared" si="54"/>
        <v>0</v>
      </c>
      <c r="AA7" s="187">
        <f t="shared" si="54"/>
        <v>0</v>
      </c>
      <c r="AB7" s="187">
        <f t="shared" si="54"/>
        <v>0</v>
      </c>
      <c r="AC7" s="187">
        <f t="shared" si="54"/>
        <v>0</v>
      </c>
      <c r="AD7" s="187">
        <f t="shared" si="54"/>
        <v>0</v>
      </c>
      <c r="AE7" s="187">
        <f t="shared" si="54"/>
        <v>0</v>
      </c>
      <c r="AF7" s="187">
        <f t="shared" si="54"/>
        <v>0</v>
      </c>
      <c r="AG7" s="187">
        <f t="shared" si="54"/>
        <v>0</v>
      </c>
      <c r="AH7" s="187">
        <f t="shared" si="54"/>
        <v>0</v>
      </c>
      <c r="AI7" s="187">
        <f t="shared" si="54"/>
        <v>0</v>
      </c>
      <c r="AJ7" s="187">
        <f t="shared" si="54"/>
        <v>0</v>
      </c>
      <c r="AK7" s="187">
        <f t="shared" si="54"/>
        <v>0</v>
      </c>
      <c r="AL7" s="187">
        <f t="shared" si="54"/>
        <v>0</v>
      </c>
      <c r="AM7" s="187">
        <f t="shared" si="54"/>
        <v>0</v>
      </c>
      <c r="AN7" s="187">
        <f t="shared" si="54"/>
        <v>0</v>
      </c>
      <c r="AO7" s="187">
        <f t="shared" si="54"/>
        <v>0</v>
      </c>
      <c r="AP7" s="187">
        <f t="shared" si="54"/>
        <v>0</v>
      </c>
      <c r="AQ7" s="187">
        <f t="shared" si="54"/>
        <v>0</v>
      </c>
      <c r="AR7" s="187">
        <f t="shared" si="54"/>
        <v>0</v>
      </c>
      <c r="AS7" s="187">
        <f t="shared" si="54"/>
        <v>0</v>
      </c>
      <c r="AT7" s="187">
        <f t="shared" si="54"/>
        <v>0</v>
      </c>
      <c r="AU7" s="187">
        <f t="shared" si="54"/>
        <v>0</v>
      </c>
      <c r="AV7" s="187">
        <f t="shared" si="54"/>
        <v>0</v>
      </c>
      <c r="AW7" s="187">
        <f t="shared" si="54"/>
        <v>0</v>
      </c>
      <c r="AX7" s="187">
        <f t="shared" si="54"/>
        <v>0</v>
      </c>
      <c r="AY7" s="187">
        <f t="shared" si="54"/>
        <v>0</v>
      </c>
      <c r="AZ7" s="187">
        <f t="shared" si="54"/>
        <v>0</v>
      </c>
      <c r="BA7" s="187">
        <f t="shared" si="54"/>
        <v>0</v>
      </c>
      <c r="BB7" s="187">
        <f t="shared" si="54"/>
        <v>0</v>
      </c>
      <c r="BC7" s="187">
        <f t="shared" si="54"/>
        <v>0</v>
      </c>
      <c r="BD7" s="187">
        <f t="shared" si="54"/>
        <v>0</v>
      </c>
      <c r="BE7" s="187">
        <f t="shared" si="54"/>
        <v>0</v>
      </c>
      <c r="BF7" s="187">
        <f t="shared" si="54"/>
        <v>0</v>
      </c>
      <c r="BG7" s="187">
        <f t="shared" si="54"/>
        <v>0</v>
      </c>
      <c r="BH7" s="187">
        <f t="shared" si="54"/>
        <v>0</v>
      </c>
      <c r="BI7" s="187">
        <f t="shared" si="54"/>
        <v>0</v>
      </c>
      <c r="BJ7" s="187">
        <f t="shared" si="54"/>
        <v>0</v>
      </c>
      <c r="BK7" s="187">
        <f t="shared" si="54"/>
        <v>0</v>
      </c>
      <c r="BL7" s="187">
        <f t="shared" si="54"/>
        <v>0</v>
      </c>
      <c r="BM7" s="187">
        <f t="shared" si="54"/>
        <v>0</v>
      </c>
      <c r="BN7" s="187">
        <f t="shared" si="54"/>
        <v>0</v>
      </c>
      <c r="BO7" s="187">
        <f t="shared" si="54"/>
        <v>0</v>
      </c>
      <c r="BP7" s="187">
        <f t="shared" si="54"/>
        <v>0</v>
      </c>
      <c r="BQ7" s="187">
        <f t="shared" ref="BQ7:CY7" si="55">+IF(BQ5=$H$2,0,BQ6)</f>
        <v>0</v>
      </c>
      <c r="BR7" s="187">
        <f t="shared" si="55"/>
        <v>0</v>
      </c>
      <c r="BS7" s="187">
        <f t="shared" si="55"/>
        <v>0</v>
      </c>
      <c r="BT7" s="187">
        <f t="shared" si="55"/>
        <v>0</v>
      </c>
      <c r="BU7" s="187">
        <f t="shared" si="55"/>
        <v>0</v>
      </c>
      <c r="BV7" s="187">
        <f t="shared" si="55"/>
        <v>0</v>
      </c>
      <c r="BW7" s="187">
        <f t="shared" si="55"/>
        <v>0</v>
      </c>
      <c r="BX7" s="187">
        <f t="shared" si="55"/>
        <v>0</v>
      </c>
      <c r="BY7" s="187">
        <f t="shared" si="55"/>
        <v>0</v>
      </c>
      <c r="BZ7" s="187">
        <f t="shared" si="55"/>
        <v>0</v>
      </c>
      <c r="CA7" s="187">
        <f t="shared" si="55"/>
        <v>0</v>
      </c>
      <c r="CB7" s="187">
        <f t="shared" si="55"/>
        <v>0</v>
      </c>
      <c r="CC7" s="187">
        <f t="shared" si="55"/>
        <v>0</v>
      </c>
      <c r="CD7" s="187">
        <f t="shared" si="55"/>
        <v>0</v>
      </c>
      <c r="CE7" s="187">
        <f t="shared" si="55"/>
        <v>0</v>
      </c>
      <c r="CF7" s="187">
        <f t="shared" si="55"/>
        <v>0</v>
      </c>
      <c r="CG7" s="187">
        <f t="shared" si="55"/>
        <v>0</v>
      </c>
      <c r="CH7" s="187">
        <f t="shared" si="55"/>
        <v>0</v>
      </c>
      <c r="CI7" s="187">
        <f t="shared" si="55"/>
        <v>0</v>
      </c>
      <c r="CJ7" s="187">
        <f t="shared" si="55"/>
        <v>0</v>
      </c>
      <c r="CK7" s="187">
        <f t="shared" si="55"/>
        <v>0</v>
      </c>
      <c r="CL7" s="187">
        <f t="shared" si="55"/>
        <v>0</v>
      </c>
      <c r="CM7" s="187">
        <f t="shared" si="55"/>
        <v>0</v>
      </c>
      <c r="CN7" s="187">
        <f t="shared" si="55"/>
        <v>0</v>
      </c>
      <c r="CO7" s="187">
        <f t="shared" si="55"/>
        <v>0</v>
      </c>
      <c r="CP7" s="187">
        <f t="shared" si="55"/>
        <v>0</v>
      </c>
      <c r="CQ7" s="187">
        <f t="shared" si="55"/>
        <v>0</v>
      </c>
      <c r="CR7" s="187">
        <f t="shared" si="55"/>
        <v>0</v>
      </c>
      <c r="CS7" s="187">
        <f t="shared" si="55"/>
        <v>0</v>
      </c>
      <c r="CT7" s="187">
        <f t="shared" si="55"/>
        <v>0</v>
      </c>
      <c r="CU7" s="187">
        <f t="shared" si="55"/>
        <v>0</v>
      </c>
      <c r="CV7" s="187">
        <f t="shared" si="55"/>
        <v>0</v>
      </c>
      <c r="CW7" s="187">
        <f t="shared" si="55"/>
        <v>0</v>
      </c>
      <c r="CX7" s="187">
        <f t="shared" si="55"/>
        <v>0</v>
      </c>
      <c r="CY7" s="187">
        <f t="shared" si="55"/>
        <v>0</v>
      </c>
    </row>
    <row r="8" spans="1:106" x14ac:dyDescent="0.2">
      <c r="A8" s="464" t="s">
        <v>319</v>
      </c>
      <c r="C8" s="464" t="str">
        <f>IF(SUM(E7:F7)&lt;0,"y",IF(H2&gt;H1,"n",+IF(SUM(D7:I7)&lt;0,"y","n")))</f>
        <v>y</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X11" si="56">D11+1</f>
        <v>2</v>
      </c>
      <c r="F11" s="192">
        <f t="shared" si="56"/>
        <v>3</v>
      </c>
      <c r="G11" s="192">
        <f t="shared" si="56"/>
        <v>4</v>
      </c>
      <c r="H11" s="192">
        <f t="shared" si="56"/>
        <v>5</v>
      </c>
      <c r="I11" s="192">
        <f t="shared" si="56"/>
        <v>6</v>
      </c>
      <c r="J11" s="192">
        <f t="shared" si="56"/>
        <v>7</v>
      </c>
      <c r="K11" s="192">
        <f t="shared" si="56"/>
        <v>8</v>
      </c>
      <c r="L11" s="192">
        <f t="shared" si="56"/>
        <v>9</v>
      </c>
      <c r="M11" s="192">
        <f t="shared" si="56"/>
        <v>10</v>
      </c>
      <c r="N11" s="192">
        <f t="shared" si="56"/>
        <v>11</v>
      </c>
      <c r="O11" s="192">
        <f t="shared" si="56"/>
        <v>12</v>
      </c>
      <c r="P11" s="192">
        <f t="shared" si="56"/>
        <v>13</v>
      </c>
      <c r="Q11" s="192">
        <f t="shared" si="56"/>
        <v>14</v>
      </c>
      <c r="R11" s="192">
        <f t="shared" si="56"/>
        <v>15</v>
      </c>
      <c r="S11" s="192">
        <f t="shared" si="56"/>
        <v>16</v>
      </c>
      <c r="T11" s="192">
        <f t="shared" si="56"/>
        <v>17</v>
      </c>
      <c r="U11" s="192">
        <f t="shared" si="56"/>
        <v>18</v>
      </c>
      <c r="V11" s="192">
        <f t="shared" si="56"/>
        <v>19</v>
      </c>
      <c r="W11" s="192">
        <f t="shared" si="56"/>
        <v>20</v>
      </c>
      <c r="X11" s="192">
        <f t="shared" si="56"/>
        <v>21</v>
      </c>
      <c r="Y11" s="192">
        <f t="shared" ref="Y11" si="57">X11+1</f>
        <v>22</v>
      </c>
      <c r="Z11" s="192">
        <f t="shared" ref="Z11" si="58">Y11+1</f>
        <v>23</v>
      </c>
      <c r="AA11" s="192">
        <f t="shared" ref="AA11" si="59">Z11+1</f>
        <v>24</v>
      </c>
      <c r="AB11" s="192">
        <f t="shared" ref="AB11" si="60">AA11+1</f>
        <v>25</v>
      </c>
      <c r="AC11" s="192">
        <f t="shared" ref="AC11" si="61">AB11+1</f>
        <v>26</v>
      </c>
      <c r="AD11" s="192">
        <f t="shared" ref="AD11" si="62">AC11+1</f>
        <v>27</v>
      </c>
      <c r="AE11" s="192">
        <f t="shared" ref="AE11" si="63">AD11+1</f>
        <v>28</v>
      </c>
      <c r="AF11" s="192">
        <f t="shared" ref="AF11" si="64">AE11+1</f>
        <v>29</v>
      </c>
      <c r="AG11" s="192">
        <f t="shared" ref="AG11" si="65">AF11+1</f>
        <v>30</v>
      </c>
      <c r="AH11" s="192">
        <f t="shared" ref="AH11" si="66">AG11+1</f>
        <v>31</v>
      </c>
      <c r="AI11" s="192">
        <f t="shared" ref="AI11" si="67">AH11+1</f>
        <v>32</v>
      </c>
      <c r="AJ11" s="192">
        <f t="shared" ref="AJ11" si="68">AI11+1</f>
        <v>33</v>
      </c>
      <c r="AK11" s="192">
        <f t="shared" ref="AK11" si="69">AJ11+1</f>
        <v>34</v>
      </c>
      <c r="AL11" s="192">
        <f t="shared" ref="AL11" si="70">AK11+1</f>
        <v>35</v>
      </c>
      <c r="AM11" s="192">
        <f t="shared" ref="AM11" si="71">AL11+1</f>
        <v>36</v>
      </c>
      <c r="AN11" s="192">
        <f t="shared" ref="AN11" si="72">AM11+1</f>
        <v>37</v>
      </c>
      <c r="AO11" s="192">
        <f t="shared" ref="AO11" si="73">AN11+1</f>
        <v>38</v>
      </c>
      <c r="AP11" s="192">
        <f t="shared" ref="AP11" si="74">AO11+1</f>
        <v>39</v>
      </c>
      <c r="AQ11" s="192">
        <f t="shared" ref="AQ11" si="75">AP11+1</f>
        <v>40</v>
      </c>
      <c r="AR11" s="192">
        <f t="shared" ref="AR11" si="76">AQ11+1</f>
        <v>41</v>
      </c>
      <c r="AS11" s="192">
        <f t="shared" ref="AS11" si="77">AR11+1</f>
        <v>42</v>
      </c>
      <c r="AT11" s="192">
        <f t="shared" ref="AT11" si="78">AS11+1</f>
        <v>43</v>
      </c>
      <c r="AU11" s="192">
        <f t="shared" ref="AU11" si="79">AT11+1</f>
        <v>44</v>
      </c>
      <c r="AV11" s="192">
        <f t="shared" ref="AV11" si="80">AU11+1</f>
        <v>45</v>
      </c>
      <c r="AW11" s="192">
        <f t="shared" ref="AW11" si="81">AV11+1</f>
        <v>46</v>
      </c>
      <c r="AX11" s="192">
        <f t="shared" ref="AX11" si="82">AW11+1</f>
        <v>47</v>
      </c>
      <c r="AY11" s="192">
        <f t="shared" ref="AY11" si="83">AX11+1</f>
        <v>48</v>
      </c>
      <c r="AZ11" s="192">
        <f t="shared" ref="AZ11" si="84">AY11+1</f>
        <v>49</v>
      </c>
      <c r="BA11" s="192">
        <f t="shared" ref="BA11" si="85">AZ11+1</f>
        <v>50</v>
      </c>
      <c r="BB11" s="192">
        <f t="shared" ref="BB11" si="86">BA11+1</f>
        <v>51</v>
      </c>
      <c r="BC11" s="192">
        <f t="shared" ref="BC11" si="87">BB11+1</f>
        <v>52</v>
      </c>
      <c r="BD11" s="192">
        <f t="shared" ref="BD11" si="88">BC11+1</f>
        <v>53</v>
      </c>
      <c r="BE11" s="192">
        <f t="shared" ref="BE11" si="89">BD11+1</f>
        <v>54</v>
      </c>
      <c r="BF11" s="192">
        <f t="shared" ref="BF11" si="90">BE11+1</f>
        <v>55</v>
      </c>
      <c r="BG11" s="192">
        <f t="shared" ref="BG11" si="91">BF11+1</f>
        <v>56</v>
      </c>
      <c r="BH11" s="192">
        <f t="shared" ref="BH11" si="92">BG11+1</f>
        <v>57</v>
      </c>
      <c r="BI11" s="192">
        <f t="shared" ref="BI11" si="93">BH11+1</f>
        <v>58</v>
      </c>
      <c r="BJ11" s="192">
        <f t="shared" ref="BJ11" si="94">BI11+1</f>
        <v>59</v>
      </c>
      <c r="BK11" s="192">
        <f t="shared" ref="BK11" si="95">BJ11+1</f>
        <v>60</v>
      </c>
      <c r="BL11" s="192">
        <f t="shared" ref="BL11" si="96">BK11+1</f>
        <v>61</v>
      </c>
      <c r="BM11" s="192">
        <f t="shared" ref="BM11" si="97">BL11+1</f>
        <v>62</v>
      </c>
      <c r="BN11" s="192">
        <f t="shared" ref="BN11" si="98">BM11+1</f>
        <v>63</v>
      </c>
      <c r="BO11" s="192">
        <f t="shared" ref="BO11" si="99">BN11+1</f>
        <v>64</v>
      </c>
      <c r="BP11" s="192">
        <f t="shared" ref="BP11" si="100">BO11+1</f>
        <v>65</v>
      </c>
      <c r="BQ11" s="192">
        <f t="shared" ref="BQ11" si="101">BP11+1</f>
        <v>66</v>
      </c>
      <c r="BR11" s="192">
        <f t="shared" ref="BR11" si="102">BQ11+1</f>
        <v>67</v>
      </c>
      <c r="BS11" s="192">
        <f t="shared" ref="BS11" si="103">BR11+1</f>
        <v>68</v>
      </c>
      <c r="BT11" s="192">
        <f t="shared" ref="BT11" si="104">BS11+1</f>
        <v>69</v>
      </c>
      <c r="BU11" s="192">
        <f t="shared" ref="BU11" si="105">BT11+1</f>
        <v>70</v>
      </c>
      <c r="BV11" s="192">
        <f t="shared" ref="BV11" si="106">BU11+1</f>
        <v>71</v>
      </c>
      <c r="BW11" s="192">
        <f t="shared" ref="BW11" si="107">BV11+1</f>
        <v>72</v>
      </c>
      <c r="BX11" s="192">
        <f t="shared" ref="BX11" si="108">BW11+1</f>
        <v>73</v>
      </c>
      <c r="BY11" s="192">
        <f t="shared" ref="BY11" si="109">BX11+1</f>
        <v>74</v>
      </c>
      <c r="BZ11" s="192">
        <f t="shared" ref="BZ11" si="110">BY11+1</f>
        <v>75</v>
      </c>
      <c r="CA11" s="192">
        <f t="shared" ref="CA11" si="111">BZ11+1</f>
        <v>76</v>
      </c>
      <c r="CB11" s="192">
        <f t="shared" ref="CB11" si="112">CA11+1</f>
        <v>77</v>
      </c>
      <c r="CC11" s="192">
        <f t="shared" ref="CC11" si="113">CB11+1</f>
        <v>78</v>
      </c>
      <c r="CD11" s="192">
        <f t="shared" ref="CD11" si="114">CC11+1</f>
        <v>79</v>
      </c>
      <c r="CE11" s="192">
        <f t="shared" ref="CE11" si="115">CD11+1</f>
        <v>80</v>
      </c>
      <c r="CF11" s="192">
        <f t="shared" ref="CF11" si="116">CE11+1</f>
        <v>81</v>
      </c>
      <c r="CG11" s="192">
        <f t="shared" ref="CG11" si="117">CF11+1</f>
        <v>82</v>
      </c>
      <c r="CH11" s="192">
        <f t="shared" ref="CH11" si="118">CG11+1</f>
        <v>83</v>
      </c>
      <c r="CI11" s="192">
        <f t="shared" ref="CI11" si="119">CH11+1</f>
        <v>84</v>
      </c>
      <c r="CJ11" s="192">
        <f t="shared" ref="CJ11" si="120">CI11+1</f>
        <v>85</v>
      </c>
      <c r="CK11" s="192">
        <f t="shared" ref="CK11" si="121">CJ11+1</f>
        <v>86</v>
      </c>
      <c r="CL11" s="192">
        <f t="shared" ref="CL11" si="122">CK11+1</f>
        <v>87</v>
      </c>
      <c r="CM11" s="192">
        <f t="shared" ref="CM11" si="123">CL11+1</f>
        <v>88</v>
      </c>
      <c r="CN11" s="192">
        <f t="shared" ref="CN11" si="124">CM11+1</f>
        <v>89</v>
      </c>
      <c r="CO11" s="192">
        <f t="shared" ref="CO11" si="125">CN11+1</f>
        <v>90</v>
      </c>
      <c r="CP11" s="192">
        <f t="shared" ref="CP11" si="126">CO11+1</f>
        <v>91</v>
      </c>
      <c r="CQ11" s="192">
        <f t="shared" ref="CQ11" si="127">CP11+1</f>
        <v>92</v>
      </c>
      <c r="CR11" s="192">
        <f t="shared" ref="CR11" si="128">CQ11+1</f>
        <v>93</v>
      </c>
      <c r="CS11" s="192">
        <f t="shared" ref="CS11" si="129">CR11+1</f>
        <v>94</v>
      </c>
      <c r="CT11" s="192">
        <f t="shared" ref="CT11" si="130">CS11+1</f>
        <v>95</v>
      </c>
      <c r="CU11" s="192">
        <f t="shared" ref="CU11" si="131">CT11+1</f>
        <v>96</v>
      </c>
      <c r="CV11" s="192">
        <f t="shared" ref="CV11" si="132">CU11+1</f>
        <v>97</v>
      </c>
      <c r="CW11" s="192">
        <f t="shared" ref="CW11" si="133">CV11+1</f>
        <v>98</v>
      </c>
      <c r="CX11" s="192">
        <f t="shared" ref="CX11" si="134">CW11+1</f>
        <v>99</v>
      </c>
      <c r="CY11" s="192">
        <f t="shared" ref="CY11" si="135">CX11+1</f>
        <v>100</v>
      </c>
      <c r="CZ11" s="193" t="s">
        <v>34</v>
      </c>
    </row>
    <row r="12" spans="1:106" x14ac:dyDescent="0.2">
      <c r="A12" s="195">
        <v>1</v>
      </c>
      <c r="B12" s="195">
        <f>D5</f>
        <v>2017</v>
      </c>
      <c r="C12" s="481">
        <f>IF(D5=$H$2,SUM($D6:D6),IF(D5&gt;$H$2,D6,0))+IF($H$2-$D$5+1=A12,RetireValue,0)</f>
        <v>-2863.855</v>
      </c>
      <c r="D12" s="196">
        <f ca="1">($C12/$D$1)/2</f>
        <v>-35.798187499999997</v>
      </c>
      <c r="E12" s="196">
        <f t="shared" ref="E12:AJ12" ca="1" si="136">IF(E$11&lt;$D$1+$A12,$C12/$D$1,IF(E$11=$D$1+$A12,($C12/$D$1)/2,0))</f>
        <v>-71.596374999999995</v>
      </c>
      <c r="F12" s="196">
        <f t="shared" ca="1" si="136"/>
        <v>-71.596374999999995</v>
      </c>
      <c r="G12" s="196">
        <f t="shared" ca="1" si="136"/>
        <v>-71.596374999999995</v>
      </c>
      <c r="H12" s="196">
        <f t="shared" ca="1" si="136"/>
        <v>-71.596374999999995</v>
      </c>
      <c r="I12" s="196">
        <f t="shared" ca="1" si="136"/>
        <v>-71.596374999999995</v>
      </c>
      <c r="J12" s="196">
        <f t="shared" ca="1" si="136"/>
        <v>-71.596374999999995</v>
      </c>
      <c r="K12" s="196">
        <f t="shared" ca="1" si="136"/>
        <v>-71.596374999999995</v>
      </c>
      <c r="L12" s="196">
        <f t="shared" ca="1" si="136"/>
        <v>-71.596374999999995</v>
      </c>
      <c r="M12" s="196">
        <f t="shared" ca="1" si="136"/>
        <v>-71.596374999999995</v>
      </c>
      <c r="N12" s="196">
        <f t="shared" ca="1" si="136"/>
        <v>-71.596374999999995</v>
      </c>
      <c r="O12" s="196">
        <f t="shared" ca="1" si="136"/>
        <v>-71.596374999999995</v>
      </c>
      <c r="P12" s="196">
        <f t="shared" ca="1" si="136"/>
        <v>-71.596374999999995</v>
      </c>
      <c r="Q12" s="196">
        <f t="shared" ca="1" si="136"/>
        <v>-71.596374999999995</v>
      </c>
      <c r="R12" s="196">
        <f t="shared" ca="1" si="136"/>
        <v>-71.596374999999995</v>
      </c>
      <c r="S12" s="196">
        <f t="shared" ca="1" si="136"/>
        <v>-71.596374999999995</v>
      </c>
      <c r="T12" s="196">
        <f t="shared" ca="1" si="136"/>
        <v>-71.596374999999995</v>
      </c>
      <c r="U12" s="196">
        <f t="shared" ca="1" si="136"/>
        <v>-71.596374999999995</v>
      </c>
      <c r="V12" s="196">
        <f t="shared" ca="1" si="136"/>
        <v>-71.596374999999995</v>
      </c>
      <c r="W12" s="196">
        <f t="shared" ca="1" si="136"/>
        <v>-71.596374999999995</v>
      </c>
      <c r="X12" s="196">
        <f t="shared" ca="1" si="136"/>
        <v>-71.596374999999995</v>
      </c>
      <c r="Y12" s="196">
        <f t="shared" ca="1" si="136"/>
        <v>-71.596374999999995</v>
      </c>
      <c r="Z12" s="196">
        <f t="shared" ca="1" si="136"/>
        <v>-71.596374999999995</v>
      </c>
      <c r="AA12" s="196">
        <f t="shared" ca="1" si="136"/>
        <v>-71.596374999999995</v>
      </c>
      <c r="AB12" s="196">
        <f t="shared" ca="1" si="136"/>
        <v>-71.596374999999995</v>
      </c>
      <c r="AC12" s="196">
        <f t="shared" ca="1" si="136"/>
        <v>-71.596374999999995</v>
      </c>
      <c r="AD12" s="196">
        <f t="shared" ca="1" si="136"/>
        <v>-71.596374999999995</v>
      </c>
      <c r="AE12" s="196">
        <f t="shared" ca="1" si="136"/>
        <v>-71.596374999999995</v>
      </c>
      <c r="AF12" s="196">
        <f t="shared" ca="1" si="136"/>
        <v>-71.596374999999995</v>
      </c>
      <c r="AG12" s="196">
        <f t="shared" ca="1" si="136"/>
        <v>-71.596374999999995</v>
      </c>
      <c r="AH12" s="196">
        <f t="shared" ca="1" si="136"/>
        <v>-71.596374999999995</v>
      </c>
      <c r="AI12" s="196">
        <f t="shared" ca="1" si="136"/>
        <v>-71.596374999999995</v>
      </c>
      <c r="AJ12" s="196">
        <f t="shared" ca="1" si="136"/>
        <v>-71.596374999999995</v>
      </c>
      <c r="AK12" s="196">
        <f t="shared" ref="AK12:BP12" ca="1" si="137">IF(AK$11&lt;$D$1+$A12,$C12/$D$1,IF(AK$11=$D$1+$A12,($C12/$D$1)/2,0))</f>
        <v>-71.596374999999995</v>
      </c>
      <c r="AL12" s="196">
        <f t="shared" ca="1" si="137"/>
        <v>-71.596374999999995</v>
      </c>
      <c r="AM12" s="196">
        <f t="shared" ca="1" si="137"/>
        <v>-71.596374999999995</v>
      </c>
      <c r="AN12" s="196">
        <f t="shared" ca="1" si="137"/>
        <v>-71.596374999999995</v>
      </c>
      <c r="AO12" s="196">
        <f t="shared" ca="1" si="137"/>
        <v>-71.596374999999995</v>
      </c>
      <c r="AP12" s="196">
        <f t="shared" ca="1" si="137"/>
        <v>-71.596374999999995</v>
      </c>
      <c r="AQ12" s="196">
        <f t="shared" ca="1" si="137"/>
        <v>-71.596374999999995</v>
      </c>
      <c r="AR12" s="196">
        <f t="shared" ca="1" si="137"/>
        <v>-35.798187499999997</v>
      </c>
      <c r="AS12" s="196">
        <f t="shared" ca="1" si="137"/>
        <v>0</v>
      </c>
      <c r="AT12" s="196">
        <f t="shared" ca="1" si="137"/>
        <v>0</v>
      </c>
      <c r="AU12" s="196">
        <f t="shared" ca="1" si="137"/>
        <v>0</v>
      </c>
      <c r="AV12" s="196">
        <f t="shared" ca="1" si="137"/>
        <v>0</v>
      </c>
      <c r="AW12" s="196">
        <f t="shared" ca="1" si="137"/>
        <v>0</v>
      </c>
      <c r="AX12" s="196">
        <f t="shared" ca="1" si="137"/>
        <v>0</v>
      </c>
      <c r="AY12" s="196">
        <f t="shared" ca="1" si="137"/>
        <v>0</v>
      </c>
      <c r="AZ12" s="196">
        <f t="shared" ca="1" si="137"/>
        <v>0</v>
      </c>
      <c r="BA12" s="196">
        <f t="shared" ca="1" si="137"/>
        <v>0</v>
      </c>
      <c r="BB12" s="196">
        <f t="shared" ca="1" si="137"/>
        <v>0</v>
      </c>
      <c r="BC12" s="196">
        <f t="shared" ca="1" si="137"/>
        <v>0</v>
      </c>
      <c r="BD12" s="196">
        <f t="shared" ca="1" si="137"/>
        <v>0</v>
      </c>
      <c r="BE12" s="196">
        <f t="shared" ca="1" si="137"/>
        <v>0</v>
      </c>
      <c r="BF12" s="196">
        <f t="shared" ca="1" si="137"/>
        <v>0</v>
      </c>
      <c r="BG12" s="196">
        <f t="shared" ca="1" si="137"/>
        <v>0</v>
      </c>
      <c r="BH12" s="196">
        <f t="shared" ca="1" si="137"/>
        <v>0</v>
      </c>
      <c r="BI12" s="196">
        <f t="shared" ca="1" si="137"/>
        <v>0</v>
      </c>
      <c r="BJ12" s="196">
        <f t="shared" ca="1" si="137"/>
        <v>0</v>
      </c>
      <c r="BK12" s="196">
        <f t="shared" ca="1" si="137"/>
        <v>0</v>
      </c>
      <c r="BL12" s="196">
        <f t="shared" ca="1" si="137"/>
        <v>0</v>
      </c>
      <c r="BM12" s="196">
        <f t="shared" ca="1" si="137"/>
        <v>0</v>
      </c>
      <c r="BN12" s="196">
        <f t="shared" ca="1" si="137"/>
        <v>0</v>
      </c>
      <c r="BO12" s="196">
        <f t="shared" ca="1" si="137"/>
        <v>0</v>
      </c>
      <c r="BP12" s="196">
        <f t="shared" ca="1" si="137"/>
        <v>0</v>
      </c>
      <c r="BQ12" s="196">
        <f t="shared" ref="BQ12:CY12" ca="1" si="138">IF(BQ$11&lt;$D$1+$A12,$C12/$D$1,IF(BQ$11=$D$1+$A12,($C12/$D$1)/2,0))</f>
        <v>0</v>
      </c>
      <c r="BR12" s="196">
        <f t="shared" ca="1" si="138"/>
        <v>0</v>
      </c>
      <c r="BS12" s="196">
        <f t="shared" ca="1" si="138"/>
        <v>0</v>
      </c>
      <c r="BT12" s="196">
        <f t="shared" ca="1" si="138"/>
        <v>0</v>
      </c>
      <c r="BU12" s="196">
        <f t="shared" ca="1" si="138"/>
        <v>0</v>
      </c>
      <c r="BV12" s="196">
        <f t="shared" ca="1" si="138"/>
        <v>0</v>
      </c>
      <c r="BW12" s="196">
        <f t="shared" ca="1" si="138"/>
        <v>0</v>
      </c>
      <c r="BX12" s="196">
        <f t="shared" ca="1" si="138"/>
        <v>0</v>
      </c>
      <c r="BY12" s="196">
        <f t="shared" ca="1" si="138"/>
        <v>0</v>
      </c>
      <c r="BZ12" s="196">
        <f t="shared" ca="1" si="138"/>
        <v>0</v>
      </c>
      <c r="CA12" s="196">
        <f t="shared" ca="1" si="138"/>
        <v>0</v>
      </c>
      <c r="CB12" s="196">
        <f t="shared" ca="1" si="138"/>
        <v>0</v>
      </c>
      <c r="CC12" s="196">
        <f t="shared" ca="1" si="138"/>
        <v>0</v>
      </c>
      <c r="CD12" s="196">
        <f t="shared" ca="1" si="138"/>
        <v>0</v>
      </c>
      <c r="CE12" s="196">
        <f t="shared" ca="1" si="138"/>
        <v>0</v>
      </c>
      <c r="CF12" s="196">
        <f t="shared" ca="1" si="138"/>
        <v>0</v>
      </c>
      <c r="CG12" s="196">
        <f t="shared" ca="1" si="138"/>
        <v>0</v>
      </c>
      <c r="CH12" s="196">
        <f t="shared" ca="1" si="138"/>
        <v>0</v>
      </c>
      <c r="CI12" s="196">
        <f t="shared" ca="1" si="138"/>
        <v>0</v>
      </c>
      <c r="CJ12" s="196">
        <f t="shared" ca="1" si="138"/>
        <v>0</v>
      </c>
      <c r="CK12" s="196">
        <f t="shared" ca="1" si="138"/>
        <v>0</v>
      </c>
      <c r="CL12" s="196">
        <f t="shared" ca="1" si="138"/>
        <v>0</v>
      </c>
      <c r="CM12" s="196">
        <f t="shared" ca="1" si="138"/>
        <v>0</v>
      </c>
      <c r="CN12" s="196">
        <f t="shared" ca="1" si="138"/>
        <v>0</v>
      </c>
      <c r="CO12" s="196">
        <f t="shared" ca="1" si="138"/>
        <v>0</v>
      </c>
      <c r="CP12" s="196">
        <f t="shared" ca="1" si="138"/>
        <v>0</v>
      </c>
      <c r="CQ12" s="196">
        <f t="shared" ca="1" si="138"/>
        <v>0</v>
      </c>
      <c r="CR12" s="196">
        <f t="shared" ca="1" si="138"/>
        <v>0</v>
      </c>
      <c r="CS12" s="196">
        <f t="shared" ca="1" si="138"/>
        <v>0</v>
      </c>
      <c r="CT12" s="196">
        <f t="shared" ca="1" si="138"/>
        <v>0</v>
      </c>
      <c r="CU12" s="196">
        <f t="shared" ca="1" si="138"/>
        <v>0</v>
      </c>
      <c r="CV12" s="196">
        <f t="shared" ca="1" si="138"/>
        <v>0</v>
      </c>
      <c r="CW12" s="196">
        <f t="shared" ca="1" si="138"/>
        <v>0</v>
      </c>
      <c r="CX12" s="196">
        <f t="shared" ca="1" si="138"/>
        <v>0</v>
      </c>
      <c r="CY12" s="196">
        <f t="shared" ca="1" si="138"/>
        <v>0</v>
      </c>
      <c r="CZ12" s="196">
        <f ca="1">SUM(D12:CY12)</f>
        <v>-2863.8550000000018</v>
      </c>
      <c r="DA12" s="464" t="s">
        <v>248</v>
      </c>
      <c r="DB12" s="183">
        <f>+D5</f>
        <v>2017</v>
      </c>
    </row>
    <row r="13" spans="1:106" x14ac:dyDescent="0.2">
      <c r="A13" s="195">
        <f t="shared" ref="A13:B51" si="139">A12+1</f>
        <v>2</v>
      </c>
      <c r="B13" s="195">
        <f>B12+1</f>
        <v>2018</v>
      </c>
      <c r="C13" s="187">
        <f>IF(E5=$H$2,SUM($D6:E6),IF(E5&gt;$H$2,E6,0))+IF($H$2-$D$5+1=A13,RetireValue,0)</f>
        <v>-8963.1</v>
      </c>
      <c r="D13" s="196"/>
      <c r="E13" s="196">
        <f ca="1">($C13/$D$1)/2</f>
        <v>-112.03875000000001</v>
      </c>
      <c r="F13" s="196">
        <f t="shared" ref="F13:AK13" ca="1" si="140">IF(F$11&lt;$D$1+$A13,$C13/$D$1,IF(F$11=$D$1+$A13,($C13/$D$1)/2,0))</f>
        <v>-224.07750000000001</v>
      </c>
      <c r="G13" s="196">
        <f t="shared" ca="1" si="140"/>
        <v>-224.07750000000001</v>
      </c>
      <c r="H13" s="196">
        <f t="shared" ca="1" si="140"/>
        <v>-224.07750000000001</v>
      </c>
      <c r="I13" s="196">
        <f t="shared" ca="1" si="140"/>
        <v>-224.07750000000001</v>
      </c>
      <c r="J13" s="196">
        <f t="shared" ca="1" si="140"/>
        <v>-224.07750000000001</v>
      </c>
      <c r="K13" s="196">
        <f t="shared" ca="1" si="140"/>
        <v>-224.07750000000001</v>
      </c>
      <c r="L13" s="196">
        <f t="shared" ca="1" si="140"/>
        <v>-224.07750000000001</v>
      </c>
      <c r="M13" s="196">
        <f t="shared" ca="1" si="140"/>
        <v>-224.07750000000001</v>
      </c>
      <c r="N13" s="196">
        <f t="shared" ca="1" si="140"/>
        <v>-224.07750000000001</v>
      </c>
      <c r="O13" s="196">
        <f t="shared" ca="1" si="140"/>
        <v>-224.07750000000001</v>
      </c>
      <c r="P13" s="196">
        <f t="shared" ca="1" si="140"/>
        <v>-224.07750000000001</v>
      </c>
      <c r="Q13" s="196">
        <f t="shared" ca="1" si="140"/>
        <v>-224.07750000000001</v>
      </c>
      <c r="R13" s="196">
        <f t="shared" ca="1" si="140"/>
        <v>-224.07750000000001</v>
      </c>
      <c r="S13" s="196">
        <f t="shared" ca="1" si="140"/>
        <v>-224.07750000000001</v>
      </c>
      <c r="T13" s="196">
        <f t="shared" ca="1" si="140"/>
        <v>-224.07750000000001</v>
      </c>
      <c r="U13" s="196">
        <f t="shared" ca="1" si="140"/>
        <v>-224.07750000000001</v>
      </c>
      <c r="V13" s="196">
        <f t="shared" ca="1" si="140"/>
        <v>-224.07750000000001</v>
      </c>
      <c r="W13" s="196">
        <f t="shared" ca="1" si="140"/>
        <v>-224.07750000000001</v>
      </c>
      <c r="X13" s="196">
        <f t="shared" ca="1" si="140"/>
        <v>-224.07750000000001</v>
      </c>
      <c r="Y13" s="196">
        <f t="shared" ca="1" si="140"/>
        <v>-224.07750000000001</v>
      </c>
      <c r="Z13" s="196">
        <f t="shared" ca="1" si="140"/>
        <v>-224.07750000000001</v>
      </c>
      <c r="AA13" s="196">
        <f t="shared" ca="1" si="140"/>
        <v>-224.07750000000001</v>
      </c>
      <c r="AB13" s="196">
        <f t="shared" ca="1" si="140"/>
        <v>-224.07750000000001</v>
      </c>
      <c r="AC13" s="196">
        <f t="shared" ca="1" si="140"/>
        <v>-224.07750000000001</v>
      </c>
      <c r="AD13" s="196">
        <f t="shared" ca="1" si="140"/>
        <v>-224.07750000000001</v>
      </c>
      <c r="AE13" s="196">
        <f t="shared" ca="1" si="140"/>
        <v>-224.07750000000001</v>
      </c>
      <c r="AF13" s="196">
        <f t="shared" ca="1" si="140"/>
        <v>-224.07750000000001</v>
      </c>
      <c r="AG13" s="196">
        <f t="shared" ca="1" si="140"/>
        <v>-224.07750000000001</v>
      </c>
      <c r="AH13" s="196">
        <f t="shared" ca="1" si="140"/>
        <v>-224.07750000000001</v>
      </c>
      <c r="AI13" s="196">
        <f t="shared" ca="1" si="140"/>
        <v>-224.07750000000001</v>
      </c>
      <c r="AJ13" s="196">
        <f t="shared" ca="1" si="140"/>
        <v>-224.07750000000001</v>
      </c>
      <c r="AK13" s="196">
        <f t="shared" ca="1" si="140"/>
        <v>-224.07750000000001</v>
      </c>
      <c r="AL13" s="196">
        <f t="shared" ref="AL13:BQ13" ca="1" si="141">IF(AL$11&lt;$D$1+$A13,$C13/$D$1,IF(AL$11=$D$1+$A13,($C13/$D$1)/2,0))</f>
        <v>-224.07750000000001</v>
      </c>
      <c r="AM13" s="196">
        <f t="shared" ca="1" si="141"/>
        <v>-224.07750000000001</v>
      </c>
      <c r="AN13" s="196">
        <f t="shared" ca="1" si="141"/>
        <v>-224.07750000000001</v>
      </c>
      <c r="AO13" s="196">
        <f t="shared" ca="1" si="141"/>
        <v>-224.07750000000001</v>
      </c>
      <c r="AP13" s="196">
        <f t="shared" ca="1" si="141"/>
        <v>-224.07750000000001</v>
      </c>
      <c r="AQ13" s="196">
        <f t="shared" ca="1" si="141"/>
        <v>-224.07750000000001</v>
      </c>
      <c r="AR13" s="196">
        <f t="shared" ca="1" si="141"/>
        <v>-224.07750000000001</v>
      </c>
      <c r="AS13" s="196">
        <f t="shared" ca="1" si="141"/>
        <v>-112.03875000000001</v>
      </c>
      <c r="AT13" s="196">
        <f t="shared" ca="1" si="141"/>
        <v>0</v>
      </c>
      <c r="AU13" s="196">
        <f t="shared" ca="1" si="141"/>
        <v>0</v>
      </c>
      <c r="AV13" s="196">
        <f t="shared" ca="1" si="141"/>
        <v>0</v>
      </c>
      <c r="AW13" s="196">
        <f t="shared" ca="1" si="141"/>
        <v>0</v>
      </c>
      <c r="AX13" s="196">
        <f t="shared" ca="1" si="141"/>
        <v>0</v>
      </c>
      <c r="AY13" s="196">
        <f t="shared" ca="1" si="141"/>
        <v>0</v>
      </c>
      <c r="AZ13" s="196">
        <f t="shared" ca="1" si="141"/>
        <v>0</v>
      </c>
      <c r="BA13" s="196">
        <f t="shared" ca="1" si="141"/>
        <v>0</v>
      </c>
      <c r="BB13" s="196">
        <f t="shared" ca="1" si="141"/>
        <v>0</v>
      </c>
      <c r="BC13" s="196">
        <f t="shared" ca="1" si="141"/>
        <v>0</v>
      </c>
      <c r="BD13" s="196">
        <f t="shared" ca="1" si="141"/>
        <v>0</v>
      </c>
      <c r="BE13" s="196">
        <f t="shared" ca="1" si="141"/>
        <v>0</v>
      </c>
      <c r="BF13" s="196">
        <f t="shared" ca="1" si="141"/>
        <v>0</v>
      </c>
      <c r="BG13" s="196">
        <f t="shared" ca="1" si="141"/>
        <v>0</v>
      </c>
      <c r="BH13" s="196">
        <f t="shared" ca="1" si="141"/>
        <v>0</v>
      </c>
      <c r="BI13" s="196">
        <f t="shared" ca="1" si="141"/>
        <v>0</v>
      </c>
      <c r="BJ13" s="196">
        <f t="shared" ca="1" si="141"/>
        <v>0</v>
      </c>
      <c r="BK13" s="196">
        <f t="shared" ca="1" si="141"/>
        <v>0</v>
      </c>
      <c r="BL13" s="196">
        <f t="shared" ca="1" si="141"/>
        <v>0</v>
      </c>
      <c r="BM13" s="196">
        <f t="shared" ca="1" si="141"/>
        <v>0</v>
      </c>
      <c r="BN13" s="196">
        <f t="shared" ca="1" si="141"/>
        <v>0</v>
      </c>
      <c r="BO13" s="196">
        <f t="shared" ca="1" si="141"/>
        <v>0</v>
      </c>
      <c r="BP13" s="196">
        <f t="shared" ca="1" si="141"/>
        <v>0</v>
      </c>
      <c r="BQ13" s="196">
        <f t="shared" ca="1" si="141"/>
        <v>0</v>
      </c>
      <c r="BR13" s="196">
        <f t="shared" ref="BR13:CY13" ca="1" si="142">IF(BR$11&lt;$D$1+$A13,$C13/$D$1,IF(BR$11=$D$1+$A13,($C13/$D$1)/2,0))</f>
        <v>0</v>
      </c>
      <c r="BS13" s="196">
        <f t="shared" ca="1" si="142"/>
        <v>0</v>
      </c>
      <c r="BT13" s="196">
        <f t="shared" ca="1" si="142"/>
        <v>0</v>
      </c>
      <c r="BU13" s="196">
        <f t="shared" ca="1" si="142"/>
        <v>0</v>
      </c>
      <c r="BV13" s="196">
        <f t="shared" ca="1" si="142"/>
        <v>0</v>
      </c>
      <c r="BW13" s="196">
        <f t="shared" ca="1" si="142"/>
        <v>0</v>
      </c>
      <c r="BX13" s="196">
        <f t="shared" ca="1" si="142"/>
        <v>0</v>
      </c>
      <c r="BY13" s="196">
        <f t="shared" ca="1" si="142"/>
        <v>0</v>
      </c>
      <c r="BZ13" s="196">
        <f t="shared" ca="1" si="142"/>
        <v>0</v>
      </c>
      <c r="CA13" s="196">
        <f t="shared" ca="1" si="142"/>
        <v>0</v>
      </c>
      <c r="CB13" s="196">
        <f t="shared" ca="1" si="142"/>
        <v>0</v>
      </c>
      <c r="CC13" s="196">
        <f t="shared" ca="1" si="142"/>
        <v>0</v>
      </c>
      <c r="CD13" s="196">
        <f t="shared" ca="1" si="142"/>
        <v>0</v>
      </c>
      <c r="CE13" s="196">
        <f t="shared" ca="1" si="142"/>
        <v>0</v>
      </c>
      <c r="CF13" s="196">
        <f t="shared" ca="1" si="142"/>
        <v>0</v>
      </c>
      <c r="CG13" s="196">
        <f t="shared" ca="1" si="142"/>
        <v>0</v>
      </c>
      <c r="CH13" s="196">
        <f t="shared" ca="1" si="142"/>
        <v>0</v>
      </c>
      <c r="CI13" s="196">
        <f t="shared" ca="1" si="142"/>
        <v>0</v>
      </c>
      <c r="CJ13" s="196">
        <f t="shared" ca="1" si="142"/>
        <v>0</v>
      </c>
      <c r="CK13" s="196">
        <f t="shared" ca="1" si="142"/>
        <v>0</v>
      </c>
      <c r="CL13" s="196">
        <f t="shared" ca="1" si="142"/>
        <v>0</v>
      </c>
      <c r="CM13" s="196">
        <f t="shared" ca="1" si="142"/>
        <v>0</v>
      </c>
      <c r="CN13" s="196">
        <f t="shared" ca="1" si="142"/>
        <v>0</v>
      </c>
      <c r="CO13" s="196">
        <f t="shared" ca="1" si="142"/>
        <v>0</v>
      </c>
      <c r="CP13" s="196">
        <f t="shared" ca="1" si="142"/>
        <v>0</v>
      </c>
      <c r="CQ13" s="196">
        <f t="shared" ca="1" si="142"/>
        <v>0</v>
      </c>
      <c r="CR13" s="196">
        <f t="shared" ca="1" si="142"/>
        <v>0</v>
      </c>
      <c r="CS13" s="196">
        <f t="shared" ca="1" si="142"/>
        <v>0</v>
      </c>
      <c r="CT13" s="196">
        <f t="shared" ca="1" si="142"/>
        <v>0</v>
      </c>
      <c r="CU13" s="196">
        <f t="shared" ca="1" si="142"/>
        <v>0</v>
      </c>
      <c r="CV13" s="196">
        <f t="shared" ca="1" si="142"/>
        <v>0</v>
      </c>
      <c r="CW13" s="196">
        <f t="shared" ca="1" si="142"/>
        <v>0</v>
      </c>
      <c r="CX13" s="196">
        <f t="shared" ca="1" si="142"/>
        <v>0</v>
      </c>
      <c r="CY13" s="196">
        <f t="shared" ca="1" si="142"/>
        <v>0</v>
      </c>
      <c r="CZ13" s="196">
        <f t="shared" ref="CZ13:CZ31" ca="1" si="143">SUM(D13:CY13)</f>
        <v>-8963.100000000004</v>
      </c>
      <c r="DA13" s="464" t="s">
        <v>213</v>
      </c>
      <c r="DB13" s="183">
        <f>+DB12+1</f>
        <v>2018</v>
      </c>
    </row>
    <row r="14" spans="1:106" x14ac:dyDescent="0.2">
      <c r="A14" s="195">
        <f t="shared" si="139"/>
        <v>3</v>
      </c>
      <c r="B14" s="195">
        <f t="shared" si="139"/>
        <v>2019</v>
      </c>
      <c r="C14" s="187">
        <f>IF(F5=$H$2,SUM($D6:F6),IF(F5&gt;$H$2,F6,0))+IF($H$2-$D$5+1=A14,RetireValue,0)</f>
        <v>-8608.33</v>
      </c>
      <c r="D14" s="196"/>
      <c r="E14" s="196"/>
      <c r="F14" s="196">
        <f ca="1">($C14/$D$1)/2</f>
        <v>-107.604125</v>
      </c>
      <c r="G14" s="196">
        <f t="shared" ref="G14:AL14" ca="1" si="144">IF(G$11&lt;$D$1+$A14,$C14/$D$1,IF(G$11=$D$1+$A14,($C14/$D$1)/2,0))</f>
        <v>-215.20824999999999</v>
      </c>
      <c r="H14" s="196">
        <f t="shared" ca="1" si="144"/>
        <v>-215.20824999999999</v>
      </c>
      <c r="I14" s="196">
        <f t="shared" ca="1" si="144"/>
        <v>-215.20824999999999</v>
      </c>
      <c r="J14" s="196">
        <f t="shared" ca="1" si="144"/>
        <v>-215.20824999999999</v>
      </c>
      <c r="K14" s="196">
        <f t="shared" ca="1" si="144"/>
        <v>-215.20824999999999</v>
      </c>
      <c r="L14" s="196">
        <f t="shared" ca="1" si="144"/>
        <v>-215.20824999999999</v>
      </c>
      <c r="M14" s="196">
        <f t="shared" ca="1" si="144"/>
        <v>-215.20824999999999</v>
      </c>
      <c r="N14" s="196">
        <f t="shared" ca="1" si="144"/>
        <v>-215.20824999999999</v>
      </c>
      <c r="O14" s="196">
        <f t="shared" ca="1" si="144"/>
        <v>-215.20824999999999</v>
      </c>
      <c r="P14" s="196">
        <f t="shared" ca="1" si="144"/>
        <v>-215.20824999999999</v>
      </c>
      <c r="Q14" s="196">
        <f t="shared" ca="1" si="144"/>
        <v>-215.20824999999999</v>
      </c>
      <c r="R14" s="196">
        <f t="shared" ca="1" si="144"/>
        <v>-215.20824999999999</v>
      </c>
      <c r="S14" s="196">
        <f t="shared" ca="1" si="144"/>
        <v>-215.20824999999999</v>
      </c>
      <c r="T14" s="196">
        <f t="shared" ca="1" si="144"/>
        <v>-215.20824999999999</v>
      </c>
      <c r="U14" s="196">
        <f t="shared" ca="1" si="144"/>
        <v>-215.20824999999999</v>
      </c>
      <c r="V14" s="196">
        <f t="shared" ca="1" si="144"/>
        <v>-215.20824999999999</v>
      </c>
      <c r="W14" s="196">
        <f t="shared" ca="1" si="144"/>
        <v>-215.20824999999999</v>
      </c>
      <c r="X14" s="196">
        <f t="shared" ca="1" si="144"/>
        <v>-215.20824999999999</v>
      </c>
      <c r="Y14" s="196">
        <f t="shared" ca="1" si="144"/>
        <v>-215.20824999999999</v>
      </c>
      <c r="Z14" s="196">
        <f t="shared" ca="1" si="144"/>
        <v>-215.20824999999999</v>
      </c>
      <c r="AA14" s="196">
        <f t="shared" ca="1" si="144"/>
        <v>-215.20824999999999</v>
      </c>
      <c r="AB14" s="196">
        <f t="shared" ca="1" si="144"/>
        <v>-215.20824999999999</v>
      </c>
      <c r="AC14" s="196">
        <f t="shared" ca="1" si="144"/>
        <v>-215.20824999999999</v>
      </c>
      <c r="AD14" s="196">
        <f t="shared" ca="1" si="144"/>
        <v>-215.20824999999999</v>
      </c>
      <c r="AE14" s="196">
        <f t="shared" ca="1" si="144"/>
        <v>-215.20824999999999</v>
      </c>
      <c r="AF14" s="196">
        <f t="shared" ca="1" si="144"/>
        <v>-215.20824999999999</v>
      </c>
      <c r="AG14" s="196">
        <f t="shared" ca="1" si="144"/>
        <v>-215.20824999999999</v>
      </c>
      <c r="AH14" s="196">
        <f t="shared" ca="1" si="144"/>
        <v>-215.20824999999999</v>
      </c>
      <c r="AI14" s="196">
        <f t="shared" ca="1" si="144"/>
        <v>-215.20824999999999</v>
      </c>
      <c r="AJ14" s="196">
        <f t="shared" ca="1" si="144"/>
        <v>-215.20824999999999</v>
      </c>
      <c r="AK14" s="196">
        <f t="shared" ca="1" si="144"/>
        <v>-215.20824999999999</v>
      </c>
      <c r="AL14" s="196">
        <f t="shared" ca="1" si="144"/>
        <v>-215.20824999999999</v>
      </c>
      <c r="AM14" s="196">
        <f t="shared" ref="AM14:BR14" ca="1" si="145">IF(AM$11&lt;$D$1+$A14,$C14/$D$1,IF(AM$11=$D$1+$A14,($C14/$D$1)/2,0))</f>
        <v>-215.20824999999999</v>
      </c>
      <c r="AN14" s="196">
        <f t="shared" ca="1" si="145"/>
        <v>-215.20824999999999</v>
      </c>
      <c r="AO14" s="196">
        <f t="shared" ca="1" si="145"/>
        <v>-215.20824999999999</v>
      </c>
      <c r="AP14" s="196">
        <f t="shared" ca="1" si="145"/>
        <v>-215.20824999999999</v>
      </c>
      <c r="AQ14" s="196">
        <f t="shared" ca="1" si="145"/>
        <v>-215.20824999999999</v>
      </c>
      <c r="AR14" s="196">
        <f t="shared" ca="1" si="145"/>
        <v>-215.20824999999999</v>
      </c>
      <c r="AS14" s="196">
        <f t="shared" ca="1" si="145"/>
        <v>-215.20824999999999</v>
      </c>
      <c r="AT14" s="196">
        <f t="shared" ca="1" si="145"/>
        <v>-107.604125</v>
      </c>
      <c r="AU14" s="196">
        <f t="shared" ca="1" si="145"/>
        <v>0</v>
      </c>
      <c r="AV14" s="196">
        <f t="shared" ca="1" si="145"/>
        <v>0</v>
      </c>
      <c r="AW14" s="196">
        <f t="shared" ca="1" si="145"/>
        <v>0</v>
      </c>
      <c r="AX14" s="196">
        <f t="shared" ca="1" si="145"/>
        <v>0</v>
      </c>
      <c r="AY14" s="196">
        <f t="shared" ca="1" si="145"/>
        <v>0</v>
      </c>
      <c r="AZ14" s="196">
        <f t="shared" ca="1" si="145"/>
        <v>0</v>
      </c>
      <c r="BA14" s="196">
        <f t="shared" ca="1" si="145"/>
        <v>0</v>
      </c>
      <c r="BB14" s="196">
        <f t="shared" ca="1" si="145"/>
        <v>0</v>
      </c>
      <c r="BC14" s="196">
        <f t="shared" ca="1" si="145"/>
        <v>0</v>
      </c>
      <c r="BD14" s="196">
        <f t="shared" ca="1" si="145"/>
        <v>0</v>
      </c>
      <c r="BE14" s="196">
        <f t="shared" ca="1" si="145"/>
        <v>0</v>
      </c>
      <c r="BF14" s="196">
        <f t="shared" ca="1" si="145"/>
        <v>0</v>
      </c>
      <c r="BG14" s="196">
        <f t="shared" ca="1" si="145"/>
        <v>0</v>
      </c>
      <c r="BH14" s="196">
        <f t="shared" ca="1" si="145"/>
        <v>0</v>
      </c>
      <c r="BI14" s="196">
        <f t="shared" ca="1" si="145"/>
        <v>0</v>
      </c>
      <c r="BJ14" s="196">
        <f t="shared" ca="1" si="145"/>
        <v>0</v>
      </c>
      <c r="BK14" s="196">
        <f t="shared" ca="1" si="145"/>
        <v>0</v>
      </c>
      <c r="BL14" s="196">
        <f t="shared" ca="1" si="145"/>
        <v>0</v>
      </c>
      <c r="BM14" s="196">
        <f t="shared" ca="1" si="145"/>
        <v>0</v>
      </c>
      <c r="BN14" s="196">
        <f t="shared" ca="1" si="145"/>
        <v>0</v>
      </c>
      <c r="BO14" s="196">
        <f t="shared" ca="1" si="145"/>
        <v>0</v>
      </c>
      <c r="BP14" s="196">
        <f t="shared" ca="1" si="145"/>
        <v>0</v>
      </c>
      <c r="BQ14" s="196">
        <f t="shared" ca="1" si="145"/>
        <v>0</v>
      </c>
      <c r="BR14" s="196">
        <f t="shared" ca="1" si="145"/>
        <v>0</v>
      </c>
      <c r="BS14" s="196">
        <f t="shared" ref="BS14:CY14" ca="1" si="146">IF(BS$11&lt;$D$1+$A14,$C14/$D$1,IF(BS$11=$D$1+$A14,($C14/$D$1)/2,0))</f>
        <v>0</v>
      </c>
      <c r="BT14" s="196">
        <f t="shared" ca="1" si="146"/>
        <v>0</v>
      </c>
      <c r="BU14" s="196">
        <f t="shared" ca="1" si="146"/>
        <v>0</v>
      </c>
      <c r="BV14" s="196">
        <f t="shared" ca="1" si="146"/>
        <v>0</v>
      </c>
      <c r="BW14" s="196">
        <f t="shared" ca="1" si="146"/>
        <v>0</v>
      </c>
      <c r="BX14" s="196">
        <f t="shared" ca="1" si="146"/>
        <v>0</v>
      </c>
      <c r="BY14" s="196">
        <f t="shared" ca="1" si="146"/>
        <v>0</v>
      </c>
      <c r="BZ14" s="196">
        <f t="shared" ca="1" si="146"/>
        <v>0</v>
      </c>
      <c r="CA14" s="196">
        <f t="shared" ca="1" si="146"/>
        <v>0</v>
      </c>
      <c r="CB14" s="196">
        <f t="shared" ca="1" si="146"/>
        <v>0</v>
      </c>
      <c r="CC14" s="196">
        <f t="shared" ca="1" si="146"/>
        <v>0</v>
      </c>
      <c r="CD14" s="196">
        <f t="shared" ca="1" si="146"/>
        <v>0</v>
      </c>
      <c r="CE14" s="196">
        <f t="shared" ca="1" si="146"/>
        <v>0</v>
      </c>
      <c r="CF14" s="196">
        <f t="shared" ca="1" si="146"/>
        <v>0</v>
      </c>
      <c r="CG14" s="196">
        <f t="shared" ca="1" si="146"/>
        <v>0</v>
      </c>
      <c r="CH14" s="196">
        <f t="shared" ca="1" si="146"/>
        <v>0</v>
      </c>
      <c r="CI14" s="196">
        <f t="shared" ca="1" si="146"/>
        <v>0</v>
      </c>
      <c r="CJ14" s="196">
        <f t="shared" ca="1" si="146"/>
        <v>0</v>
      </c>
      <c r="CK14" s="196">
        <f t="shared" ca="1" si="146"/>
        <v>0</v>
      </c>
      <c r="CL14" s="196">
        <f t="shared" ca="1" si="146"/>
        <v>0</v>
      </c>
      <c r="CM14" s="196">
        <f t="shared" ca="1" si="146"/>
        <v>0</v>
      </c>
      <c r="CN14" s="196">
        <f t="shared" ca="1" si="146"/>
        <v>0</v>
      </c>
      <c r="CO14" s="196">
        <f t="shared" ca="1" si="146"/>
        <v>0</v>
      </c>
      <c r="CP14" s="196">
        <f t="shared" ca="1" si="146"/>
        <v>0</v>
      </c>
      <c r="CQ14" s="196">
        <f t="shared" ca="1" si="146"/>
        <v>0</v>
      </c>
      <c r="CR14" s="196">
        <f t="shared" ca="1" si="146"/>
        <v>0</v>
      </c>
      <c r="CS14" s="196">
        <f t="shared" ca="1" si="146"/>
        <v>0</v>
      </c>
      <c r="CT14" s="196">
        <f t="shared" ca="1" si="146"/>
        <v>0</v>
      </c>
      <c r="CU14" s="196">
        <f t="shared" ca="1" si="146"/>
        <v>0</v>
      </c>
      <c r="CV14" s="196">
        <f t="shared" ca="1" si="146"/>
        <v>0</v>
      </c>
      <c r="CW14" s="196">
        <f t="shared" ca="1" si="146"/>
        <v>0</v>
      </c>
      <c r="CX14" s="196">
        <f t="shared" ca="1" si="146"/>
        <v>0</v>
      </c>
      <c r="CY14" s="196">
        <f t="shared" ca="1" si="146"/>
        <v>0</v>
      </c>
      <c r="CZ14" s="196">
        <f t="shared" ca="1" si="143"/>
        <v>-8608.3299999999945</v>
      </c>
      <c r="DA14" s="464" t="s">
        <v>215</v>
      </c>
      <c r="DB14" s="464">
        <f t="shared" ref="DB14:DB51" si="147">+DB13+1</f>
        <v>2019</v>
      </c>
    </row>
    <row r="15" spans="1:106" x14ac:dyDescent="0.2">
      <c r="A15" s="195">
        <f t="shared" si="139"/>
        <v>4</v>
      </c>
      <c r="B15" s="195">
        <f t="shared" si="139"/>
        <v>2020</v>
      </c>
      <c r="C15" s="187">
        <f>IF(G5=$H$2,SUM($D6:G6),IF(G5&gt;$H$2,G6,0))+IF($H$2-$D$5+1=A15,RetireValue,0)</f>
        <v>-7780.9539999999997</v>
      </c>
      <c r="D15" s="196"/>
      <c r="E15" s="196"/>
      <c r="F15" s="196"/>
      <c r="G15" s="196">
        <f ca="1">($C15/$D$1)/2</f>
        <v>-97.261924999999991</v>
      </c>
      <c r="H15" s="196">
        <f t="shared" ref="H15:AM15" ca="1" si="148">IF(H$11&lt;$D$1+$A15,$C15/$D$1,IF(H$11=$D$1+$A15,($C15/$D$1)/2,0))</f>
        <v>-194.52384999999998</v>
      </c>
      <c r="I15" s="196">
        <f t="shared" ca="1" si="148"/>
        <v>-194.52384999999998</v>
      </c>
      <c r="J15" s="196">
        <f t="shared" ca="1" si="148"/>
        <v>-194.52384999999998</v>
      </c>
      <c r="K15" s="196">
        <f t="shared" ca="1" si="148"/>
        <v>-194.52384999999998</v>
      </c>
      <c r="L15" s="196">
        <f t="shared" ca="1" si="148"/>
        <v>-194.52384999999998</v>
      </c>
      <c r="M15" s="196">
        <f t="shared" ca="1" si="148"/>
        <v>-194.52384999999998</v>
      </c>
      <c r="N15" s="196">
        <f t="shared" ca="1" si="148"/>
        <v>-194.52384999999998</v>
      </c>
      <c r="O15" s="196">
        <f t="shared" ca="1" si="148"/>
        <v>-194.52384999999998</v>
      </c>
      <c r="P15" s="196">
        <f t="shared" ca="1" si="148"/>
        <v>-194.52384999999998</v>
      </c>
      <c r="Q15" s="196">
        <f t="shared" ca="1" si="148"/>
        <v>-194.52384999999998</v>
      </c>
      <c r="R15" s="196">
        <f t="shared" ca="1" si="148"/>
        <v>-194.52384999999998</v>
      </c>
      <c r="S15" s="196">
        <f t="shared" ca="1" si="148"/>
        <v>-194.52384999999998</v>
      </c>
      <c r="T15" s="196">
        <f t="shared" ca="1" si="148"/>
        <v>-194.52384999999998</v>
      </c>
      <c r="U15" s="196">
        <f t="shared" ca="1" si="148"/>
        <v>-194.52384999999998</v>
      </c>
      <c r="V15" s="196">
        <f t="shared" ca="1" si="148"/>
        <v>-194.52384999999998</v>
      </c>
      <c r="W15" s="196">
        <f t="shared" ca="1" si="148"/>
        <v>-194.52384999999998</v>
      </c>
      <c r="X15" s="196">
        <f t="shared" ca="1" si="148"/>
        <v>-194.52384999999998</v>
      </c>
      <c r="Y15" s="196">
        <f t="shared" ca="1" si="148"/>
        <v>-194.52384999999998</v>
      </c>
      <c r="Z15" s="196">
        <f t="shared" ca="1" si="148"/>
        <v>-194.52384999999998</v>
      </c>
      <c r="AA15" s="196">
        <f t="shared" ca="1" si="148"/>
        <v>-194.52384999999998</v>
      </c>
      <c r="AB15" s="196">
        <f t="shared" ca="1" si="148"/>
        <v>-194.52384999999998</v>
      </c>
      <c r="AC15" s="196">
        <f t="shared" ca="1" si="148"/>
        <v>-194.52384999999998</v>
      </c>
      <c r="AD15" s="196">
        <f t="shared" ca="1" si="148"/>
        <v>-194.52384999999998</v>
      </c>
      <c r="AE15" s="196">
        <f t="shared" ca="1" si="148"/>
        <v>-194.52384999999998</v>
      </c>
      <c r="AF15" s="196">
        <f t="shared" ca="1" si="148"/>
        <v>-194.52384999999998</v>
      </c>
      <c r="AG15" s="196">
        <f t="shared" ca="1" si="148"/>
        <v>-194.52384999999998</v>
      </c>
      <c r="AH15" s="196">
        <f t="shared" ca="1" si="148"/>
        <v>-194.52384999999998</v>
      </c>
      <c r="AI15" s="196">
        <f t="shared" ca="1" si="148"/>
        <v>-194.52384999999998</v>
      </c>
      <c r="AJ15" s="196">
        <f t="shared" ca="1" si="148"/>
        <v>-194.52384999999998</v>
      </c>
      <c r="AK15" s="196">
        <f t="shared" ca="1" si="148"/>
        <v>-194.52384999999998</v>
      </c>
      <c r="AL15" s="196">
        <f t="shared" ca="1" si="148"/>
        <v>-194.52384999999998</v>
      </c>
      <c r="AM15" s="196">
        <f t="shared" ca="1" si="148"/>
        <v>-194.52384999999998</v>
      </c>
      <c r="AN15" s="196">
        <f t="shared" ref="AN15:BS15" ca="1" si="149">IF(AN$11&lt;$D$1+$A15,$C15/$D$1,IF(AN$11=$D$1+$A15,($C15/$D$1)/2,0))</f>
        <v>-194.52384999999998</v>
      </c>
      <c r="AO15" s="196">
        <f t="shared" ca="1" si="149"/>
        <v>-194.52384999999998</v>
      </c>
      <c r="AP15" s="196">
        <f t="shared" ca="1" si="149"/>
        <v>-194.52384999999998</v>
      </c>
      <c r="AQ15" s="196">
        <f t="shared" ca="1" si="149"/>
        <v>-194.52384999999998</v>
      </c>
      <c r="AR15" s="196">
        <f t="shared" ca="1" si="149"/>
        <v>-194.52384999999998</v>
      </c>
      <c r="AS15" s="196">
        <f t="shared" ca="1" si="149"/>
        <v>-194.52384999999998</v>
      </c>
      <c r="AT15" s="196">
        <f t="shared" ca="1" si="149"/>
        <v>-194.52384999999998</v>
      </c>
      <c r="AU15" s="196">
        <f t="shared" ca="1" si="149"/>
        <v>-97.261924999999991</v>
      </c>
      <c r="AV15" s="196">
        <f t="shared" ca="1" si="149"/>
        <v>0</v>
      </c>
      <c r="AW15" s="196">
        <f t="shared" ca="1" si="149"/>
        <v>0</v>
      </c>
      <c r="AX15" s="196">
        <f t="shared" ca="1" si="149"/>
        <v>0</v>
      </c>
      <c r="AY15" s="196">
        <f t="shared" ca="1" si="149"/>
        <v>0</v>
      </c>
      <c r="AZ15" s="196">
        <f t="shared" ca="1" si="149"/>
        <v>0</v>
      </c>
      <c r="BA15" s="196">
        <f t="shared" ca="1" si="149"/>
        <v>0</v>
      </c>
      <c r="BB15" s="196">
        <f t="shared" ca="1" si="149"/>
        <v>0</v>
      </c>
      <c r="BC15" s="196">
        <f t="shared" ca="1" si="149"/>
        <v>0</v>
      </c>
      <c r="BD15" s="196">
        <f t="shared" ca="1" si="149"/>
        <v>0</v>
      </c>
      <c r="BE15" s="196">
        <f t="shared" ca="1" si="149"/>
        <v>0</v>
      </c>
      <c r="BF15" s="196">
        <f t="shared" ca="1" si="149"/>
        <v>0</v>
      </c>
      <c r="BG15" s="196">
        <f t="shared" ca="1" si="149"/>
        <v>0</v>
      </c>
      <c r="BH15" s="196">
        <f t="shared" ca="1" si="149"/>
        <v>0</v>
      </c>
      <c r="BI15" s="196">
        <f t="shared" ca="1" si="149"/>
        <v>0</v>
      </c>
      <c r="BJ15" s="196">
        <f t="shared" ca="1" si="149"/>
        <v>0</v>
      </c>
      <c r="BK15" s="196">
        <f t="shared" ca="1" si="149"/>
        <v>0</v>
      </c>
      <c r="BL15" s="196">
        <f t="shared" ca="1" si="149"/>
        <v>0</v>
      </c>
      <c r="BM15" s="196">
        <f t="shared" ca="1" si="149"/>
        <v>0</v>
      </c>
      <c r="BN15" s="196">
        <f t="shared" ca="1" si="149"/>
        <v>0</v>
      </c>
      <c r="BO15" s="196">
        <f t="shared" ca="1" si="149"/>
        <v>0</v>
      </c>
      <c r="BP15" s="196">
        <f t="shared" ca="1" si="149"/>
        <v>0</v>
      </c>
      <c r="BQ15" s="196">
        <f t="shared" ca="1" si="149"/>
        <v>0</v>
      </c>
      <c r="BR15" s="196">
        <f t="shared" ca="1" si="149"/>
        <v>0</v>
      </c>
      <c r="BS15" s="196">
        <f t="shared" ca="1" si="149"/>
        <v>0</v>
      </c>
      <c r="BT15" s="196">
        <f t="shared" ref="BT15:CY15" ca="1" si="150">IF(BT$11&lt;$D$1+$A15,$C15/$D$1,IF(BT$11=$D$1+$A15,($C15/$D$1)/2,0))</f>
        <v>0</v>
      </c>
      <c r="BU15" s="196">
        <f t="shared" ca="1" si="150"/>
        <v>0</v>
      </c>
      <c r="BV15" s="196">
        <f t="shared" ca="1" si="150"/>
        <v>0</v>
      </c>
      <c r="BW15" s="196">
        <f t="shared" ca="1" si="150"/>
        <v>0</v>
      </c>
      <c r="BX15" s="196">
        <f t="shared" ca="1" si="150"/>
        <v>0</v>
      </c>
      <c r="BY15" s="196">
        <f t="shared" ca="1" si="150"/>
        <v>0</v>
      </c>
      <c r="BZ15" s="196">
        <f t="shared" ca="1" si="150"/>
        <v>0</v>
      </c>
      <c r="CA15" s="196">
        <f t="shared" ca="1" si="150"/>
        <v>0</v>
      </c>
      <c r="CB15" s="196">
        <f t="shared" ca="1" si="150"/>
        <v>0</v>
      </c>
      <c r="CC15" s="196">
        <f t="shared" ca="1" si="150"/>
        <v>0</v>
      </c>
      <c r="CD15" s="196">
        <f t="shared" ca="1" si="150"/>
        <v>0</v>
      </c>
      <c r="CE15" s="196">
        <f t="shared" ca="1" si="150"/>
        <v>0</v>
      </c>
      <c r="CF15" s="196">
        <f t="shared" ca="1" si="150"/>
        <v>0</v>
      </c>
      <c r="CG15" s="196">
        <f t="shared" ca="1" si="150"/>
        <v>0</v>
      </c>
      <c r="CH15" s="196">
        <f t="shared" ca="1" si="150"/>
        <v>0</v>
      </c>
      <c r="CI15" s="196">
        <f t="shared" ca="1" si="150"/>
        <v>0</v>
      </c>
      <c r="CJ15" s="196">
        <f t="shared" ca="1" si="150"/>
        <v>0</v>
      </c>
      <c r="CK15" s="196">
        <f t="shared" ca="1" si="150"/>
        <v>0</v>
      </c>
      <c r="CL15" s="196">
        <f t="shared" ca="1" si="150"/>
        <v>0</v>
      </c>
      <c r="CM15" s="196">
        <f t="shared" ca="1" si="150"/>
        <v>0</v>
      </c>
      <c r="CN15" s="196">
        <f t="shared" ca="1" si="150"/>
        <v>0</v>
      </c>
      <c r="CO15" s="196">
        <f t="shared" ca="1" si="150"/>
        <v>0</v>
      </c>
      <c r="CP15" s="196">
        <f t="shared" ca="1" si="150"/>
        <v>0</v>
      </c>
      <c r="CQ15" s="196">
        <f t="shared" ca="1" si="150"/>
        <v>0</v>
      </c>
      <c r="CR15" s="196">
        <f t="shared" ca="1" si="150"/>
        <v>0</v>
      </c>
      <c r="CS15" s="196">
        <f t="shared" ca="1" si="150"/>
        <v>0</v>
      </c>
      <c r="CT15" s="196">
        <f t="shared" ca="1" si="150"/>
        <v>0</v>
      </c>
      <c r="CU15" s="196">
        <f t="shared" ca="1" si="150"/>
        <v>0</v>
      </c>
      <c r="CV15" s="196">
        <f t="shared" ca="1" si="150"/>
        <v>0</v>
      </c>
      <c r="CW15" s="196">
        <f t="shared" ca="1" si="150"/>
        <v>0</v>
      </c>
      <c r="CX15" s="196">
        <f t="shared" ca="1" si="150"/>
        <v>0</v>
      </c>
      <c r="CY15" s="196">
        <f t="shared" ca="1" si="150"/>
        <v>0</v>
      </c>
      <c r="CZ15" s="196">
        <f t="shared" ca="1" si="143"/>
        <v>-7780.9539999999924</v>
      </c>
      <c r="DA15" s="464" t="s">
        <v>216</v>
      </c>
      <c r="DB15" s="464">
        <f t="shared" si="147"/>
        <v>2020</v>
      </c>
    </row>
    <row r="16" spans="1:106" x14ac:dyDescent="0.2">
      <c r="A16" s="195">
        <f t="shared" si="139"/>
        <v>5</v>
      </c>
      <c r="B16" s="195">
        <f t="shared" si="139"/>
        <v>2021</v>
      </c>
      <c r="C16" s="187">
        <f>IF(H5=$H$2,SUM($D6:H6),IF(H5&gt;$H$2,H6,0))+IF($H$2-$D$5+1=A16,RetireValue,0)</f>
        <v>-11421</v>
      </c>
      <c r="D16" s="196"/>
      <c r="E16" s="196"/>
      <c r="F16" s="196"/>
      <c r="G16" s="196"/>
      <c r="H16" s="196">
        <f ca="1">($C16/$D$1)/2</f>
        <v>-142.76249999999999</v>
      </c>
      <c r="I16" s="196">
        <f t="shared" ref="I16:AN16" ca="1" si="151">IF(I$11&lt;$D$1+$A16,$C16/$D$1,IF(I$11=$D$1+$A16,($C16/$D$1)/2,0))</f>
        <v>-285.52499999999998</v>
      </c>
      <c r="J16" s="196">
        <f t="shared" ca="1" si="151"/>
        <v>-285.52499999999998</v>
      </c>
      <c r="K16" s="196">
        <f t="shared" ca="1" si="151"/>
        <v>-285.52499999999998</v>
      </c>
      <c r="L16" s="196">
        <f t="shared" ca="1" si="151"/>
        <v>-285.52499999999998</v>
      </c>
      <c r="M16" s="196">
        <f t="shared" ca="1" si="151"/>
        <v>-285.52499999999998</v>
      </c>
      <c r="N16" s="196">
        <f t="shared" ca="1" si="151"/>
        <v>-285.52499999999998</v>
      </c>
      <c r="O16" s="196">
        <f t="shared" ca="1" si="151"/>
        <v>-285.52499999999998</v>
      </c>
      <c r="P16" s="196">
        <f t="shared" ca="1" si="151"/>
        <v>-285.52499999999998</v>
      </c>
      <c r="Q16" s="196">
        <f t="shared" ca="1" si="151"/>
        <v>-285.52499999999998</v>
      </c>
      <c r="R16" s="196">
        <f t="shared" ca="1" si="151"/>
        <v>-285.52499999999998</v>
      </c>
      <c r="S16" s="196">
        <f t="shared" ca="1" si="151"/>
        <v>-285.52499999999998</v>
      </c>
      <c r="T16" s="196">
        <f t="shared" ca="1" si="151"/>
        <v>-285.52499999999998</v>
      </c>
      <c r="U16" s="196">
        <f t="shared" ca="1" si="151"/>
        <v>-285.52499999999998</v>
      </c>
      <c r="V16" s="196">
        <f t="shared" ca="1" si="151"/>
        <v>-285.52499999999998</v>
      </c>
      <c r="W16" s="196">
        <f t="shared" ca="1" si="151"/>
        <v>-285.52499999999998</v>
      </c>
      <c r="X16" s="196">
        <f t="shared" ca="1" si="151"/>
        <v>-285.52499999999998</v>
      </c>
      <c r="Y16" s="196">
        <f t="shared" ca="1" si="151"/>
        <v>-285.52499999999998</v>
      </c>
      <c r="Z16" s="196">
        <f t="shared" ca="1" si="151"/>
        <v>-285.52499999999998</v>
      </c>
      <c r="AA16" s="196">
        <f t="shared" ca="1" si="151"/>
        <v>-285.52499999999998</v>
      </c>
      <c r="AB16" s="196">
        <f t="shared" ca="1" si="151"/>
        <v>-285.52499999999998</v>
      </c>
      <c r="AC16" s="196">
        <f t="shared" ca="1" si="151"/>
        <v>-285.52499999999998</v>
      </c>
      <c r="AD16" s="196">
        <f t="shared" ca="1" si="151"/>
        <v>-285.52499999999998</v>
      </c>
      <c r="AE16" s="196">
        <f t="shared" ca="1" si="151"/>
        <v>-285.52499999999998</v>
      </c>
      <c r="AF16" s="196">
        <f t="shared" ca="1" si="151"/>
        <v>-285.52499999999998</v>
      </c>
      <c r="AG16" s="196">
        <f t="shared" ca="1" si="151"/>
        <v>-285.52499999999998</v>
      </c>
      <c r="AH16" s="196">
        <f t="shared" ca="1" si="151"/>
        <v>-285.52499999999998</v>
      </c>
      <c r="AI16" s="196">
        <f t="shared" ca="1" si="151"/>
        <v>-285.52499999999998</v>
      </c>
      <c r="AJ16" s="196">
        <f t="shared" ca="1" si="151"/>
        <v>-285.52499999999998</v>
      </c>
      <c r="AK16" s="196">
        <f t="shared" ca="1" si="151"/>
        <v>-285.52499999999998</v>
      </c>
      <c r="AL16" s="196">
        <f t="shared" ca="1" si="151"/>
        <v>-285.52499999999998</v>
      </c>
      <c r="AM16" s="196">
        <f t="shared" ca="1" si="151"/>
        <v>-285.52499999999998</v>
      </c>
      <c r="AN16" s="196">
        <f t="shared" ca="1" si="151"/>
        <v>-285.52499999999998</v>
      </c>
      <c r="AO16" s="196">
        <f t="shared" ref="AO16:BT16" ca="1" si="152">IF(AO$11&lt;$D$1+$A16,$C16/$D$1,IF(AO$11=$D$1+$A16,($C16/$D$1)/2,0))</f>
        <v>-285.52499999999998</v>
      </c>
      <c r="AP16" s="196">
        <f t="shared" ca="1" si="152"/>
        <v>-285.52499999999998</v>
      </c>
      <c r="AQ16" s="196">
        <f t="shared" ca="1" si="152"/>
        <v>-285.52499999999998</v>
      </c>
      <c r="AR16" s="196">
        <f t="shared" ca="1" si="152"/>
        <v>-285.52499999999998</v>
      </c>
      <c r="AS16" s="196">
        <f t="shared" ca="1" si="152"/>
        <v>-285.52499999999998</v>
      </c>
      <c r="AT16" s="196">
        <f t="shared" ca="1" si="152"/>
        <v>-285.52499999999998</v>
      </c>
      <c r="AU16" s="196">
        <f t="shared" ca="1" si="152"/>
        <v>-285.52499999999998</v>
      </c>
      <c r="AV16" s="196">
        <f t="shared" ca="1" si="152"/>
        <v>-142.76249999999999</v>
      </c>
      <c r="AW16" s="196">
        <f t="shared" ca="1" si="152"/>
        <v>0</v>
      </c>
      <c r="AX16" s="196">
        <f t="shared" ca="1" si="152"/>
        <v>0</v>
      </c>
      <c r="AY16" s="196">
        <f t="shared" ca="1" si="152"/>
        <v>0</v>
      </c>
      <c r="AZ16" s="196">
        <f t="shared" ca="1" si="152"/>
        <v>0</v>
      </c>
      <c r="BA16" s="196">
        <f t="shared" ca="1" si="152"/>
        <v>0</v>
      </c>
      <c r="BB16" s="196">
        <f t="shared" ca="1" si="152"/>
        <v>0</v>
      </c>
      <c r="BC16" s="196">
        <f t="shared" ca="1" si="152"/>
        <v>0</v>
      </c>
      <c r="BD16" s="196">
        <f t="shared" ca="1" si="152"/>
        <v>0</v>
      </c>
      <c r="BE16" s="196">
        <f t="shared" ca="1" si="152"/>
        <v>0</v>
      </c>
      <c r="BF16" s="196">
        <f t="shared" ca="1" si="152"/>
        <v>0</v>
      </c>
      <c r="BG16" s="196">
        <f t="shared" ca="1" si="152"/>
        <v>0</v>
      </c>
      <c r="BH16" s="196">
        <f t="shared" ca="1" si="152"/>
        <v>0</v>
      </c>
      <c r="BI16" s="196">
        <f t="shared" ca="1" si="152"/>
        <v>0</v>
      </c>
      <c r="BJ16" s="196">
        <f t="shared" ca="1" si="152"/>
        <v>0</v>
      </c>
      <c r="BK16" s="196">
        <f t="shared" ca="1" si="152"/>
        <v>0</v>
      </c>
      <c r="BL16" s="196">
        <f t="shared" ca="1" si="152"/>
        <v>0</v>
      </c>
      <c r="BM16" s="196">
        <f t="shared" ca="1" si="152"/>
        <v>0</v>
      </c>
      <c r="BN16" s="196">
        <f t="shared" ca="1" si="152"/>
        <v>0</v>
      </c>
      <c r="BO16" s="196">
        <f t="shared" ca="1" si="152"/>
        <v>0</v>
      </c>
      <c r="BP16" s="196">
        <f t="shared" ca="1" si="152"/>
        <v>0</v>
      </c>
      <c r="BQ16" s="196">
        <f t="shared" ca="1" si="152"/>
        <v>0</v>
      </c>
      <c r="BR16" s="196">
        <f t="shared" ca="1" si="152"/>
        <v>0</v>
      </c>
      <c r="BS16" s="196">
        <f t="shared" ca="1" si="152"/>
        <v>0</v>
      </c>
      <c r="BT16" s="196">
        <f t="shared" ca="1" si="152"/>
        <v>0</v>
      </c>
      <c r="BU16" s="196">
        <f t="shared" ref="BU16:CY16" ca="1" si="153">IF(BU$11&lt;$D$1+$A16,$C16/$D$1,IF(BU$11=$D$1+$A16,($C16/$D$1)/2,0))</f>
        <v>0</v>
      </c>
      <c r="BV16" s="196">
        <f t="shared" ca="1" si="153"/>
        <v>0</v>
      </c>
      <c r="BW16" s="196">
        <f t="shared" ca="1" si="153"/>
        <v>0</v>
      </c>
      <c r="BX16" s="196">
        <f t="shared" ca="1" si="153"/>
        <v>0</v>
      </c>
      <c r="BY16" s="196">
        <f t="shared" ca="1" si="153"/>
        <v>0</v>
      </c>
      <c r="BZ16" s="196">
        <f t="shared" ca="1" si="153"/>
        <v>0</v>
      </c>
      <c r="CA16" s="196">
        <f t="shared" ca="1" si="153"/>
        <v>0</v>
      </c>
      <c r="CB16" s="196">
        <f t="shared" ca="1" si="153"/>
        <v>0</v>
      </c>
      <c r="CC16" s="196">
        <f t="shared" ca="1" si="153"/>
        <v>0</v>
      </c>
      <c r="CD16" s="196">
        <f t="shared" ca="1" si="153"/>
        <v>0</v>
      </c>
      <c r="CE16" s="196">
        <f t="shared" ca="1" si="153"/>
        <v>0</v>
      </c>
      <c r="CF16" s="196">
        <f t="shared" ca="1" si="153"/>
        <v>0</v>
      </c>
      <c r="CG16" s="196">
        <f t="shared" ca="1" si="153"/>
        <v>0</v>
      </c>
      <c r="CH16" s="196">
        <f t="shared" ca="1" si="153"/>
        <v>0</v>
      </c>
      <c r="CI16" s="196">
        <f t="shared" ca="1" si="153"/>
        <v>0</v>
      </c>
      <c r="CJ16" s="196">
        <f t="shared" ca="1" si="153"/>
        <v>0</v>
      </c>
      <c r="CK16" s="196">
        <f t="shared" ca="1" si="153"/>
        <v>0</v>
      </c>
      <c r="CL16" s="196">
        <f t="shared" ca="1" si="153"/>
        <v>0</v>
      </c>
      <c r="CM16" s="196">
        <f t="shared" ca="1" si="153"/>
        <v>0</v>
      </c>
      <c r="CN16" s="196">
        <f t="shared" ca="1" si="153"/>
        <v>0</v>
      </c>
      <c r="CO16" s="196">
        <f t="shared" ca="1" si="153"/>
        <v>0</v>
      </c>
      <c r="CP16" s="196">
        <f t="shared" ca="1" si="153"/>
        <v>0</v>
      </c>
      <c r="CQ16" s="196">
        <f t="shared" ca="1" si="153"/>
        <v>0</v>
      </c>
      <c r="CR16" s="196">
        <f t="shared" ca="1" si="153"/>
        <v>0</v>
      </c>
      <c r="CS16" s="196">
        <f t="shared" ca="1" si="153"/>
        <v>0</v>
      </c>
      <c r="CT16" s="196">
        <f t="shared" ca="1" si="153"/>
        <v>0</v>
      </c>
      <c r="CU16" s="196">
        <f t="shared" ca="1" si="153"/>
        <v>0</v>
      </c>
      <c r="CV16" s="196">
        <f t="shared" ca="1" si="153"/>
        <v>0</v>
      </c>
      <c r="CW16" s="196">
        <f t="shared" ca="1" si="153"/>
        <v>0</v>
      </c>
      <c r="CX16" s="196">
        <f t="shared" ca="1" si="153"/>
        <v>0</v>
      </c>
      <c r="CY16" s="196">
        <f t="shared" ca="1" si="153"/>
        <v>0</v>
      </c>
      <c r="CZ16" s="196">
        <f t="shared" ca="1" si="143"/>
        <v>-11420.999999999993</v>
      </c>
      <c r="DA16" s="464" t="s">
        <v>217</v>
      </c>
      <c r="DB16" s="464">
        <f t="shared" si="147"/>
        <v>2021</v>
      </c>
    </row>
    <row r="17" spans="1:106" x14ac:dyDescent="0.2">
      <c r="A17" s="195">
        <f t="shared" si="139"/>
        <v>6</v>
      </c>
      <c r="B17" s="195">
        <f t="shared" si="139"/>
        <v>2022</v>
      </c>
      <c r="C17" s="187">
        <f ca="1">IF(INDIRECT(DA17&amp;5)=$H$2,SUM($D$6:INDIRECT(DA17&amp;6)),IF(INDIRECT(DA17&amp;5)&gt;$H$2,INDIRECT(DA17&amp;6),0))</f>
        <v>-9421</v>
      </c>
      <c r="D17" s="196"/>
      <c r="E17" s="196"/>
      <c r="F17" s="196"/>
      <c r="G17" s="196"/>
      <c r="H17" s="196"/>
      <c r="I17" s="196">
        <f ca="1">($C17/$D$1)/2</f>
        <v>-117.7625</v>
      </c>
      <c r="J17" s="196">
        <f t="shared" ref="J17:AO17" ca="1" si="154">IF(J$11&lt;$D$1+$A17,$C17/$D$1,IF(J$11=$D$1+$A17,($C17/$D$1)/2,0))</f>
        <v>-235.52500000000001</v>
      </c>
      <c r="K17" s="196">
        <f t="shared" ca="1" si="154"/>
        <v>-235.52500000000001</v>
      </c>
      <c r="L17" s="196">
        <f t="shared" ca="1" si="154"/>
        <v>-235.52500000000001</v>
      </c>
      <c r="M17" s="196">
        <f t="shared" ca="1" si="154"/>
        <v>-235.52500000000001</v>
      </c>
      <c r="N17" s="196">
        <f t="shared" ca="1" si="154"/>
        <v>-235.52500000000001</v>
      </c>
      <c r="O17" s="196">
        <f t="shared" ca="1" si="154"/>
        <v>-235.52500000000001</v>
      </c>
      <c r="P17" s="196">
        <f t="shared" ca="1" si="154"/>
        <v>-235.52500000000001</v>
      </c>
      <c r="Q17" s="196">
        <f t="shared" ca="1" si="154"/>
        <v>-235.52500000000001</v>
      </c>
      <c r="R17" s="196">
        <f t="shared" ca="1" si="154"/>
        <v>-235.52500000000001</v>
      </c>
      <c r="S17" s="196">
        <f t="shared" ca="1" si="154"/>
        <v>-235.52500000000001</v>
      </c>
      <c r="T17" s="196">
        <f t="shared" ca="1" si="154"/>
        <v>-235.52500000000001</v>
      </c>
      <c r="U17" s="196">
        <f t="shared" ca="1" si="154"/>
        <v>-235.52500000000001</v>
      </c>
      <c r="V17" s="196">
        <f t="shared" ca="1" si="154"/>
        <v>-235.52500000000001</v>
      </c>
      <c r="W17" s="196">
        <f t="shared" ca="1" si="154"/>
        <v>-235.52500000000001</v>
      </c>
      <c r="X17" s="196">
        <f t="shared" ca="1" si="154"/>
        <v>-235.52500000000001</v>
      </c>
      <c r="Y17" s="196">
        <f t="shared" ca="1" si="154"/>
        <v>-235.52500000000001</v>
      </c>
      <c r="Z17" s="196">
        <f t="shared" ca="1" si="154"/>
        <v>-235.52500000000001</v>
      </c>
      <c r="AA17" s="196">
        <f t="shared" ca="1" si="154"/>
        <v>-235.52500000000001</v>
      </c>
      <c r="AB17" s="196">
        <f t="shared" ca="1" si="154"/>
        <v>-235.52500000000001</v>
      </c>
      <c r="AC17" s="196">
        <f t="shared" ca="1" si="154"/>
        <v>-235.52500000000001</v>
      </c>
      <c r="AD17" s="196">
        <f t="shared" ca="1" si="154"/>
        <v>-235.52500000000001</v>
      </c>
      <c r="AE17" s="196">
        <f t="shared" ca="1" si="154"/>
        <v>-235.52500000000001</v>
      </c>
      <c r="AF17" s="196">
        <f t="shared" ca="1" si="154"/>
        <v>-235.52500000000001</v>
      </c>
      <c r="AG17" s="196">
        <f t="shared" ca="1" si="154"/>
        <v>-235.52500000000001</v>
      </c>
      <c r="AH17" s="196">
        <f t="shared" ca="1" si="154"/>
        <v>-235.52500000000001</v>
      </c>
      <c r="AI17" s="196">
        <f t="shared" ca="1" si="154"/>
        <v>-235.52500000000001</v>
      </c>
      <c r="AJ17" s="196">
        <f t="shared" ca="1" si="154"/>
        <v>-235.52500000000001</v>
      </c>
      <c r="AK17" s="196">
        <f t="shared" ca="1" si="154"/>
        <v>-235.52500000000001</v>
      </c>
      <c r="AL17" s="196">
        <f t="shared" ca="1" si="154"/>
        <v>-235.52500000000001</v>
      </c>
      <c r="AM17" s="196">
        <f t="shared" ca="1" si="154"/>
        <v>-235.52500000000001</v>
      </c>
      <c r="AN17" s="196">
        <f t="shared" ca="1" si="154"/>
        <v>-235.52500000000001</v>
      </c>
      <c r="AO17" s="196">
        <f t="shared" ca="1" si="154"/>
        <v>-235.52500000000001</v>
      </c>
      <c r="AP17" s="196">
        <f t="shared" ref="AP17:BU17" ca="1" si="155">IF(AP$11&lt;$D$1+$A17,$C17/$D$1,IF(AP$11=$D$1+$A17,($C17/$D$1)/2,0))</f>
        <v>-235.52500000000001</v>
      </c>
      <c r="AQ17" s="196">
        <f t="shared" ca="1" si="155"/>
        <v>-235.52500000000001</v>
      </c>
      <c r="AR17" s="196">
        <f t="shared" ca="1" si="155"/>
        <v>-235.52500000000001</v>
      </c>
      <c r="AS17" s="196">
        <f t="shared" ca="1" si="155"/>
        <v>-235.52500000000001</v>
      </c>
      <c r="AT17" s="196">
        <f t="shared" ca="1" si="155"/>
        <v>-235.52500000000001</v>
      </c>
      <c r="AU17" s="196">
        <f t="shared" ca="1" si="155"/>
        <v>-235.52500000000001</v>
      </c>
      <c r="AV17" s="196">
        <f t="shared" ca="1" si="155"/>
        <v>-235.52500000000001</v>
      </c>
      <c r="AW17" s="196">
        <f t="shared" ca="1" si="155"/>
        <v>-117.7625</v>
      </c>
      <c r="AX17" s="196">
        <f t="shared" ca="1" si="155"/>
        <v>0</v>
      </c>
      <c r="AY17" s="196">
        <f t="shared" ca="1" si="155"/>
        <v>0</v>
      </c>
      <c r="AZ17" s="196">
        <f t="shared" ca="1" si="155"/>
        <v>0</v>
      </c>
      <c r="BA17" s="196">
        <f t="shared" ca="1" si="155"/>
        <v>0</v>
      </c>
      <c r="BB17" s="196">
        <f t="shared" ca="1" si="155"/>
        <v>0</v>
      </c>
      <c r="BC17" s="196">
        <f t="shared" ca="1" si="155"/>
        <v>0</v>
      </c>
      <c r="BD17" s="196">
        <f t="shared" ca="1" si="155"/>
        <v>0</v>
      </c>
      <c r="BE17" s="196">
        <f t="shared" ca="1" si="155"/>
        <v>0</v>
      </c>
      <c r="BF17" s="196">
        <f t="shared" ca="1" si="155"/>
        <v>0</v>
      </c>
      <c r="BG17" s="196">
        <f t="shared" ca="1" si="155"/>
        <v>0</v>
      </c>
      <c r="BH17" s="196">
        <f t="shared" ca="1" si="155"/>
        <v>0</v>
      </c>
      <c r="BI17" s="196">
        <f t="shared" ca="1" si="155"/>
        <v>0</v>
      </c>
      <c r="BJ17" s="196">
        <f t="shared" ca="1" si="155"/>
        <v>0</v>
      </c>
      <c r="BK17" s="196">
        <f t="shared" ca="1" si="155"/>
        <v>0</v>
      </c>
      <c r="BL17" s="196">
        <f t="shared" ca="1" si="155"/>
        <v>0</v>
      </c>
      <c r="BM17" s="196">
        <f t="shared" ca="1" si="155"/>
        <v>0</v>
      </c>
      <c r="BN17" s="196">
        <f t="shared" ca="1" si="155"/>
        <v>0</v>
      </c>
      <c r="BO17" s="196">
        <f t="shared" ca="1" si="155"/>
        <v>0</v>
      </c>
      <c r="BP17" s="196">
        <f t="shared" ca="1" si="155"/>
        <v>0</v>
      </c>
      <c r="BQ17" s="196">
        <f t="shared" ca="1" si="155"/>
        <v>0</v>
      </c>
      <c r="BR17" s="196">
        <f t="shared" ca="1" si="155"/>
        <v>0</v>
      </c>
      <c r="BS17" s="196">
        <f t="shared" ca="1" si="155"/>
        <v>0</v>
      </c>
      <c r="BT17" s="196">
        <f t="shared" ca="1" si="155"/>
        <v>0</v>
      </c>
      <c r="BU17" s="196">
        <f t="shared" ca="1" si="155"/>
        <v>0</v>
      </c>
      <c r="BV17" s="196">
        <f t="shared" ref="BV17:CY17" ca="1" si="156">IF(BV$11&lt;$D$1+$A17,$C17/$D$1,IF(BV$11=$D$1+$A17,($C17/$D$1)/2,0))</f>
        <v>0</v>
      </c>
      <c r="BW17" s="196">
        <f t="shared" ca="1" si="156"/>
        <v>0</v>
      </c>
      <c r="BX17" s="196">
        <f t="shared" ca="1" si="156"/>
        <v>0</v>
      </c>
      <c r="BY17" s="196">
        <f t="shared" ca="1" si="156"/>
        <v>0</v>
      </c>
      <c r="BZ17" s="196">
        <f t="shared" ca="1" si="156"/>
        <v>0</v>
      </c>
      <c r="CA17" s="196">
        <f t="shared" ca="1" si="156"/>
        <v>0</v>
      </c>
      <c r="CB17" s="196">
        <f t="shared" ca="1" si="156"/>
        <v>0</v>
      </c>
      <c r="CC17" s="196">
        <f t="shared" ca="1" si="156"/>
        <v>0</v>
      </c>
      <c r="CD17" s="196">
        <f t="shared" ca="1" si="156"/>
        <v>0</v>
      </c>
      <c r="CE17" s="196">
        <f t="shared" ca="1" si="156"/>
        <v>0</v>
      </c>
      <c r="CF17" s="196">
        <f t="shared" ca="1" si="156"/>
        <v>0</v>
      </c>
      <c r="CG17" s="196">
        <f t="shared" ca="1" si="156"/>
        <v>0</v>
      </c>
      <c r="CH17" s="196">
        <f t="shared" ca="1" si="156"/>
        <v>0</v>
      </c>
      <c r="CI17" s="196">
        <f t="shared" ca="1" si="156"/>
        <v>0</v>
      </c>
      <c r="CJ17" s="196">
        <f t="shared" ca="1" si="156"/>
        <v>0</v>
      </c>
      <c r="CK17" s="196">
        <f t="shared" ca="1" si="156"/>
        <v>0</v>
      </c>
      <c r="CL17" s="196">
        <f t="shared" ca="1" si="156"/>
        <v>0</v>
      </c>
      <c r="CM17" s="196">
        <f t="shared" ca="1" si="156"/>
        <v>0</v>
      </c>
      <c r="CN17" s="196">
        <f t="shared" ca="1" si="156"/>
        <v>0</v>
      </c>
      <c r="CO17" s="196">
        <f t="shared" ca="1" si="156"/>
        <v>0</v>
      </c>
      <c r="CP17" s="196">
        <f t="shared" ca="1" si="156"/>
        <v>0</v>
      </c>
      <c r="CQ17" s="196">
        <f t="shared" ca="1" si="156"/>
        <v>0</v>
      </c>
      <c r="CR17" s="196">
        <f t="shared" ca="1" si="156"/>
        <v>0</v>
      </c>
      <c r="CS17" s="196">
        <f t="shared" ca="1" si="156"/>
        <v>0</v>
      </c>
      <c r="CT17" s="196">
        <f t="shared" ca="1" si="156"/>
        <v>0</v>
      </c>
      <c r="CU17" s="196">
        <f t="shared" ca="1" si="156"/>
        <v>0</v>
      </c>
      <c r="CV17" s="196">
        <f t="shared" ca="1" si="156"/>
        <v>0</v>
      </c>
      <c r="CW17" s="196">
        <f t="shared" ca="1" si="156"/>
        <v>0</v>
      </c>
      <c r="CX17" s="196">
        <f t="shared" ca="1" si="156"/>
        <v>0</v>
      </c>
      <c r="CY17" s="196">
        <f t="shared" ca="1" si="156"/>
        <v>0</v>
      </c>
      <c r="CZ17" s="196">
        <f t="shared" ca="1" si="143"/>
        <v>-9420.9999999999945</v>
      </c>
      <c r="DA17" s="464" t="s">
        <v>218</v>
      </c>
      <c r="DB17" s="464">
        <f t="shared" si="147"/>
        <v>2022</v>
      </c>
    </row>
    <row r="18" spans="1:106" x14ac:dyDescent="0.2">
      <c r="A18" s="195">
        <f t="shared" si="139"/>
        <v>7</v>
      </c>
      <c r="B18" s="195">
        <f t="shared" si="139"/>
        <v>2023</v>
      </c>
      <c r="C18" s="187">
        <f ca="1">IF(INDIRECT(DA18&amp;5)=$H$2,SUM($D$6:INDIRECT(DA18&amp;6)),IF(INDIRECT(DA18&amp;5)&gt;$H$2,INDIRECT(DA18&amp;6),0))</f>
        <v>0</v>
      </c>
      <c r="D18" s="196"/>
      <c r="E18" s="196"/>
      <c r="F18" s="196"/>
      <c r="G18" s="196"/>
      <c r="H18" s="196"/>
      <c r="I18" s="196"/>
      <c r="J18" s="196">
        <f ca="1">($C18/$D$1)/2</f>
        <v>0</v>
      </c>
      <c r="K18" s="196">
        <f t="shared" ref="K18:AP18" ca="1" si="157">IF(K$11&lt;$D$1+$A18,$C18/$D$1,IF(K$11=$D$1+$A18,($C18/$D$1)/2,0))</f>
        <v>0</v>
      </c>
      <c r="L18" s="196">
        <f t="shared" ca="1" si="157"/>
        <v>0</v>
      </c>
      <c r="M18" s="196">
        <f t="shared" ca="1" si="157"/>
        <v>0</v>
      </c>
      <c r="N18" s="196">
        <f t="shared" ca="1" si="157"/>
        <v>0</v>
      </c>
      <c r="O18" s="196">
        <f t="shared" ca="1" si="157"/>
        <v>0</v>
      </c>
      <c r="P18" s="196">
        <f t="shared" ca="1" si="157"/>
        <v>0</v>
      </c>
      <c r="Q18" s="196">
        <f t="shared" ca="1" si="157"/>
        <v>0</v>
      </c>
      <c r="R18" s="196">
        <f t="shared" ca="1" si="157"/>
        <v>0</v>
      </c>
      <c r="S18" s="196">
        <f t="shared" ca="1" si="157"/>
        <v>0</v>
      </c>
      <c r="T18" s="196">
        <f t="shared" ca="1" si="157"/>
        <v>0</v>
      </c>
      <c r="U18" s="196">
        <f t="shared" ca="1" si="157"/>
        <v>0</v>
      </c>
      <c r="V18" s="196">
        <f t="shared" ca="1" si="157"/>
        <v>0</v>
      </c>
      <c r="W18" s="196">
        <f t="shared" ca="1" si="157"/>
        <v>0</v>
      </c>
      <c r="X18" s="196">
        <f t="shared" ca="1" si="157"/>
        <v>0</v>
      </c>
      <c r="Y18" s="196">
        <f t="shared" ca="1" si="157"/>
        <v>0</v>
      </c>
      <c r="Z18" s="196">
        <f t="shared" ca="1" si="157"/>
        <v>0</v>
      </c>
      <c r="AA18" s="196">
        <f t="shared" ca="1" si="157"/>
        <v>0</v>
      </c>
      <c r="AB18" s="196">
        <f t="shared" ca="1" si="157"/>
        <v>0</v>
      </c>
      <c r="AC18" s="196">
        <f t="shared" ca="1" si="157"/>
        <v>0</v>
      </c>
      <c r="AD18" s="196">
        <f t="shared" ca="1" si="157"/>
        <v>0</v>
      </c>
      <c r="AE18" s="196">
        <f t="shared" ca="1" si="157"/>
        <v>0</v>
      </c>
      <c r="AF18" s="196">
        <f t="shared" ca="1" si="157"/>
        <v>0</v>
      </c>
      <c r="AG18" s="196">
        <f t="shared" ca="1" si="157"/>
        <v>0</v>
      </c>
      <c r="AH18" s="196">
        <f t="shared" ca="1" si="157"/>
        <v>0</v>
      </c>
      <c r="AI18" s="196">
        <f t="shared" ca="1" si="157"/>
        <v>0</v>
      </c>
      <c r="AJ18" s="196">
        <f t="shared" ca="1" si="157"/>
        <v>0</v>
      </c>
      <c r="AK18" s="196">
        <f t="shared" ca="1" si="157"/>
        <v>0</v>
      </c>
      <c r="AL18" s="196">
        <f t="shared" ca="1" si="157"/>
        <v>0</v>
      </c>
      <c r="AM18" s="196">
        <f t="shared" ca="1" si="157"/>
        <v>0</v>
      </c>
      <c r="AN18" s="196">
        <f t="shared" ca="1" si="157"/>
        <v>0</v>
      </c>
      <c r="AO18" s="196">
        <f t="shared" ca="1" si="157"/>
        <v>0</v>
      </c>
      <c r="AP18" s="196">
        <f t="shared" ca="1" si="157"/>
        <v>0</v>
      </c>
      <c r="AQ18" s="196">
        <f t="shared" ref="AQ18:BV18" ca="1" si="158">IF(AQ$11&lt;$D$1+$A18,$C18/$D$1,IF(AQ$11=$D$1+$A18,($C18/$D$1)/2,0))</f>
        <v>0</v>
      </c>
      <c r="AR18" s="196">
        <f t="shared" ca="1" si="158"/>
        <v>0</v>
      </c>
      <c r="AS18" s="196">
        <f t="shared" ca="1" si="158"/>
        <v>0</v>
      </c>
      <c r="AT18" s="196">
        <f t="shared" ca="1" si="158"/>
        <v>0</v>
      </c>
      <c r="AU18" s="196">
        <f t="shared" ca="1" si="158"/>
        <v>0</v>
      </c>
      <c r="AV18" s="196">
        <f t="shared" ca="1" si="158"/>
        <v>0</v>
      </c>
      <c r="AW18" s="196">
        <f t="shared" ca="1" si="158"/>
        <v>0</v>
      </c>
      <c r="AX18" s="196">
        <f t="shared" ca="1" si="158"/>
        <v>0</v>
      </c>
      <c r="AY18" s="196">
        <f t="shared" ca="1" si="158"/>
        <v>0</v>
      </c>
      <c r="AZ18" s="196">
        <f t="shared" ca="1" si="158"/>
        <v>0</v>
      </c>
      <c r="BA18" s="196">
        <f t="shared" ca="1" si="158"/>
        <v>0</v>
      </c>
      <c r="BB18" s="196">
        <f t="shared" ca="1" si="158"/>
        <v>0</v>
      </c>
      <c r="BC18" s="196">
        <f t="shared" ca="1" si="158"/>
        <v>0</v>
      </c>
      <c r="BD18" s="196">
        <f t="shared" ca="1" si="158"/>
        <v>0</v>
      </c>
      <c r="BE18" s="196">
        <f t="shared" ca="1" si="158"/>
        <v>0</v>
      </c>
      <c r="BF18" s="196">
        <f t="shared" ca="1" si="158"/>
        <v>0</v>
      </c>
      <c r="BG18" s="196">
        <f t="shared" ca="1" si="158"/>
        <v>0</v>
      </c>
      <c r="BH18" s="196">
        <f t="shared" ca="1" si="158"/>
        <v>0</v>
      </c>
      <c r="BI18" s="196">
        <f t="shared" ca="1" si="158"/>
        <v>0</v>
      </c>
      <c r="BJ18" s="196">
        <f t="shared" ca="1" si="158"/>
        <v>0</v>
      </c>
      <c r="BK18" s="196">
        <f t="shared" ca="1" si="158"/>
        <v>0</v>
      </c>
      <c r="BL18" s="196">
        <f t="shared" ca="1" si="158"/>
        <v>0</v>
      </c>
      <c r="BM18" s="196">
        <f t="shared" ca="1" si="158"/>
        <v>0</v>
      </c>
      <c r="BN18" s="196">
        <f t="shared" ca="1" si="158"/>
        <v>0</v>
      </c>
      <c r="BO18" s="196">
        <f t="shared" ca="1" si="158"/>
        <v>0</v>
      </c>
      <c r="BP18" s="196">
        <f t="shared" ca="1" si="158"/>
        <v>0</v>
      </c>
      <c r="BQ18" s="196">
        <f t="shared" ca="1" si="158"/>
        <v>0</v>
      </c>
      <c r="BR18" s="196">
        <f t="shared" ca="1" si="158"/>
        <v>0</v>
      </c>
      <c r="BS18" s="196">
        <f t="shared" ca="1" si="158"/>
        <v>0</v>
      </c>
      <c r="BT18" s="196">
        <f t="shared" ca="1" si="158"/>
        <v>0</v>
      </c>
      <c r="BU18" s="196">
        <f t="shared" ca="1" si="158"/>
        <v>0</v>
      </c>
      <c r="BV18" s="196">
        <f t="shared" ca="1" si="158"/>
        <v>0</v>
      </c>
      <c r="BW18" s="196">
        <f t="shared" ref="BW18:CY18" ca="1" si="159">IF(BW$11&lt;$D$1+$A18,$C18/$D$1,IF(BW$11=$D$1+$A18,($C18/$D$1)/2,0))</f>
        <v>0</v>
      </c>
      <c r="BX18" s="196">
        <f t="shared" ca="1" si="159"/>
        <v>0</v>
      </c>
      <c r="BY18" s="196">
        <f t="shared" ca="1" si="159"/>
        <v>0</v>
      </c>
      <c r="BZ18" s="196">
        <f t="shared" ca="1" si="159"/>
        <v>0</v>
      </c>
      <c r="CA18" s="196">
        <f t="shared" ca="1" si="159"/>
        <v>0</v>
      </c>
      <c r="CB18" s="196">
        <f t="shared" ca="1" si="159"/>
        <v>0</v>
      </c>
      <c r="CC18" s="196">
        <f t="shared" ca="1" si="159"/>
        <v>0</v>
      </c>
      <c r="CD18" s="196">
        <f t="shared" ca="1" si="159"/>
        <v>0</v>
      </c>
      <c r="CE18" s="196">
        <f t="shared" ca="1" si="159"/>
        <v>0</v>
      </c>
      <c r="CF18" s="196">
        <f t="shared" ca="1" si="159"/>
        <v>0</v>
      </c>
      <c r="CG18" s="196">
        <f t="shared" ca="1" si="159"/>
        <v>0</v>
      </c>
      <c r="CH18" s="196">
        <f t="shared" ca="1" si="159"/>
        <v>0</v>
      </c>
      <c r="CI18" s="196">
        <f t="shared" ca="1" si="159"/>
        <v>0</v>
      </c>
      <c r="CJ18" s="196">
        <f t="shared" ca="1" si="159"/>
        <v>0</v>
      </c>
      <c r="CK18" s="196">
        <f t="shared" ca="1" si="159"/>
        <v>0</v>
      </c>
      <c r="CL18" s="196">
        <f t="shared" ca="1" si="159"/>
        <v>0</v>
      </c>
      <c r="CM18" s="196">
        <f t="shared" ca="1" si="159"/>
        <v>0</v>
      </c>
      <c r="CN18" s="196">
        <f t="shared" ca="1" si="159"/>
        <v>0</v>
      </c>
      <c r="CO18" s="196">
        <f t="shared" ca="1" si="159"/>
        <v>0</v>
      </c>
      <c r="CP18" s="196">
        <f t="shared" ca="1" si="159"/>
        <v>0</v>
      </c>
      <c r="CQ18" s="196">
        <f t="shared" ca="1" si="159"/>
        <v>0</v>
      </c>
      <c r="CR18" s="196">
        <f t="shared" ca="1" si="159"/>
        <v>0</v>
      </c>
      <c r="CS18" s="196">
        <f t="shared" ca="1" si="159"/>
        <v>0</v>
      </c>
      <c r="CT18" s="196">
        <f t="shared" ca="1" si="159"/>
        <v>0</v>
      </c>
      <c r="CU18" s="196">
        <f t="shared" ca="1" si="159"/>
        <v>0</v>
      </c>
      <c r="CV18" s="196">
        <f t="shared" ca="1" si="159"/>
        <v>0</v>
      </c>
      <c r="CW18" s="196">
        <f t="shared" ca="1" si="159"/>
        <v>0</v>
      </c>
      <c r="CX18" s="196">
        <f t="shared" ca="1" si="159"/>
        <v>0</v>
      </c>
      <c r="CY18" s="196">
        <f t="shared" ca="1" si="159"/>
        <v>0</v>
      </c>
      <c r="CZ18" s="196">
        <f t="shared" ca="1" si="143"/>
        <v>0</v>
      </c>
      <c r="DA18" s="464" t="s">
        <v>219</v>
      </c>
      <c r="DB18" s="464">
        <f t="shared" si="147"/>
        <v>2023</v>
      </c>
    </row>
    <row r="19" spans="1:106" x14ac:dyDescent="0.2">
      <c r="A19" s="195">
        <f t="shared" si="139"/>
        <v>8</v>
      </c>
      <c r="B19" s="195">
        <f t="shared" si="139"/>
        <v>2024</v>
      </c>
      <c r="C19" s="187">
        <f ca="1">IF(INDIRECT(DA19&amp;5)=$H$2,SUM($D$6:INDIRECT(DA19&amp;6)),IF(INDIRECT(DA19&amp;5)&gt;$H$2,INDIRECT(DA19&amp;6),0))</f>
        <v>0</v>
      </c>
      <c r="D19" s="196"/>
      <c r="E19" s="196"/>
      <c r="F19" s="196"/>
      <c r="G19" s="196"/>
      <c r="H19" s="196"/>
      <c r="I19" s="196"/>
      <c r="J19" s="196"/>
      <c r="K19" s="196">
        <f ca="1">($C19/$D$1)/2</f>
        <v>0</v>
      </c>
      <c r="L19" s="196">
        <f t="shared" ref="L19:AQ19" ca="1" si="160">IF(L$11&lt;$D$1+$A19,$C19/$D$1,IF(L$11=$D$1+$A19,($C19/$D$1)/2,0))</f>
        <v>0</v>
      </c>
      <c r="M19" s="196">
        <f t="shared" ca="1" si="160"/>
        <v>0</v>
      </c>
      <c r="N19" s="196">
        <f t="shared" ca="1" si="160"/>
        <v>0</v>
      </c>
      <c r="O19" s="196">
        <f t="shared" ca="1" si="160"/>
        <v>0</v>
      </c>
      <c r="P19" s="196">
        <f t="shared" ca="1" si="160"/>
        <v>0</v>
      </c>
      <c r="Q19" s="196">
        <f t="shared" ca="1" si="160"/>
        <v>0</v>
      </c>
      <c r="R19" s="196">
        <f t="shared" ca="1" si="160"/>
        <v>0</v>
      </c>
      <c r="S19" s="196">
        <f t="shared" ca="1" si="160"/>
        <v>0</v>
      </c>
      <c r="T19" s="196">
        <f t="shared" ca="1" si="160"/>
        <v>0</v>
      </c>
      <c r="U19" s="196">
        <f t="shared" ca="1" si="160"/>
        <v>0</v>
      </c>
      <c r="V19" s="196">
        <f t="shared" ca="1" si="160"/>
        <v>0</v>
      </c>
      <c r="W19" s="196">
        <f t="shared" ca="1" si="160"/>
        <v>0</v>
      </c>
      <c r="X19" s="196">
        <f t="shared" ca="1" si="160"/>
        <v>0</v>
      </c>
      <c r="Y19" s="196">
        <f t="shared" ca="1" si="160"/>
        <v>0</v>
      </c>
      <c r="Z19" s="196">
        <f t="shared" ca="1" si="160"/>
        <v>0</v>
      </c>
      <c r="AA19" s="196">
        <f t="shared" ca="1" si="160"/>
        <v>0</v>
      </c>
      <c r="AB19" s="196">
        <f t="shared" ca="1" si="160"/>
        <v>0</v>
      </c>
      <c r="AC19" s="196">
        <f t="shared" ca="1" si="160"/>
        <v>0</v>
      </c>
      <c r="AD19" s="196">
        <f t="shared" ca="1" si="160"/>
        <v>0</v>
      </c>
      <c r="AE19" s="196">
        <f t="shared" ca="1" si="160"/>
        <v>0</v>
      </c>
      <c r="AF19" s="196">
        <f t="shared" ca="1" si="160"/>
        <v>0</v>
      </c>
      <c r="AG19" s="196">
        <f t="shared" ca="1" si="160"/>
        <v>0</v>
      </c>
      <c r="AH19" s="196">
        <f t="shared" ca="1" si="160"/>
        <v>0</v>
      </c>
      <c r="AI19" s="196">
        <f t="shared" ca="1" si="160"/>
        <v>0</v>
      </c>
      <c r="AJ19" s="196">
        <f t="shared" ca="1" si="160"/>
        <v>0</v>
      </c>
      <c r="AK19" s="196">
        <f t="shared" ca="1" si="160"/>
        <v>0</v>
      </c>
      <c r="AL19" s="196">
        <f t="shared" ca="1" si="160"/>
        <v>0</v>
      </c>
      <c r="AM19" s="196">
        <f t="shared" ca="1" si="160"/>
        <v>0</v>
      </c>
      <c r="AN19" s="196">
        <f t="shared" ca="1" si="160"/>
        <v>0</v>
      </c>
      <c r="AO19" s="196">
        <f t="shared" ca="1" si="160"/>
        <v>0</v>
      </c>
      <c r="AP19" s="196">
        <f t="shared" ca="1" si="160"/>
        <v>0</v>
      </c>
      <c r="AQ19" s="196">
        <f t="shared" ca="1" si="160"/>
        <v>0</v>
      </c>
      <c r="AR19" s="196">
        <f t="shared" ref="AR19:BW19" ca="1" si="161">IF(AR$11&lt;$D$1+$A19,$C19/$D$1,IF(AR$11=$D$1+$A19,($C19/$D$1)/2,0))</f>
        <v>0</v>
      </c>
      <c r="AS19" s="196">
        <f t="shared" ca="1" si="161"/>
        <v>0</v>
      </c>
      <c r="AT19" s="196">
        <f t="shared" ca="1" si="161"/>
        <v>0</v>
      </c>
      <c r="AU19" s="196">
        <f t="shared" ca="1" si="161"/>
        <v>0</v>
      </c>
      <c r="AV19" s="196">
        <f t="shared" ca="1" si="161"/>
        <v>0</v>
      </c>
      <c r="AW19" s="196">
        <f t="shared" ca="1" si="161"/>
        <v>0</v>
      </c>
      <c r="AX19" s="196">
        <f t="shared" ca="1" si="161"/>
        <v>0</v>
      </c>
      <c r="AY19" s="196">
        <f t="shared" ca="1" si="161"/>
        <v>0</v>
      </c>
      <c r="AZ19" s="196">
        <f t="shared" ca="1" si="161"/>
        <v>0</v>
      </c>
      <c r="BA19" s="196">
        <f t="shared" ca="1" si="161"/>
        <v>0</v>
      </c>
      <c r="BB19" s="196">
        <f t="shared" ca="1" si="161"/>
        <v>0</v>
      </c>
      <c r="BC19" s="196">
        <f t="shared" ca="1" si="161"/>
        <v>0</v>
      </c>
      <c r="BD19" s="196">
        <f t="shared" ca="1" si="161"/>
        <v>0</v>
      </c>
      <c r="BE19" s="196">
        <f t="shared" ca="1" si="161"/>
        <v>0</v>
      </c>
      <c r="BF19" s="196">
        <f t="shared" ca="1" si="161"/>
        <v>0</v>
      </c>
      <c r="BG19" s="196">
        <f t="shared" ca="1" si="161"/>
        <v>0</v>
      </c>
      <c r="BH19" s="196">
        <f t="shared" ca="1" si="161"/>
        <v>0</v>
      </c>
      <c r="BI19" s="196">
        <f t="shared" ca="1" si="161"/>
        <v>0</v>
      </c>
      <c r="BJ19" s="196">
        <f t="shared" ca="1" si="161"/>
        <v>0</v>
      </c>
      <c r="BK19" s="196">
        <f t="shared" ca="1" si="161"/>
        <v>0</v>
      </c>
      <c r="BL19" s="196">
        <f t="shared" ca="1" si="161"/>
        <v>0</v>
      </c>
      <c r="BM19" s="196">
        <f t="shared" ca="1" si="161"/>
        <v>0</v>
      </c>
      <c r="BN19" s="196">
        <f t="shared" ca="1" si="161"/>
        <v>0</v>
      </c>
      <c r="BO19" s="196">
        <f t="shared" ca="1" si="161"/>
        <v>0</v>
      </c>
      <c r="BP19" s="196">
        <f t="shared" ca="1" si="161"/>
        <v>0</v>
      </c>
      <c r="BQ19" s="196">
        <f t="shared" ca="1" si="161"/>
        <v>0</v>
      </c>
      <c r="BR19" s="196">
        <f t="shared" ca="1" si="161"/>
        <v>0</v>
      </c>
      <c r="BS19" s="196">
        <f t="shared" ca="1" si="161"/>
        <v>0</v>
      </c>
      <c r="BT19" s="196">
        <f t="shared" ca="1" si="161"/>
        <v>0</v>
      </c>
      <c r="BU19" s="196">
        <f t="shared" ca="1" si="161"/>
        <v>0</v>
      </c>
      <c r="BV19" s="196">
        <f t="shared" ca="1" si="161"/>
        <v>0</v>
      </c>
      <c r="BW19" s="196">
        <f t="shared" ca="1" si="161"/>
        <v>0</v>
      </c>
      <c r="BX19" s="196">
        <f t="shared" ref="BX19:CY19" ca="1" si="162">IF(BX$11&lt;$D$1+$A19,$C19/$D$1,IF(BX$11=$D$1+$A19,($C19/$D$1)/2,0))</f>
        <v>0</v>
      </c>
      <c r="BY19" s="196">
        <f t="shared" ca="1" si="162"/>
        <v>0</v>
      </c>
      <c r="BZ19" s="196">
        <f t="shared" ca="1" si="162"/>
        <v>0</v>
      </c>
      <c r="CA19" s="196">
        <f t="shared" ca="1" si="162"/>
        <v>0</v>
      </c>
      <c r="CB19" s="196">
        <f t="shared" ca="1" si="162"/>
        <v>0</v>
      </c>
      <c r="CC19" s="196">
        <f t="shared" ca="1" si="162"/>
        <v>0</v>
      </c>
      <c r="CD19" s="196">
        <f t="shared" ca="1" si="162"/>
        <v>0</v>
      </c>
      <c r="CE19" s="196">
        <f t="shared" ca="1" si="162"/>
        <v>0</v>
      </c>
      <c r="CF19" s="196">
        <f t="shared" ca="1" si="162"/>
        <v>0</v>
      </c>
      <c r="CG19" s="196">
        <f t="shared" ca="1" si="162"/>
        <v>0</v>
      </c>
      <c r="CH19" s="196">
        <f t="shared" ca="1" si="162"/>
        <v>0</v>
      </c>
      <c r="CI19" s="196">
        <f t="shared" ca="1" si="162"/>
        <v>0</v>
      </c>
      <c r="CJ19" s="196">
        <f t="shared" ca="1" si="162"/>
        <v>0</v>
      </c>
      <c r="CK19" s="196">
        <f t="shared" ca="1" si="162"/>
        <v>0</v>
      </c>
      <c r="CL19" s="196">
        <f t="shared" ca="1" si="162"/>
        <v>0</v>
      </c>
      <c r="CM19" s="196">
        <f t="shared" ca="1" si="162"/>
        <v>0</v>
      </c>
      <c r="CN19" s="196">
        <f t="shared" ca="1" si="162"/>
        <v>0</v>
      </c>
      <c r="CO19" s="196">
        <f t="shared" ca="1" si="162"/>
        <v>0</v>
      </c>
      <c r="CP19" s="196">
        <f t="shared" ca="1" si="162"/>
        <v>0</v>
      </c>
      <c r="CQ19" s="196">
        <f t="shared" ca="1" si="162"/>
        <v>0</v>
      </c>
      <c r="CR19" s="196">
        <f t="shared" ca="1" si="162"/>
        <v>0</v>
      </c>
      <c r="CS19" s="196">
        <f t="shared" ca="1" si="162"/>
        <v>0</v>
      </c>
      <c r="CT19" s="196">
        <f t="shared" ca="1" si="162"/>
        <v>0</v>
      </c>
      <c r="CU19" s="196">
        <f t="shared" ca="1" si="162"/>
        <v>0</v>
      </c>
      <c r="CV19" s="196">
        <f t="shared" ca="1" si="162"/>
        <v>0</v>
      </c>
      <c r="CW19" s="196">
        <f t="shared" ca="1" si="162"/>
        <v>0</v>
      </c>
      <c r="CX19" s="196">
        <f t="shared" ca="1" si="162"/>
        <v>0</v>
      </c>
      <c r="CY19" s="196">
        <f t="shared" ca="1" si="162"/>
        <v>0</v>
      </c>
      <c r="CZ19" s="196">
        <f t="shared" ca="1" si="143"/>
        <v>0</v>
      </c>
      <c r="DA19" s="464" t="s">
        <v>220</v>
      </c>
      <c r="DB19" s="464">
        <f t="shared" si="147"/>
        <v>2024</v>
      </c>
    </row>
    <row r="20" spans="1:106" x14ac:dyDescent="0.2">
      <c r="A20" s="195">
        <f t="shared" si="139"/>
        <v>9</v>
      </c>
      <c r="B20" s="195">
        <f t="shared" si="139"/>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163">IF(M$11&lt;$D$1+$A20,$C20/$D$1,IF(M$11=$D$1+$A20,($C20/$D$1)/2,0))</f>
        <v>0</v>
      </c>
      <c r="N20" s="196">
        <f t="shared" ca="1" si="163"/>
        <v>0</v>
      </c>
      <c r="O20" s="196">
        <f t="shared" ca="1" si="163"/>
        <v>0</v>
      </c>
      <c r="P20" s="196">
        <f t="shared" ca="1" si="163"/>
        <v>0</v>
      </c>
      <c r="Q20" s="196">
        <f t="shared" ca="1" si="163"/>
        <v>0</v>
      </c>
      <c r="R20" s="196">
        <f t="shared" ca="1" si="163"/>
        <v>0</v>
      </c>
      <c r="S20" s="196">
        <f t="shared" ca="1" si="163"/>
        <v>0</v>
      </c>
      <c r="T20" s="196">
        <f t="shared" ca="1" si="163"/>
        <v>0</v>
      </c>
      <c r="U20" s="196">
        <f t="shared" ca="1" si="163"/>
        <v>0</v>
      </c>
      <c r="V20" s="196">
        <f t="shared" ca="1" si="163"/>
        <v>0</v>
      </c>
      <c r="W20" s="196">
        <f t="shared" ca="1" si="163"/>
        <v>0</v>
      </c>
      <c r="X20" s="196">
        <f t="shared" ca="1" si="163"/>
        <v>0</v>
      </c>
      <c r="Y20" s="196">
        <f t="shared" ca="1" si="163"/>
        <v>0</v>
      </c>
      <c r="Z20" s="196">
        <f t="shared" ca="1" si="163"/>
        <v>0</v>
      </c>
      <c r="AA20" s="196">
        <f t="shared" ca="1" si="163"/>
        <v>0</v>
      </c>
      <c r="AB20" s="196">
        <f t="shared" ca="1" si="163"/>
        <v>0</v>
      </c>
      <c r="AC20" s="196">
        <f t="shared" ca="1" si="163"/>
        <v>0</v>
      </c>
      <c r="AD20" s="196">
        <f t="shared" ca="1" si="163"/>
        <v>0</v>
      </c>
      <c r="AE20" s="196">
        <f t="shared" ca="1" si="163"/>
        <v>0</v>
      </c>
      <c r="AF20" s="196">
        <f t="shared" ca="1" si="163"/>
        <v>0</v>
      </c>
      <c r="AG20" s="196">
        <f t="shared" ca="1" si="163"/>
        <v>0</v>
      </c>
      <c r="AH20" s="196">
        <f t="shared" ca="1" si="163"/>
        <v>0</v>
      </c>
      <c r="AI20" s="196">
        <f t="shared" ca="1" si="163"/>
        <v>0</v>
      </c>
      <c r="AJ20" s="196">
        <f t="shared" ca="1" si="163"/>
        <v>0</v>
      </c>
      <c r="AK20" s="196">
        <f t="shared" ca="1" si="163"/>
        <v>0</v>
      </c>
      <c r="AL20" s="196">
        <f t="shared" ca="1" si="163"/>
        <v>0</v>
      </c>
      <c r="AM20" s="196">
        <f t="shared" ca="1" si="163"/>
        <v>0</v>
      </c>
      <c r="AN20" s="196">
        <f t="shared" ca="1" si="163"/>
        <v>0</v>
      </c>
      <c r="AO20" s="196">
        <f t="shared" ca="1" si="163"/>
        <v>0</v>
      </c>
      <c r="AP20" s="196">
        <f t="shared" ca="1" si="163"/>
        <v>0</v>
      </c>
      <c r="AQ20" s="196">
        <f t="shared" ca="1" si="163"/>
        <v>0</v>
      </c>
      <c r="AR20" s="196">
        <f t="shared" ca="1" si="163"/>
        <v>0</v>
      </c>
      <c r="AS20" s="196">
        <f t="shared" ref="AS20:BX20" ca="1" si="164">IF(AS$11&lt;$D$1+$A20,$C20/$D$1,IF(AS$11=$D$1+$A20,($C20/$D$1)/2,0))</f>
        <v>0</v>
      </c>
      <c r="AT20" s="196">
        <f t="shared" ca="1" si="164"/>
        <v>0</v>
      </c>
      <c r="AU20" s="196">
        <f t="shared" ca="1" si="164"/>
        <v>0</v>
      </c>
      <c r="AV20" s="196">
        <f t="shared" ca="1" si="164"/>
        <v>0</v>
      </c>
      <c r="AW20" s="196">
        <f t="shared" ca="1" si="164"/>
        <v>0</v>
      </c>
      <c r="AX20" s="196">
        <f t="shared" ca="1" si="164"/>
        <v>0</v>
      </c>
      <c r="AY20" s="196">
        <f t="shared" ca="1" si="164"/>
        <v>0</v>
      </c>
      <c r="AZ20" s="196">
        <f t="shared" ca="1" si="164"/>
        <v>0</v>
      </c>
      <c r="BA20" s="196">
        <f t="shared" ca="1" si="164"/>
        <v>0</v>
      </c>
      <c r="BB20" s="196">
        <f t="shared" ca="1" si="164"/>
        <v>0</v>
      </c>
      <c r="BC20" s="196">
        <f t="shared" ca="1" si="164"/>
        <v>0</v>
      </c>
      <c r="BD20" s="196">
        <f t="shared" ca="1" si="164"/>
        <v>0</v>
      </c>
      <c r="BE20" s="196">
        <f t="shared" ca="1" si="164"/>
        <v>0</v>
      </c>
      <c r="BF20" s="196">
        <f t="shared" ca="1" si="164"/>
        <v>0</v>
      </c>
      <c r="BG20" s="196">
        <f t="shared" ca="1" si="164"/>
        <v>0</v>
      </c>
      <c r="BH20" s="196">
        <f t="shared" ca="1" si="164"/>
        <v>0</v>
      </c>
      <c r="BI20" s="196">
        <f t="shared" ca="1" si="164"/>
        <v>0</v>
      </c>
      <c r="BJ20" s="196">
        <f t="shared" ca="1" si="164"/>
        <v>0</v>
      </c>
      <c r="BK20" s="196">
        <f t="shared" ca="1" si="164"/>
        <v>0</v>
      </c>
      <c r="BL20" s="196">
        <f t="shared" ca="1" si="164"/>
        <v>0</v>
      </c>
      <c r="BM20" s="196">
        <f t="shared" ca="1" si="164"/>
        <v>0</v>
      </c>
      <c r="BN20" s="196">
        <f t="shared" ca="1" si="164"/>
        <v>0</v>
      </c>
      <c r="BO20" s="196">
        <f t="shared" ca="1" si="164"/>
        <v>0</v>
      </c>
      <c r="BP20" s="196">
        <f t="shared" ca="1" si="164"/>
        <v>0</v>
      </c>
      <c r="BQ20" s="196">
        <f t="shared" ca="1" si="164"/>
        <v>0</v>
      </c>
      <c r="BR20" s="196">
        <f t="shared" ca="1" si="164"/>
        <v>0</v>
      </c>
      <c r="BS20" s="196">
        <f t="shared" ca="1" si="164"/>
        <v>0</v>
      </c>
      <c r="BT20" s="196">
        <f t="shared" ca="1" si="164"/>
        <v>0</v>
      </c>
      <c r="BU20" s="196">
        <f t="shared" ca="1" si="164"/>
        <v>0</v>
      </c>
      <c r="BV20" s="196">
        <f t="shared" ca="1" si="164"/>
        <v>0</v>
      </c>
      <c r="BW20" s="196">
        <f t="shared" ca="1" si="164"/>
        <v>0</v>
      </c>
      <c r="BX20" s="196">
        <f t="shared" ca="1" si="164"/>
        <v>0</v>
      </c>
      <c r="BY20" s="196">
        <f t="shared" ref="BY20:CY20" ca="1" si="165">IF(BY$11&lt;$D$1+$A20,$C20/$D$1,IF(BY$11=$D$1+$A20,($C20/$D$1)/2,0))</f>
        <v>0</v>
      </c>
      <c r="BZ20" s="196">
        <f t="shared" ca="1" si="165"/>
        <v>0</v>
      </c>
      <c r="CA20" s="196">
        <f t="shared" ca="1" si="165"/>
        <v>0</v>
      </c>
      <c r="CB20" s="196">
        <f t="shared" ca="1" si="165"/>
        <v>0</v>
      </c>
      <c r="CC20" s="196">
        <f t="shared" ca="1" si="165"/>
        <v>0</v>
      </c>
      <c r="CD20" s="196">
        <f t="shared" ca="1" si="165"/>
        <v>0</v>
      </c>
      <c r="CE20" s="196">
        <f t="shared" ca="1" si="165"/>
        <v>0</v>
      </c>
      <c r="CF20" s="196">
        <f t="shared" ca="1" si="165"/>
        <v>0</v>
      </c>
      <c r="CG20" s="196">
        <f t="shared" ca="1" si="165"/>
        <v>0</v>
      </c>
      <c r="CH20" s="196">
        <f t="shared" ca="1" si="165"/>
        <v>0</v>
      </c>
      <c r="CI20" s="196">
        <f t="shared" ca="1" si="165"/>
        <v>0</v>
      </c>
      <c r="CJ20" s="196">
        <f t="shared" ca="1" si="165"/>
        <v>0</v>
      </c>
      <c r="CK20" s="196">
        <f t="shared" ca="1" si="165"/>
        <v>0</v>
      </c>
      <c r="CL20" s="196">
        <f t="shared" ca="1" si="165"/>
        <v>0</v>
      </c>
      <c r="CM20" s="196">
        <f t="shared" ca="1" si="165"/>
        <v>0</v>
      </c>
      <c r="CN20" s="196">
        <f t="shared" ca="1" si="165"/>
        <v>0</v>
      </c>
      <c r="CO20" s="196">
        <f t="shared" ca="1" si="165"/>
        <v>0</v>
      </c>
      <c r="CP20" s="196">
        <f t="shared" ca="1" si="165"/>
        <v>0</v>
      </c>
      <c r="CQ20" s="196">
        <f t="shared" ca="1" si="165"/>
        <v>0</v>
      </c>
      <c r="CR20" s="196">
        <f t="shared" ca="1" si="165"/>
        <v>0</v>
      </c>
      <c r="CS20" s="196">
        <f t="shared" ca="1" si="165"/>
        <v>0</v>
      </c>
      <c r="CT20" s="196">
        <f t="shared" ca="1" si="165"/>
        <v>0</v>
      </c>
      <c r="CU20" s="196">
        <f t="shared" ca="1" si="165"/>
        <v>0</v>
      </c>
      <c r="CV20" s="196">
        <f t="shared" ca="1" si="165"/>
        <v>0</v>
      </c>
      <c r="CW20" s="196">
        <f t="shared" ca="1" si="165"/>
        <v>0</v>
      </c>
      <c r="CX20" s="196">
        <f t="shared" ca="1" si="165"/>
        <v>0</v>
      </c>
      <c r="CY20" s="196">
        <f t="shared" ca="1" si="165"/>
        <v>0</v>
      </c>
      <c r="CZ20" s="196">
        <f t="shared" ca="1" si="143"/>
        <v>0</v>
      </c>
      <c r="DA20" s="464" t="s">
        <v>221</v>
      </c>
      <c r="DB20" s="464">
        <f t="shared" si="147"/>
        <v>2025</v>
      </c>
    </row>
    <row r="21" spans="1:106" x14ac:dyDescent="0.2">
      <c r="A21" s="195">
        <f t="shared" si="139"/>
        <v>10</v>
      </c>
      <c r="B21" s="195">
        <f t="shared" si="139"/>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166">IF(N$11&lt;$D$1+$A21,$C21/$D$1,IF(N$11=$D$1+$A21,($C21/$D$1)/2,0))</f>
        <v>0</v>
      </c>
      <c r="O21" s="196">
        <f t="shared" ca="1" si="166"/>
        <v>0</v>
      </c>
      <c r="P21" s="196">
        <f t="shared" ca="1" si="166"/>
        <v>0</v>
      </c>
      <c r="Q21" s="196">
        <f t="shared" ca="1" si="166"/>
        <v>0</v>
      </c>
      <c r="R21" s="196">
        <f t="shared" ca="1" si="166"/>
        <v>0</v>
      </c>
      <c r="S21" s="196">
        <f t="shared" ca="1" si="166"/>
        <v>0</v>
      </c>
      <c r="T21" s="196">
        <f t="shared" ca="1" si="166"/>
        <v>0</v>
      </c>
      <c r="U21" s="196">
        <f t="shared" ca="1" si="166"/>
        <v>0</v>
      </c>
      <c r="V21" s="196">
        <f t="shared" ca="1" si="166"/>
        <v>0</v>
      </c>
      <c r="W21" s="196">
        <f t="shared" ca="1" si="166"/>
        <v>0</v>
      </c>
      <c r="X21" s="196">
        <f t="shared" ca="1" si="166"/>
        <v>0</v>
      </c>
      <c r="Y21" s="196">
        <f t="shared" ca="1" si="166"/>
        <v>0</v>
      </c>
      <c r="Z21" s="196">
        <f t="shared" ca="1" si="166"/>
        <v>0</v>
      </c>
      <c r="AA21" s="196">
        <f t="shared" ca="1" si="166"/>
        <v>0</v>
      </c>
      <c r="AB21" s="196">
        <f t="shared" ca="1" si="166"/>
        <v>0</v>
      </c>
      <c r="AC21" s="196">
        <f t="shared" ca="1" si="166"/>
        <v>0</v>
      </c>
      <c r="AD21" s="196">
        <f t="shared" ca="1" si="166"/>
        <v>0</v>
      </c>
      <c r="AE21" s="196">
        <f t="shared" ca="1" si="166"/>
        <v>0</v>
      </c>
      <c r="AF21" s="196">
        <f t="shared" ca="1" si="166"/>
        <v>0</v>
      </c>
      <c r="AG21" s="196">
        <f t="shared" ca="1" si="166"/>
        <v>0</v>
      </c>
      <c r="AH21" s="196">
        <f t="shared" ca="1" si="166"/>
        <v>0</v>
      </c>
      <c r="AI21" s="196">
        <f t="shared" ca="1" si="166"/>
        <v>0</v>
      </c>
      <c r="AJ21" s="196">
        <f t="shared" ca="1" si="166"/>
        <v>0</v>
      </c>
      <c r="AK21" s="196">
        <f t="shared" ca="1" si="166"/>
        <v>0</v>
      </c>
      <c r="AL21" s="196">
        <f t="shared" ca="1" si="166"/>
        <v>0</v>
      </c>
      <c r="AM21" s="196">
        <f t="shared" ca="1" si="166"/>
        <v>0</v>
      </c>
      <c r="AN21" s="196">
        <f t="shared" ca="1" si="166"/>
        <v>0</v>
      </c>
      <c r="AO21" s="196">
        <f t="shared" ca="1" si="166"/>
        <v>0</v>
      </c>
      <c r="AP21" s="196">
        <f t="shared" ca="1" si="166"/>
        <v>0</v>
      </c>
      <c r="AQ21" s="196">
        <f t="shared" ca="1" si="166"/>
        <v>0</v>
      </c>
      <c r="AR21" s="196">
        <f t="shared" ca="1" si="166"/>
        <v>0</v>
      </c>
      <c r="AS21" s="196">
        <f t="shared" ca="1" si="166"/>
        <v>0</v>
      </c>
      <c r="AT21" s="196">
        <f t="shared" ref="AT21:BY21" ca="1" si="167">IF(AT$11&lt;$D$1+$A21,$C21/$D$1,IF(AT$11=$D$1+$A21,($C21/$D$1)/2,0))</f>
        <v>0</v>
      </c>
      <c r="AU21" s="196">
        <f t="shared" ca="1" si="167"/>
        <v>0</v>
      </c>
      <c r="AV21" s="196">
        <f t="shared" ca="1" si="167"/>
        <v>0</v>
      </c>
      <c r="AW21" s="196">
        <f t="shared" ca="1" si="167"/>
        <v>0</v>
      </c>
      <c r="AX21" s="196">
        <f t="shared" ca="1" si="167"/>
        <v>0</v>
      </c>
      <c r="AY21" s="196">
        <f t="shared" ca="1" si="167"/>
        <v>0</v>
      </c>
      <c r="AZ21" s="196">
        <f t="shared" ca="1" si="167"/>
        <v>0</v>
      </c>
      <c r="BA21" s="196">
        <f t="shared" ca="1" si="167"/>
        <v>0</v>
      </c>
      <c r="BB21" s="196">
        <f t="shared" ca="1" si="167"/>
        <v>0</v>
      </c>
      <c r="BC21" s="196">
        <f t="shared" ca="1" si="167"/>
        <v>0</v>
      </c>
      <c r="BD21" s="196">
        <f t="shared" ca="1" si="167"/>
        <v>0</v>
      </c>
      <c r="BE21" s="196">
        <f t="shared" ca="1" si="167"/>
        <v>0</v>
      </c>
      <c r="BF21" s="196">
        <f t="shared" ca="1" si="167"/>
        <v>0</v>
      </c>
      <c r="BG21" s="196">
        <f t="shared" ca="1" si="167"/>
        <v>0</v>
      </c>
      <c r="BH21" s="196">
        <f t="shared" ca="1" si="167"/>
        <v>0</v>
      </c>
      <c r="BI21" s="196">
        <f t="shared" ca="1" si="167"/>
        <v>0</v>
      </c>
      <c r="BJ21" s="196">
        <f t="shared" ca="1" si="167"/>
        <v>0</v>
      </c>
      <c r="BK21" s="196">
        <f t="shared" ca="1" si="167"/>
        <v>0</v>
      </c>
      <c r="BL21" s="196">
        <f t="shared" ca="1" si="167"/>
        <v>0</v>
      </c>
      <c r="BM21" s="196">
        <f t="shared" ca="1" si="167"/>
        <v>0</v>
      </c>
      <c r="BN21" s="196">
        <f t="shared" ca="1" si="167"/>
        <v>0</v>
      </c>
      <c r="BO21" s="196">
        <f t="shared" ca="1" si="167"/>
        <v>0</v>
      </c>
      <c r="BP21" s="196">
        <f t="shared" ca="1" si="167"/>
        <v>0</v>
      </c>
      <c r="BQ21" s="196">
        <f t="shared" ca="1" si="167"/>
        <v>0</v>
      </c>
      <c r="BR21" s="196">
        <f t="shared" ca="1" si="167"/>
        <v>0</v>
      </c>
      <c r="BS21" s="196">
        <f t="shared" ca="1" si="167"/>
        <v>0</v>
      </c>
      <c r="BT21" s="196">
        <f t="shared" ca="1" si="167"/>
        <v>0</v>
      </c>
      <c r="BU21" s="196">
        <f t="shared" ca="1" si="167"/>
        <v>0</v>
      </c>
      <c r="BV21" s="196">
        <f t="shared" ca="1" si="167"/>
        <v>0</v>
      </c>
      <c r="BW21" s="196">
        <f t="shared" ca="1" si="167"/>
        <v>0</v>
      </c>
      <c r="BX21" s="196">
        <f t="shared" ca="1" si="167"/>
        <v>0</v>
      </c>
      <c r="BY21" s="196">
        <f t="shared" ca="1" si="167"/>
        <v>0</v>
      </c>
      <c r="BZ21" s="196">
        <f t="shared" ref="BZ21:CY21" ca="1" si="168">IF(BZ$11&lt;$D$1+$A21,$C21/$D$1,IF(BZ$11=$D$1+$A21,($C21/$D$1)/2,0))</f>
        <v>0</v>
      </c>
      <c r="CA21" s="196">
        <f t="shared" ca="1" si="168"/>
        <v>0</v>
      </c>
      <c r="CB21" s="196">
        <f t="shared" ca="1" si="168"/>
        <v>0</v>
      </c>
      <c r="CC21" s="196">
        <f t="shared" ca="1" si="168"/>
        <v>0</v>
      </c>
      <c r="CD21" s="196">
        <f t="shared" ca="1" si="168"/>
        <v>0</v>
      </c>
      <c r="CE21" s="196">
        <f t="shared" ca="1" si="168"/>
        <v>0</v>
      </c>
      <c r="CF21" s="196">
        <f t="shared" ca="1" si="168"/>
        <v>0</v>
      </c>
      <c r="CG21" s="196">
        <f t="shared" ca="1" si="168"/>
        <v>0</v>
      </c>
      <c r="CH21" s="196">
        <f t="shared" ca="1" si="168"/>
        <v>0</v>
      </c>
      <c r="CI21" s="196">
        <f t="shared" ca="1" si="168"/>
        <v>0</v>
      </c>
      <c r="CJ21" s="196">
        <f t="shared" ca="1" si="168"/>
        <v>0</v>
      </c>
      <c r="CK21" s="196">
        <f t="shared" ca="1" si="168"/>
        <v>0</v>
      </c>
      <c r="CL21" s="196">
        <f t="shared" ca="1" si="168"/>
        <v>0</v>
      </c>
      <c r="CM21" s="196">
        <f t="shared" ca="1" si="168"/>
        <v>0</v>
      </c>
      <c r="CN21" s="196">
        <f t="shared" ca="1" si="168"/>
        <v>0</v>
      </c>
      <c r="CO21" s="196">
        <f t="shared" ca="1" si="168"/>
        <v>0</v>
      </c>
      <c r="CP21" s="196">
        <f t="shared" ca="1" si="168"/>
        <v>0</v>
      </c>
      <c r="CQ21" s="196">
        <f t="shared" ca="1" si="168"/>
        <v>0</v>
      </c>
      <c r="CR21" s="196">
        <f t="shared" ca="1" si="168"/>
        <v>0</v>
      </c>
      <c r="CS21" s="196">
        <f t="shared" ca="1" si="168"/>
        <v>0</v>
      </c>
      <c r="CT21" s="196">
        <f t="shared" ca="1" si="168"/>
        <v>0</v>
      </c>
      <c r="CU21" s="196">
        <f t="shared" ca="1" si="168"/>
        <v>0</v>
      </c>
      <c r="CV21" s="196">
        <f t="shared" ca="1" si="168"/>
        <v>0</v>
      </c>
      <c r="CW21" s="196">
        <f t="shared" ca="1" si="168"/>
        <v>0</v>
      </c>
      <c r="CX21" s="196">
        <f t="shared" ca="1" si="168"/>
        <v>0</v>
      </c>
      <c r="CY21" s="196">
        <f t="shared" ca="1" si="168"/>
        <v>0</v>
      </c>
      <c r="CZ21" s="196">
        <f t="shared" ca="1" si="143"/>
        <v>0</v>
      </c>
      <c r="DA21" s="464" t="s">
        <v>222</v>
      </c>
      <c r="DB21" s="464">
        <f t="shared" si="147"/>
        <v>2026</v>
      </c>
    </row>
    <row r="22" spans="1:106" x14ac:dyDescent="0.2">
      <c r="A22" s="195">
        <f t="shared" si="139"/>
        <v>11</v>
      </c>
      <c r="B22" s="195">
        <f t="shared" si="139"/>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169">IF(O$11&lt;$D$1+$A22,$C22/$D$1,IF(O$11=$D$1+$A22,($C22/$D$1)/2,0))</f>
        <v>0</v>
      </c>
      <c r="P22" s="196">
        <f t="shared" ca="1" si="169"/>
        <v>0</v>
      </c>
      <c r="Q22" s="196">
        <f t="shared" ca="1" si="169"/>
        <v>0</v>
      </c>
      <c r="R22" s="196">
        <f t="shared" ca="1" si="169"/>
        <v>0</v>
      </c>
      <c r="S22" s="196">
        <f t="shared" ca="1" si="169"/>
        <v>0</v>
      </c>
      <c r="T22" s="196">
        <f t="shared" ca="1" si="169"/>
        <v>0</v>
      </c>
      <c r="U22" s="196">
        <f t="shared" ca="1" si="169"/>
        <v>0</v>
      </c>
      <c r="V22" s="196">
        <f t="shared" ca="1" si="169"/>
        <v>0</v>
      </c>
      <c r="W22" s="196">
        <f t="shared" ca="1" si="169"/>
        <v>0</v>
      </c>
      <c r="X22" s="196">
        <f t="shared" ca="1" si="169"/>
        <v>0</v>
      </c>
      <c r="Y22" s="196">
        <f t="shared" ca="1" si="169"/>
        <v>0</v>
      </c>
      <c r="Z22" s="196">
        <f t="shared" ca="1" si="169"/>
        <v>0</v>
      </c>
      <c r="AA22" s="196">
        <f t="shared" ca="1" si="169"/>
        <v>0</v>
      </c>
      <c r="AB22" s="196">
        <f t="shared" ca="1" si="169"/>
        <v>0</v>
      </c>
      <c r="AC22" s="196">
        <f t="shared" ca="1" si="169"/>
        <v>0</v>
      </c>
      <c r="AD22" s="196">
        <f t="shared" ca="1" si="169"/>
        <v>0</v>
      </c>
      <c r="AE22" s="196">
        <f t="shared" ca="1" si="169"/>
        <v>0</v>
      </c>
      <c r="AF22" s="196">
        <f t="shared" ca="1" si="169"/>
        <v>0</v>
      </c>
      <c r="AG22" s="196">
        <f t="shared" ca="1" si="169"/>
        <v>0</v>
      </c>
      <c r="AH22" s="196">
        <f t="shared" ca="1" si="169"/>
        <v>0</v>
      </c>
      <c r="AI22" s="196">
        <f t="shared" ca="1" si="169"/>
        <v>0</v>
      </c>
      <c r="AJ22" s="196">
        <f t="shared" ca="1" si="169"/>
        <v>0</v>
      </c>
      <c r="AK22" s="196">
        <f t="shared" ca="1" si="169"/>
        <v>0</v>
      </c>
      <c r="AL22" s="196">
        <f t="shared" ca="1" si="169"/>
        <v>0</v>
      </c>
      <c r="AM22" s="196">
        <f t="shared" ca="1" si="169"/>
        <v>0</v>
      </c>
      <c r="AN22" s="196">
        <f t="shared" ca="1" si="169"/>
        <v>0</v>
      </c>
      <c r="AO22" s="196">
        <f t="shared" ca="1" si="169"/>
        <v>0</v>
      </c>
      <c r="AP22" s="196">
        <f t="shared" ca="1" si="169"/>
        <v>0</v>
      </c>
      <c r="AQ22" s="196">
        <f t="shared" ca="1" si="169"/>
        <v>0</v>
      </c>
      <c r="AR22" s="196">
        <f t="shared" ca="1" si="169"/>
        <v>0</v>
      </c>
      <c r="AS22" s="196">
        <f t="shared" ca="1" si="169"/>
        <v>0</v>
      </c>
      <c r="AT22" s="196">
        <f t="shared" ca="1" si="169"/>
        <v>0</v>
      </c>
      <c r="AU22" s="196">
        <f t="shared" ref="AU22:BZ22" ca="1" si="170">IF(AU$11&lt;$D$1+$A22,$C22/$D$1,IF(AU$11=$D$1+$A22,($C22/$D$1)/2,0))</f>
        <v>0</v>
      </c>
      <c r="AV22" s="196">
        <f t="shared" ca="1" si="170"/>
        <v>0</v>
      </c>
      <c r="AW22" s="196">
        <f t="shared" ca="1" si="170"/>
        <v>0</v>
      </c>
      <c r="AX22" s="196">
        <f t="shared" ca="1" si="170"/>
        <v>0</v>
      </c>
      <c r="AY22" s="196">
        <f t="shared" ca="1" si="170"/>
        <v>0</v>
      </c>
      <c r="AZ22" s="196">
        <f t="shared" ca="1" si="170"/>
        <v>0</v>
      </c>
      <c r="BA22" s="196">
        <f t="shared" ca="1" si="170"/>
        <v>0</v>
      </c>
      <c r="BB22" s="196">
        <f t="shared" ca="1" si="170"/>
        <v>0</v>
      </c>
      <c r="BC22" s="196">
        <f t="shared" ca="1" si="170"/>
        <v>0</v>
      </c>
      <c r="BD22" s="196">
        <f t="shared" ca="1" si="170"/>
        <v>0</v>
      </c>
      <c r="BE22" s="196">
        <f t="shared" ca="1" si="170"/>
        <v>0</v>
      </c>
      <c r="BF22" s="196">
        <f t="shared" ca="1" si="170"/>
        <v>0</v>
      </c>
      <c r="BG22" s="196">
        <f t="shared" ca="1" si="170"/>
        <v>0</v>
      </c>
      <c r="BH22" s="196">
        <f t="shared" ca="1" si="170"/>
        <v>0</v>
      </c>
      <c r="BI22" s="196">
        <f t="shared" ca="1" si="170"/>
        <v>0</v>
      </c>
      <c r="BJ22" s="196">
        <f t="shared" ca="1" si="170"/>
        <v>0</v>
      </c>
      <c r="BK22" s="196">
        <f t="shared" ca="1" si="170"/>
        <v>0</v>
      </c>
      <c r="BL22" s="196">
        <f t="shared" ca="1" si="170"/>
        <v>0</v>
      </c>
      <c r="BM22" s="196">
        <f t="shared" ca="1" si="170"/>
        <v>0</v>
      </c>
      <c r="BN22" s="196">
        <f t="shared" ca="1" si="170"/>
        <v>0</v>
      </c>
      <c r="BO22" s="196">
        <f t="shared" ca="1" si="170"/>
        <v>0</v>
      </c>
      <c r="BP22" s="196">
        <f t="shared" ca="1" si="170"/>
        <v>0</v>
      </c>
      <c r="BQ22" s="196">
        <f t="shared" ca="1" si="170"/>
        <v>0</v>
      </c>
      <c r="BR22" s="196">
        <f t="shared" ca="1" si="170"/>
        <v>0</v>
      </c>
      <c r="BS22" s="196">
        <f t="shared" ca="1" si="170"/>
        <v>0</v>
      </c>
      <c r="BT22" s="196">
        <f t="shared" ca="1" si="170"/>
        <v>0</v>
      </c>
      <c r="BU22" s="196">
        <f t="shared" ca="1" si="170"/>
        <v>0</v>
      </c>
      <c r="BV22" s="196">
        <f t="shared" ca="1" si="170"/>
        <v>0</v>
      </c>
      <c r="BW22" s="196">
        <f t="shared" ca="1" si="170"/>
        <v>0</v>
      </c>
      <c r="BX22" s="196">
        <f t="shared" ca="1" si="170"/>
        <v>0</v>
      </c>
      <c r="BY22" s="196">
        <f t="shared" ca="1" si="170"/>
        <v>0</v>
      </c>
      <c r="BZ22" s="196">
        <f t="shared" ca="1" si="170"/>
        <v>0</v>
      </c>
      <c r="CA22" s="196">
        <f t="shared" ref="CA22:CY22" ca="1" si="171">IF(CA$11&lt;$D$1+$A22,$C22/$D$1,IF(CA$11=$D$1+$A22,($C22/$D$1)/2,0))</f>
        <v>0</v>
      </c>
      <c r="CB22" s="196">
        <f t="shared" ca="1" si="171"/>
        <v>0</v>
      </c>
      <c r="CC22" s="196">
        <f t="shared" ca="1" si="171"/>
        <v>0</v>
      </c>
      <c r="CD22" s="196">
        <f t="shared" ca="1" si="171"/>
        <v>0</v>
      </c>
      <c r="CE22" s="196">
        <f t="shared" ca="1" si="171"/>
        <v>0</v>
      </c>
      <c r="CF22" s="196">
        <f t="shared" ca="1" si="171"/>
        <v>0</v>
      </c>
      <c r="CG22" s="196">
        <f t="shared" ca="1" si="171"/>
        <v>0</v>
      </c>
      <c r="CH22" s="196">
        <f t="shared" ca="1" si="171"/>
        <v>0</v>
      </c>
      <c r="CI22" s="196">
        <f t="shared" ca="1" si="171"/>
        <v>0</v>
      </c>
      <c r="CJ22" s="196">
        <f t="shared" ca="1" si="171"/>
        <v>0</v>
      </c>
      <c r="CK22" s="196">
        <f t="shared" ca="1" si="171"/>
        <v>0</v>
      </c>
      <c r="CL22" s="196">
        <f t="shared" ca="1" si="171"/>
        <v>0</v>
      </c>
      <c r="CM22" s="196">
        <f t="shared" ca="1" si="171"/>
        <v>0</v>
      </c>
      <c r="CN22" s="196">
        <f t="shared" ca="1" si="171"/>
        <v>0</v>
      </c>
      <c r="CO22" s="196">
        <f t="shared" ca="1" si="171"/>
        <v>0</v>
      </c>
      <c r="CP22" s="196">
        <f t="shared" ca="1" si="171"/>
        <v>0</v>
      </c>
      <c r="CQ22" s="196">
        <f t="shared" ca="1" si="171"/>
        <v>0</v>
      </c>
      <c r="CR22" s="196">
        <f t="shared" ca="1" si="171"/>
        <v>0</v>
      </c>
      <c r="CS22" s="196">
        <f t="shared" ca="1" si="171"/>
        <v>0</v>
      </c>
      <c r="CT22" s="196">
        <f t="shared" ca="1" si="171"/>
        <v>0</v>
      </c>
      <c r="CU22" s="196">
        <f t="shared" ca="1" si="171"/>
        <v>0</v>
      </c>
      <c r="CV22" s="196">
        <f t="shared" ca="1" si="171"/>
        <v>0</v>
      </c>
      <c r="CW22" s="196">
        <f t="shared" ca="1" si="171"/>
        <v>0</v>
      </c>
      <c r="CX22" s="196">
        <f t="shared" ca="1" si="171"/>
        <v>0</v>
      </c>
      <c r="CY22" s="196">
        <f t="shared" ca="1" si="171"/>
        <v>0</v>
      </c>
      <c r="CZ22" s="196">
        <f t="shared" ca="1" si="143"/>
        <v>0</v>
      </c>
      <c r="DA22" s="464" t="s">
        <v>223</v>
      </c>
      <c r="DB22" s="464">
        <f t="shared" si="147"/>
        <v>2027</v>
      </c>
    </row>
    <row r="23" spans="1:106" x14ac:dyDescent="0.2">
      <c r="A23" s="195">
        <f t="shared" si="139"/>
        <v>12</v>
      </c>
      <c r="B23" s="195">
        <f t="shared" si="139"/>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172">IF(P$11&lt;$D$1+$A23,$C23/$D$1,IF(P$11=$D$1+$A23,($C23/$D$1)/2,0))</f>
        <v>0</v>
      </c>
      <c r="Q23" s="196">
        <f t="shared" ca="1" si="172"/>
        <v>0</v>
      </c>
      <c r="R23" s="196">
        <f t="shared" ca="1" si="172"/>
        <v>0</v>
      </c>
      <c r="S23" s="196">
        <f t="shared" ca="1" si="172"/>
        <v>0</v>
      </c>
      <c r="T23" s="196">
        <f t="shared" ca="1" si="172"/>
        <v>0</v>
      </c>
      <c r="U23" s="196">
        <f t="shared" ca="1" si="172"/>
        <v>0</v>
      </c>
      <c r="V23" s="196">
        <f t="shared" ca="1" si="172"/>
        <v>0</v>
      </c>
      <c r="W23" s="196">
        <f t="shared" ca="1" si="172"/>
        <v>0</v>
      </c>
      <c r="X23" s="196">
        <f t="shared" ca="1" si="172"/>
        <v>0</v>
      </c>
      <c r="Y23" s="196">
        <f t="shared" ca="1" si="172"/>
        <v>0</v>
      </c>
      <c r="Z23" s="196">
        <f t="shared" ca="1" si="172"/>
        <v>0</v>
      </c>
      <c r="AA23" s="196">
        <f t="shared" ca="1" si="172"/>
        <v>0</v>
      </c>
      <c r="AB23" s="196">
        <f t="shared" ca="1" si="172"/>
        <v>0</v>
      </c>
      <c r="AC23" s="196">
        <f t="shared" ca="1" si="172"/>
        <v>0</v>
      </c>
      <c r="AD23" s="196">
        <f t="shared" ca="1" si="172"/>
        <v>0</v>
      </c>
      <c r="AE23" s="196">
        <f t="shared" ca="1" si="172"/>
        <v>0</v>
      </c>
      <c r="AF23" s="196">
        <f t="shared" ca="1" si="172"/>
        <v>0</v>
      </c>
      <c r="AG23" s="196">
        <f t="shared" ca="1" si="172"/>
        <v>0</v>
      </c>
      <c r="AH23" s="196">
        <f t="shared" ca="1" si="172"/>
        <v>0</v>
      </c>
      <c r="AI23" s="196">
        <f t="shared" ca="1" si="172"/>
        <v>0</v>
      </c>
      <c r="AJ23" s="196">
        <f t="shared" ca="1" si="172"/>
        <v>0</v>
      </c>
      <c r="AK23" s="196">
        <f t="shared" ca="1" si="172"/>
        <v>0</v>
      </c>
      <c r="AL23" s="196">
        <f t="shared" ca="1" si="172"/>
        <v>0</v>
      </c>
      <c r="AM23" s="196">
        <f t="shared" ca="1" si="172"/>
        <v>0</v>
      </c>
      <c r="AN23" s="196">
        <f t="shared" ca="1" si="172"/>
        <v>0</v>
      </c>
      <c r="AO23" s="196">
        <f t="shared" ca="1" si="172"/>
        <v>0</v>
      </c>
      <c r="AP23" s="196">
        <f t="shared" ca="1" si="172"/>
        <v>0</v>
      </c>
      <c r="AQ23" s="196">
        <f t="shared" ca="1" si="172"/>
        <v>0</v>
      </c>
      <c r="AR23" s="196">
        <f t="shared" ca="1" si="172"/>
        <v>0</v>
      </c>
      <c r="AS23" s="196">
        <f t="shared" ca="1" si="172"/>
        <v>0</v>
      </c>
      <c r="AT23" s="196">
        <f t="shared" ca="1" si="172"/>
        <v>0</v>
      </c>
      <c r="AU23" s="196">
        <f t="shared" ca="1" si="172"/>
        <v>0</v>
      </c>
      <c r="AV23" s="196">
        <f t="shared" ref="AV23:CA23" ca="1" si="173">IF(AV$11&lt;$D$1+$A23,$C23/$D$1,IF(AV$11=$D$1+$A23,($C23/$D$1)/2,0))</f>
        <v>0</v>
      </c>
      <c r="AW23" s="196">
        <f t="shared" ca="1" si="173"/>
        <v>0</v>
      </c>
      <c r="AX23" s="196">
        <f t="shared" ca="1" si="173"/>
        <v>0</v>
      </c>
      <c r="AY23" s="196">
        <f t="shared" ca="1" si="173"/>
        <v>0</v>
      </c>
      <c r="AZ23" s="196">
        <f t="shared" ca="1" si="173"/>
        <v>0</v>
      </c>
      <c r="BA23" s="196">
        <f t="shared" ca="1" si="173"/>
        <v>0</v>
      </c>
      <c r="BB23" s="196">
        <f t="shared" ca="1" si="173"/>
        <v>0</v>
      </c>
      <c r="BC23" s="196">
        <f t="shared" ca="1" si="173"/>
        <v>0</v>
      </c>
      <c r="BD23" s="196">
        <f t="shared" ca="1" si="173"/>
        <v>0</v>
      </c>
      <c r="BE23" s="196">
        <f t="shared" ca="1" si="173"/>
        <v>0</v>
      </c>
      <c r="BF23" s="196">
        <f t="shared" ca="1" si="173"/>
        <v>0</v>
      </c>
      <c r="BG23" s="196">
        <f t="shared" ca="1" si="173"/>
        <v>0</v>
      </c>
      <c r="BH23" s="196">
        <f t="shared" ca="1" si="173"/>
        <v>0</v>
      </c>
      <c r="BI23" s="196">
        <f t="shared" ca="1" si="173"/>
        <v>0</v>
      </c>
      <c r="BJ23" s="196">
        <f t="shared" ca="1" si="173"/>
        <v>0</v>
      </c>
      <c r="BK23" s="196">
        <f t="shared" ca="1" si="173"/>
        <v>0</v>
      </c>
      <c r="BL23" s="196">
        <f t="shared" ca="1" si="173"/>
        <v>0</v>
      </c>
      <c r="BM23" s="196">
        <f t="shared" ca="1" si="173"/>
        <v>0</v>
      </c>
      <c r="BN23" s="196">
        <f t="shared" ca="1" si="173"/>
        <v>0</v>
      </c>
      <c r="BO23" s="196">
        <f t="shared" ca="1" si="173"/>
        <v>0</v>
      </c>
      <c r="BP23" s="196">
        <f t="shared" ca="1" si="173"/>
        <v>0</v>
      </c>
      <c r="BQ23" s="196">
        <f t="shared" ca="1" si="173"/>
        <v>0</v>
      </c>
      <c r="BR23" s="196">
        <f t="shared" ca="1" si="173"/>
        <v>0</v>
      </c>
      <c r="BS23" s="196">
        <f t="shared" ca="1" si="173"/>
        <v>0</v>
      </c>
      <c r="BT23" s="196">
        <f t="shared" ca="1" si="173"/>
        <v>0</v>
      </c>
      <c r="BU23" s="196">
        <f t="shared" ca="1" si="173"/>
        <v>0</v>
      </c>
      <c r="BV23" s="196">
        <f t="shared" ca="1" si="173"/>
        <v>0</v>
      </c>
      <c r="BW23" s="196">
        <f t="shared" ca="1" si="173"/>
        <v>0</v>
      </c>
      <c r="BX23" s="196">
        <f t="shared" ca="1" si="173"/>
        <v>0</v>
      </c>
      <c r="BY23" s="196">
        <f t="shared" ca="1" si="173"/>
        <v>0</v>
      </c>
      <c r="BZ23" s="196">
        <f t="shared" ca="1" si="173"/>
        <v>0</v>
      </c>
      <c r="CA23" s="196">
        <f t="shared" ca="1" si="173"/>
        <v>0</v>
      </c>
      <c r="CB23" s="196">
        <f t="shared" ref="CB23:CY23" ca="1" si="174">IF(CB$11&lt;$D$1+$A23,$C23/$D$1,IF(CB$11=$D$1+$A23,($C23/$D$1)/2,0))</f>
        <v>0</v>
      </c>
      <c r="CC23" s="196">
        <f t="shared" ca="1" si="174"/>
        <v>0</v>
      </c>
      <c r="CD23" s="196">
        <f t="shared" ca="1" si="174"/>
        <v>0</v>
      </c>
      <c r="CE23" s="196">
        <f t="shared" ca="1" si="174"/>
        <v>0</v>
      </c>
      <c r="CF23" s="196">
        <f t="shared" ca="1" si="174"/>
        <v>0</v>
      </c>
      <c r="CG23" s="196">
        <f t="shared" ca="1" si="174"/>
        <v>0</v>
      </c>
      <c r="CH23" s="196">
        <f t="shared" ca="1" si="174"/>
        <v>0</v>
      </c>
      <c r="CI23" s="196">
        <f t="shared" ca="1" si="174"/>
        <v>0</v>
      </c>
      <c r="CJ23" s="196">
        <f t="shared" ca="1" si="174"/>
        <v>0</v>
      </c>
      <c r="CK23" s="196">
        <f t="shared" ca="1" si="174"/>
        <v>0</v>
      </c>
      <c r="CL23" s="196">
        <f t="shared" ca="1" si="174"/>
        <v>0</v>
      </c>
      <c r="CM23" s="196">
        <f t="shared" ca="1" si="174"/>
        <v>0</v>
      </c>
      <c r="CN23" s="196">
        <f t="shared" ca="1" si="174"/>
        <v>0</v>
      </c>
      <c r="CO23" s="196">
        <f t="shared" ca="1" si="174"/>
        <v>0</v>
      </c>
      <c r="CP23" s="196">
        <f t="shared" ca="1" si="174"/>
        <v>0</v>
      </c>
      <c r="CQ23" s="196">
        <f t="shared" ca="1" si="174"/>
        <v>0</v>
      </c>
      <c r="CR23" s="196">
        <f t="shared" ca="1" si="174"/>
        <v>0</v>
      </c>
      <c r="CS23" s="196">
        <f t="shared" ca="1" si="174"/>
        <v>0</v>
      </c>
      <c r="CT23" s="196">
        <f t="shared" ca="1" si="174"/>
        <v>0</v>
      </c>
      <c r="CU23" s="196">
        <f t="shared" ca="1" si="174"/>
        <v>0</v>
      </c>
      <c r="CV23" s="196">
        <f t="shared" ca="1" si="174"/>
        <v>0</v>
      </c>
      <c r="CW23" s="196">
        <f t="shared" ca="1" si="174"/>
        <v>0</v>
      </c>
      <c r="CX23" s="196">
        <f t="shared" ca="1" si="174"/>
        <v>0</v>
      </c>
      <c r="CY23" s="196">
        <f t="shared" ca="1" si="174"/>
        <v>0</v>
      </c>
      <c r="CZ23" s="196">
        <f t="shared" ca="1" si="143"/>
        <v>0</v>
      </c>
      <c r="DA23" s="464" t="s">
        <v>224</v>
      </c>
      <c r="DB23" s="464">
        <f t="shared" si="147"/>
        <v>2028</v>
      </c>
    </row>
    <row r="24" spans="1:106" x14ac:dyDescent="0.2">
      <c r="A24" s="195">
        <f t="shared" si="139"/>
        <v>13</v>
      </c>
      <c r="B24" s="195">
        <f t="shared" si="139"/>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175">IF(Q$11&lt;$D$1+$A24,$C24/$D$1,IF(Q$11=$D$1+$A24,($C24/$D$1)/2,0))</f>
        <v>0</v>
      </c>
      <c r="R24" s="196">
        <f t="shared" ca="1" si="175"/>
        <v>0</v>
      </c>
      <c r="S24" s="196">
        <f t="shared" ca="1" si="175"/>
        <v>0</v>
      </c>
      <c r="T24" s="196">
        <f t="shared" ca="1" si="175"/>
        <v>0</v>
      </c>
      <c r="U24" s="196">
        <f t="shared" ca="1" si="175"/>
        <v>0</v>
      </c>
      <c r="V24" s="196">
        <f t="shared" ca="1" si="175"/>
        <v>0</v>
      </c>
      <c r="W24" s="196">
        <f t="shared" ca="1" si="175"/>
        <v>0</v>
      </c>
      <c r="X24" s="196">
        <f t="shared" ca="1" si="175"/>
        <v>0</v>
      </c>
      <c r="Y24" s="196">
        <f t="shared" ca="1" si="175"/>
        <v>0</v>
      </c>
      <c r="Z24" s="196">
        <f t="shared" ca="1" si="175"/>
        <v>0</v>
      </c>
      <c r="AA24" s="196">
        <f t="shared" ca="1" si="175"/>
        <v>0</v>
      </c>
      <c r="AB24" s="196">
        <f t="shared" ca="1" si="175"/>
        <v>0</v>
      </c>
      <c r="AC24" s="196">
        <f t="shared" ca="1" si="175"/>
        <v>0</v>
      </c>
      <c r="AD24" s="196">
        <f t="shared" ca="1" si="175"/>
        <v>0</v>
      </c>
      <c r="AE24" s="196">
        <f t="shared" ca="1" si="175"/>
        <v>0</v>
      </c>
      <c r="AF24" s="196">
        <f t="shared" ca="1" si="175"/>
        <v>0</v>
      </c>
      <c r="AG24" s="196">
        <f t="shared" ca="1" si="175"/>
        <v>0</v>
      </c>
      <c r="AH24" s="196">
        <f t="shared" ca="1" si="175"/>
        <v>0</v>
      </c>
      <c r="AI24" s="196">
        <f t="shared" ca="1" si="175"/>
        <v>0</v>
      </c>
      <c r="AJ24" s="196">
        <f t="shared" ca="1" si="175"/>
        <v>0</v>
      </c>
      <c r="AK24" s="196">
        <f t="shared" ca="1" si="175"/>
        <v>0</v>
      </c>
      <c r="AL24" s="196">
        <f t="shared" ca="1" si="175"/>
        <v>0</v>
      </c>
      <c r="AM24" s="196">
        <f t="shared" ca="1" si="175"/>
        <v>0</v>
      </c>
      <c r="AN24" s="196">
        <f t="shared" ca="1" si="175"/>
        <v>0</v>
      </c>
      <c r="AO24" s="196">
        <f t="shared" ca="1" si="175"/>
        <v>0</v>
      </c>
      <c r="AP24" s="196">
        <f t="shared" ca="1" si="175"/>
        <v>0</v>
      </c>
      <c r="AQ24" s="196">
        <f t="shared" ca="1" si="175"/>
        <v>0</v>
      </c>
      <c r="AR24" s="196">
        <f t="shared" ca="1" si="175"/>
        <v>0</v>
      </c>
      <c r="AS24" s="196">
        <f t="shared" ca="1" si="175"/>
        <v>0</v>
      </c>
      <c r="AT24" s="196">
        <f t="shared" ca="1" si="175"/>
        <v>0</v>
      </c>
      <c r="AU24" s="196">
        <f t="shared" ca="1" si="175"/>
        <v>0</v>
      </c>
      <c r="AV24" s="196">
        <f t="shared" ca="1" si="175"/>
        <v>0</v>
      </c>
      <c r="AW24" s="196">
        <f t="shared" ref="AW24:CB24" ca="1" si="176">IF(AW$11&lt;$D$1+$A24,$C24/$D$1,IF(AW$11=$D$1+$A24,($C24/$D$1)/2,0))</f>
        <v>0</v>
      </c>
      <c r="AX24" s="196">
        <f t="shared" ca="1" si="176"/>
        <v>0</v>
      </c>
      <c r="AY24" s="196">
        <f t="shared" ca="1" si="176"/>
        <v>0</v>
      </c>
      <c r="AZ24" s="196">
        <f t="shared" ca="1" si="176"/>
        <v>0</v>
      </c>
      <c r="BA24" s="196">
        <f t="shared" ca="1" si="176"/>
        <v>0</v>
      </c>
      <c r="BB24" s="196">
        <f t="shared" ca="1" si="176"/>
        <v>0</v>
      </c>
      <c r="BC24" s="196">
        <f t="shared" ca="1" si="176"/>
        <v>0</v>
      </c>
      <c r="BD24" s="196">
        <f t="shared" ca="1" si="176"/>
        <v>0</v>
      </c>
      <c r="BE24" s="196">
        <f t="shared" ca="1" si="176"/>
        <v>0</v>
      </c>
      <c r="BF24" s="196">
        <f t="shared" ca="1" si="176"/>
        <v>0</v>
      </c>
      <c r="BG24" s="196">
        <f t="shared" ca="1" si="176"/>
        <v>0</v>
      </c>
      <c r="BH24" s="196">
        <f t="shared" ca="1" si="176"/>
        <v>0</v>
      </c>
      <c r="BI24" s="196">
        <f t="shared" ca="1" si="176"/>
        <v>0</v>
      </c>
      <c r="BJ24" s="196">
        <f t="shared" ca="1" si="176"/>
        <v>0</v>
      </c>
      <c r="BK24" s="196">
        <f t="shared" ca="1" si="176"/>
        <v>0</v>
      </c>
      <c r="BL24" s="196">
        <f t="shared" ca="1" si="176"/>
        <v>0</v>
      </c>
      <c r="BM24" s="196">
        <f t="shared" ca="1" si="176"/>
        <v>0</v>
      </c>
      <c r="BN24" s="196">
        <f t="shared" ca="1" si="176"/>
        <v>0</v>
      </c>
      <c r="BO24" s="196">
        <f t="shared" ca="1" si="176"/>
        <v>0</v>
      </c>
      <c r="BP24" s="196">
        <f t="shared" ca="1" si="176"/>
        <v>0</v>
      </c>
      <c r="BQ24" s="196">
        <f t="shared" ca="1" si="176"/>
        <v>0</v>
      </c>
      <c r="BR24" s="196">
        <f t="shared" ca="1" si="176"/>
        <v>0</v>
      </c>
      <c r="BS24" s="196">
        <f t="shared" ca="1" si="176"/>
        <v>0</v>
      </c>
      <c r="BT24" s="196">
        <f t="shared" ca="1" si="176"/>
        <v>0</v>
      </c>
      <c r="BU24" s="196">
        <f t="shared" ca="1" si="176"/>
        <v>0</v>
      </c>
      <c r="BV24" s="196">
        <f t="shared" ca="1" si="176"/>
        <v>0</v>
      </c>
      <c r="BW24" s="196">
        <f t="shared" ca="1" si="176"/>
        <v>0</v>
      </c>
      <c r="BX24" s="196">
        <f t="shared" ca="1" si="176"/>
        <v>0</v>
      </c>
      <c r="BY24" s="196">
        <f t="shared" ca="1" si="176"/>
        <v>0</v>
      </c>
      <c r="BZ24" s="196">
        <f t="shared" ca="1" si="176"/>
        <v>0</v>
      </c>
      <c r="CA24" s="196">
        <f t="shared" ca="1" si="176"/>
        <v>0</v>
      </c>
      <c r="CB24" s="196">
        <f t="shared" ca="1" si="176"/>
        <v>0</v>
      </c>
      <c r="CC24" s="196">
        <f t="shared" ref="CC24:CY24" ca="1" si="177">IF(CC$11&lt;$D$1+$A24,$C24/$D$1,IF(CC$11=$D$1+$A24,($C24/$D$1)/2,0))</f>
        <v>0</v>
      </c>
      <c r="CD24" s="196">
        <f t="shared" ca="1" si="177"/>
        <v>0</v>
      </c>
      <c r="CE24" s="196">
        <f t="shared" ca="1" si="177"/>
        <v>0</v>
      </c>
      <c r="CF24" s="196">
        <f t="shared" ca="1" si="177"/>
        <v>0</v>
      </c>
      <c r="CG24" s="196">
        <f t="shared" ca="1" si="177"/>
        <v>0</v>
      </c>
      <c r="CH24" s="196">
        <f t="shared" ca="1" si="177"/>
        <v>0</v>
      </c>
      <c r="CI24" s="196">
        <f t="shared" ca="1" si="177"/>
        <v>0</v>
      </c>
      <c r="CJ24" s="196">
        <f t="shared" ca="1" si="177"/>
        <v>0</v>
      </c>
      <c r="CK24" s="196">
        <f t="shared" ca="1" si="177"/>
        <v>0</v>
      </c>
      <c r="CL24" s="196">
        <f t="shared" ca="1" si="177"/>
        <v>0</v>
      </c>
      <c r="CM24" s="196">
        <f t="shared" ca="1" si="177"/>
        <v>0</v>
      </c>
      <c r="CN24" s="196">
        <f t="shared" ca="1" si="177"/>
        <v>0</v>
      </c>
      <c r="CO24" s="196">
        <f t="shared" ca="1" si="177"/>
        <v>0</v>
      </c>
      <c r="CP24" s="196">
        <f t="shared" ca="1" si="177"/>
        <v>0</v>
      </c>
      <c r="CQ24" s="196">
        <f t="shared" ca="1" si="177"/>
        <v>0</v>
      </c>
      <c r="CR24" s="196">
        <f t="shared" ca="1" si="177"/>
        <v>0</v>
      </c>
      <c r="CS24" s="196">
        <f t="shared" ca="1" si="177"/>
        <v>0</v>
      </c>
      <c r="CT24" s="196">
        <f t="shared" ca="1" si="177"/>
        <v>0</v>
      </c>
      <c r="CU24" s="196">
        <f t="shared" ca="1" si="177"/>
        <v>0</v>
      </c>
      <c r="CV24" s="196">
        <f t="shared" ca="1" si="177"/>
        <v>0</v>
      </c>
      <c r="CW24" s="196">
        <f t="shared" ca="1" si="177"/>
        <v>0</v>
      </c>
      <c r="CX24" s="196">
        <f t="shared" ca="1" si="177"/>
        <v>0</v>
      </c>
      <c r="CY24" s="196">
        <f t="shared" ca="1" si="177"/>
        <v>0</v>
      </c>
      <c r="CZ24" s="196">
        <f t="shared" ca="1" si="143"/>
        <v>0</v>
      </c>
      <c r="DA24" s="464" t="s">
        <v>214</v>
      </c>
      <c r="DB24" s="464">
        <f t="shared" si="147"/>
        <v>2029</v>
      </c>
    </row>
    <row r="25" spans="1:106" x14ac:dyDescent="0.2">
      <c r="A25" s="195">
        <f t="shared" si="139"/>
        <v>14</v>
      </c>
      <c r="B25" s="195">
        <f t="shared" si="139"/>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178">IF(R$11&lt;$D$1+$A25,$C25/$D$1,IF(R$11=$D$1+$A25,($C25/$D$1)/2,0))</f>
        <v>0</v>
      </c>
      <c r="S25" s="196">
        <f t="shared" ca="1" si="178"/>
        <v>0</v>
      </c>
      <c r="T25" s="196">
        <f t="shared" ca="1" si="178"/>
        <v>0</v>
      </c>
      <c r="U25" s="196">
        <f t="shared" ca="1" si="178"/>
        <v>0</v>
      </c>
      <c r="V25" s="196">
        <f t="shared" ca="1" si="178"/>
        <v>0</v>
      </c>
      <c r="W25" s="196">
        <f t="shared" ca="1" si="178"/>
        <v>0</v>
      </c>
      <c r="X25" s="196">
        <f t="shared" ca="1" si="178"/>
        <v>0</v>
      </c>
      <c r="Y25" s="196">
        <f t="shared" ca="1" si="178"/>
        <v>0</v>
      </c>
      <c r="Z25" s="196">
        <f t="shared" ca="1" si="178"/>
        <v>0</v>
      </c>
      <c r="AA25" s="196">
        <f t="shared" ca="1" si="178"/>
        <v>0</v>
      </c>
      <c r="AB25" s="196">
        <f t="shared" ca="1" si="178"/>
        <v>0</v>
      </c>
      <c r="AC25" s="196">
        <f t="shared" ca="1" si="178"/>
        <v>0</v>
      </c>
      <c r="AD25" s="196">
        <f t="shared" ca="1" si="178"/>
        <v>0</v>
      </c>
      <c r="AE25" s="196">
        <f t="shared" ca="1" si="178"/>
        <v>0</v>
      </c>
      <c r="AF25" s="196">
        <f t="shared" ca="1" si="178"/>
        <v>0</v>
      </c>
      <c r="AG25" s="196">
        <f t="shared" ca="1" si="178"/>
        <v>0</v>
      </c>
      <c r="AH25" s="196">
        <f t="shared" ca="1" si="178"/>
        <v>0</v>
      </c>
      <c r="AI25" s="196">
        <f t="shared" ca="1" si="178"/>
        <v>0</v>
      </c>
      <c r="AJ25" s="196">
        <f t="shared" ca="1" si="178"/>
        <v>0</v>
      </c>
      <c r="AK25" s="196">
        <f t="shared" ca="1" si="178"/>
        <v>0</v>
      </c>
      <c r="AL25" s="196">
        <f t="shared" ca="1" si="178"/>
        <v>0</v>
      </c>
      <c r="AM25" s="196">
        <f t="shared" ca="1" si="178"/>
        <v>0</v>
      </c>
      <c r="AN25" s="196">
        <f t="shared" ca="1" si="178"/>
        <v>0</v>
      </c>
      <c r="AO25" s="196">
        <f t="shared" ca="1" si="178"/>
        <v>0</v>
      </c>
      <c r="AP25" s="196">
        <f t="shared" ca="1" si="178"/>
        <v>0</v>
      </c>
      <c r="AQ25" s="196">
        <f t="shared" ca="1" si="178"/>
        <v>0</v>
      </c>
      <c r="AR25" s="196">
        <f t="shared" ca="1" si="178"/>
        <v>0</v>
      </c>
      <c r="AS25" s="196">
        <f t="shared" ca="1" si="178"/>
        <v>0</v>
      </c>
      <c r="AT25" s="196">
        <f t="shared" ca="1" si="178"/>
        <v>0</v>
      </c>
      <c r="AU25" s="196">
        <f t="shared" ca="1" si="178"/>
        <v>0</v>
      </c>
      <c r="AV25" s="196">
        <f t="shared" ca="1" si="178"/>
        <v>0</v>
      </c>
      <c r="AW25" s="196">
        <f t="shared" ca="1" si="178"/>
        <v>0</v>
      </c>
      <c r="AX25" s="196">
        <f t="shared" ref="AX25:CC25" ca="1" si="179">IF(AX$11&lt;$D$1+$A25,$C25/$D$1,IF(AX$11=$D$1+$A25,($C25/$D$1)/2,0))</f>
        <v>0</v>
      </c>
      <c r="AY25" s="196">
        <f t="shared" ca="1" si="179"/>
        <v>0</v>
      </c>
      <c r="AZ25" s="196">
        <f t="shared" ca="1" si="179"/>
        <v>0</v>
      </c>
      <c r="BA25" s="196">
        <f t="shared" ca="1" si="179"/>
        <v>0</v>
      </c>
      <c r="BB25" s="196">
        <f t="shared" ca="1" si="179"/>
        <v>0</v>
      </c>
      <c r="BC25" s="196">
        <f t="shared" ca="1" si="179"/>
        <v>0</v>
      </c>
      <c r="BD25" s="196">
        <f t="shared" ca="1" si="179"/>
        <v>0</v>
      </c>
      <c r="BE25" s="196">
        <f t="shared" ca="1" si="179"/>
        <v>0</v>
      </c>
      <c r="BF25" s="196">
        <f t="shared" ca="1" si="179"/>
        <v>0</v>
      </c>
      <c r="BG25" s="196">
        <f t="shared" ca="1" si="179"/>
        <v>0</v>
      </c>
      <c r="BH25" s="196">
        <f t="shared" ca="1" si="179"/>
        <v>0</v>
      </c>
      <c r="BI25" s="196">
        <f t="shared" ca="1" si="179"/>
        <v>0</v>
      </c>
      <c r="BJ25" s="196">
        <f t="shared" ca="1" si="179"/>
        <v>0</v>
      </c>
      <c r="BK25" s="196">
        <f t="shared" ca="1" si="179"/>
        <v>0</v>
      </c>
      <c r="BL25" s="196">
        <f t="shared" ca="1" si="179"/>
        <v>0</v>
      </c>
      <c r="BM25" s="196">
        <f t="shared" ca="1" si="179"/>
        <v>0</v>
      </c>
      <c r="BN25" s="196">
        <f t="shared" ca="1" si="179"/>
        <v>0</v>
      </c>
      <c r="BO25" s="196">
        <f t="shared" ca="1" si="179"/>
        <v>0</v>
      </c>
      <c r="BP25" s="196">
        <f t="shared" ca="1" si="179"/>
        <v>0</v>
      </c>
      <c r="BQ25" s="196">
        <f t="shared" ca="1" si="179"/>
        <v>0</v>
      </c>
      <c r="BR25" s="196">
        <f t="shared" ca="1" si="179"/>
        <v>0</v>
      </c>
      <c r="BS25" s="196">
        <f t="shared" ca="1" si="179"/>
        <v>0</v>
      </c>
      <c r="BT25" s="196">
        <f t="shared" ca="1" si="179"/>
        <v>0</v>
      </c>
      <c r="BU25" s="196">
        <f t="shared" ca="1" si="179"/>
        <v>0</v>
      </c>
      <c r="BV25" s="196">
        <f t="shared" ca="1" si="179"/>
        <v>0</v>
      </c>
      <c r="BW25" s="196">
        <f t="shared" ca="1" si="179"/>
        <v>0</v>
      </c>
      <c r="BX25" s="196">
        <f t="shared" ca="1" si="179"/>
        <v>0</v>
      </c>
      <c r="BY25" s="196">
        <f t="shared" ca="1" si="179"/>
        <v>0</v>
      </c>
      <c r="BZ25" s="196">
        <f t="shared" ca="1" si="179"/>
        <v>0</v>
      </c>
      <c r="CA25" s="196">
        <f t="shared" ca="1" si="179"/>
        <v>0</v>
      </c>
      <c r="CB25" s="196">
        <f t="shared" ca="1" si="179"/>
        <v>0</v>
      </c>
      <c r="CC25" s="196">
        <f t="shared" ca="1" si="179"/>
        <v>0</v>
      </c>
      <c r="CD25" s="196">
        <f t="shared" ref="CD25:CY25" ca="1" si="180">IF(CD$11&lt;$D$1+$A25,$C25/$D$1,IF(CD$11=$D$1+$A25,($C25/$D$1)/2,0))</f>
        <v>0</v>
      </c>
      <c r="CE25" s="196">
        <f t="shared" ca="1" si="180"/>
        <v>0</v>
      </c>
      <c r="CF25" s="196">
        <f t="shared" ca="1" si="180"/>
        <v>0</v>
      </c>
      <c r="CG25" s="196">
        <f t="shared" ca="1" si="180"/>
        <v>0</v>
      </c>
      <c r="CH25" s="196">
        <f t="shared" ca="1" si="180"/>
        <v>0</v>
      </c>
      <c r="CI25" s="196">
        <f t="shared" ca="1" si="180"/>
        <v>0</v>
      </c>
      <c r="CJ25" s="196">
        <f t="shared" ca="1" si="180"/>
        <v>0</v>
      </c>
      <c r="CK25" s="196">
        <f t="shared" ca="1" si="180"/>
        <v>0</v>
      </c>
      <c r="CL25" s="196">
        <f t="shared" ca="1" si="180"/>
        <v>0</v>
      </c>
      <c r="CM25" s="196">
        <f t="shared" ca="1" si="180"/>
        <v>0</v>
      </c>
      <c r="CN25" s="196">
        <f t="shared" ca="1" si="180"/>
        <v>0</v>
      </c>
      <c r="CO25" s="196">
        <f t="shared" ca="1" si="180"/>
        <v>0</v>
      </c>
      <c r="CP25" s="196">
        <f t="shared" ca="1" si="180"/>
        <v>0</v>
      </c>
      <c r="CQ25" s="196">
        <f t="shared" ca="1" si="180"/>
        <v>0</v>
      </c>
      <c r="CR25" s="196">
        <f t="shared" ca="1" si="180"/>
        <v>0</v>
      </c>
      <c r="CS25" s="196">
        <f t="shared" ca="1" si="180"/>
        <v>0</v>
      </c>
      <c r="CT25" s="196">
        <f t="shared" ca="1" si="180"/>
        <v>0</v>
      </c>
      <c r="CU25" s="196">
        <f t="shared" ca="1" si="180"/>
        <v>0</v>
      </c>
      <c r="CV25" s="196">
        <f t="shared" ca="1" si="180"/>
        <v>0</v>
      </c>
      <c r="CW25" s="196">
        <f t="shared" ca="1" si="180"/>
        <v>0</v>
      </c>
      <c r="CX25" s="196">
        <f t="shared" ca="1" si="180"/>
        <v>0</v>
      </c>
      <c r="CY25" s="196">
        <f t="shared" ca="1" si="180"/>
        <v>0</v>
      </c>
      <c r="CZ25" s="196">
        <f t="shared" ca="1" si="143"/>
        <v>0</v>
      </c>
      <c r="DA25" s="464" t="s">
        <v>249</v>
      </c>
      <c r="DB25" s="464">
        <f t="shared" si="147"/>
        <v>2030</v>
      </c>
    </row>
    <row r="26" spans="1:106" x14ac:dyDescent="0.2">
      <c r="A26" s="195">
        <f t="shared" si="139"/>
        <v>15</v>
      </c>
      <c r="B26" s="195">
        <f t="shared" si="139"/>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181">IF(S$11&lt;$D$1+$A26,$C26/$D$1,IF(S$11=$D$1+$A26,($C26/$D$1)/2,0))</f>
        <v>0</v>
      </c>
      <c r="T26" s="196">
        <f t="shared" ca="1" si="181"/>
        <v>0</v>
      </c>
      <c r="U26" s="196">
        <f t="shared" ca="1" si="181"/>
        <v>0</v>
      </c>
      <c r="V26" s="196">
        <f t="shared" ca="1" si="181"/>
        <v>0</v>
      </c>
      <c r="W26" s="196">
        <f t="shared" ca="1" si="181"/>
        <v>0</v>
      </c>
      <c r="X26" s="196">
        <f t="shared" ca="1" si="181"/>
        <v>0</v>
      </c>
      <c r="Y26" s="196">
        <f t="shared" ca="1" si="181"/>
        <v>0</v>
      </c>
      <c r="Z26" s="196">
        <f t="shared" ca="1" si="181"/>
        <v>0</v>
      </c>
      <c r="AA26" s="196">
        <f t="shared" ca="1" si="181"/>
        <v>0</v>
      </c>
      <c r="AB26" s="196">
        <f t="shared" ca="1" si="181"/>
        <v>0</v>
      </c>
      <c r="AC26" s="196">
        <f t="shared" ca="1" si="181"/>
        <v>0</v>
      </c>
      <c r="AD26" s="196">
        <f t="shared" ca="1" si="181"/>
        <v>0</v>
      </c>
      <c r="AE26" s="196">
        <f t="shared" ca="1" si="181"/>
        <v>0</v>
      </c>
      <c r="AF26" s="196">
        <f t="shared" ca="1" si="181"/>
        <v>0</v>
      </c>
      <c r="AG26" s="196">
        <f t="shared" ca="1" si="181"/>
        <v>0</v>
      </c>
      <c r="AH26" s="196">
        <f t="shared" ca="1" si="181"/>
        <v>0</v>
      </c>
      <c r="AI26" s="196">
        <f t="shared" ca="1" si="181"/>
        <v>0</v>
      </c>
      <c r="AJ26" s="196">
        <f t="shared" ca="1" si="181"/>
        <v>0</v>
      </c>
      <c r="AK26" s="196">
        <f t="shared" ca="1" si="181"/>
        <v>0</v>
      </c>
      <c r="AL26" s="196">
        <f t="shared" ca="1" si="181"/>
        <v>0</v>
      </c>
      <c r="AM26" s="196">
        <f t="shared" ca="1" si="181"/>
        <v>0</v>
      </c>
      <c r="AN26" s="196">
        <f t="shared" ca="1" si="181"/>
        <v>0</v>
      </c>
      <c r="AO26" s="196">
        <f t="shared" ca="1" si="181"/>
        <v>0</v>
      </c>
      <c r="AP26" s="196">
        <f t="shared" ca="1" si="181"/>
        <v>0</v>
      </c>
      <c r="AQ26" s="196">
        <f t="shared" ca="1" si="181"/>
        <v>0</v>
      </c>
      <c r="AR26" s="196">
        <f t="shared" ca="1" si="181"/>
        <v>0</v>
      </c>
      <c r="AS26" s="196">
        <f t="shared" ca="1" si="181"/>
        <v>0</v>
      </c>
      <c r="AT26" s="196">
        <f t="shared" ca="1" si="181"/>
        <v>0</v>
      </c>
      <c r="AU26" s="196">
        <f t="shared" ca="1" si="181"/>
        <v>0</v>
      </c>
      <c r="AV26" s="196">
        <f t="shared" ca="1" si="181"/>
        <v>0</v>
      </c>
      <c r="AW26" s="196">
        <f t="shared" ca="1" si="181"/>
        <v>0</v>
      </c>
      <c r="AX26" s="196">
        <f t="shared" ca="1" si="181"/>
        <v>0</v>
      </c>
      <c r="AY26" s="196">
        <f t="shared" ref="AY26:CD26" ca="1" si="182">IF(AY$11&lt;$D$1+$A26,$C26/$D$1,IF(AY$11=$D$1+$A26,($C26/$D$1)/2,0))</f>
        <v>0</v>
      </c>
      <c r="AZ26" s="196">
        <f t="shared" ca="1" si="182"/>
        <v>0</v>
      </c>
      <c r="BA26" s="196">
        <f t="shared" ca="1" si="182"/>
        <v>0</v>
      </c>
      <c r="BB26" s="196">
        <f t="shared" ca="1" si="182"/>
        <v>0</v>
      </c>
      <c r="BC26" s="196">
        <f t="shared" ca="1" si="182"/>
        <v>0</v>
      </c>
      <c r="BD26" s="196">
        <f t="shared" ca="1" si="182"/>
        <v>0</v>
      </c>
      <c r="BE26" s="196">
        <f t="shared" ca="1" si="182"/>
        <v>0</v>
      </c>
      <c r="BF26" s="196">
        <f t="shared" ca="1" si="182"/>
        <v>0</v>
      </c>
      <c r="BG26" s="196">
        <f t="shared" ca="1" si="182"/>
        <v>0</v>
      </c>
      <c r="BH26" s="196">
        <f t="shared" ca="1" si="182"/>
        <v>0</v>
      </c>
      <c r="BI26" s="196">
        <f t="shared" ca="1" si="182"/>
        <v>0</v>
      </c>
      <c r="BJ26" s="196">
        <f t="shared" ca="1" si="182"/>
        <v>0</v>
      </c>
      <c r="BK26" s="196">
        <f t="shared" ca="1" si="182"/>
        <v>0</v>
      </c>
      <c r="BL26" s="196">
        <f t="shared" ca="1" si="182"/>
        <v>0</v>
      </c>
      <c r="BM26" s="196">
        <f t="shared" ca="1" si="182"/>
        <v>0</v>
      </c>
      <c r="BN26" s="196">
        <f t="shared" ca="1" si="182"/>
        <v>0</v>
      </c>
      <c r="BO26" s="196">
        <f t="shared" ca="1" si="182"/>
        <v>0</v>
      </c>
      <c r="BP26" s="196">
        <f t="shared" ca="1" si="182"/>
        <v>0</v>
      </c>
      <c r="BQ26" s="196">
        <f t="shared" ca="1" si="182"/>
        <v>0</v>
      </c>
      <c r="BR26" s="196">
        <f t="shared" ca="1" si="182"/>
        <v>0</v>
      </c>
      <c r="BS26" s="196">
        <f t="shared" ca="1" si="182"/>
        <v>0</v>
      </c>
      <c r="BT26" s="196">
        <f t="shared" ca="1" si="182"/>
        <v>0</v>
      </c>
      <c r="BU26" s="196">
        <f t="shared" ca="1" si="182"/>
        <v>0</v>
      </c>
      <c r="BV26" s="196">
        <f t="shared" ca="1" si="182"/>
        <v>0</v>
      </c>
      <c r="BW26" s="196">
        <f t="shared" ca="1" si="182"/>
        <v>0</v>
      </c>
      <c r="BX26" s="196">
        <f t="shared" ca="1" si="182"/>
        <v>0</v>
      </c>
      <c r="BY26" s="196">
        <f t="shared" ca="1" si="182"/>
        <v>0</v>
      </c>
      <c r="BZ26" s="196">
        <f t="shared" ca="1" si="182"/>
        <v>0</v>
      </c>
      <c r="CA26" s="196">
        <f t="shared" ca="1" si="182"/>
        <v>0</v>
      </c>
      <c r="CB26" s="196">
        <f t="shared" ca="1" si="182"/>
        <v>0</v>
      </c>
      <c r="CC26" s="196">
        <f t="shared" ca="1" si="182"/>
        <v>0</v>
      </c>
      <c r="CD26" s="196">
        <f t="shared" ca="1" si="182"/>
        <v>0</v>
      </c>
      <c r="CE26" s="196">
        <f t="shared" ref="CE26:CY26" ca="1" si="183">IF(CE$11&lt;$D$1+$A26,$C26/$D$1,IF(CE$11=$D$1+$A26,($C26/$D$1)/2,0))</f>
        <v>0</v>
      </c>
      <c r="CF26" s="196">
        <f t="shared" ca="1" si="183"/>
        <v>0</v>
      </c>
      <c r="CG26" s="196">
        <f t="shared" ca="1" si="183"/>
        <v>0</v>
      </c>
      <c r="CH26" s="196">
        <f t="shared" ca="1" si="183"/>
        <v>0</v>
      </c>
      <c r="CI26" s="196">
        <f t="shared" ca="1" si="183"/>
        <v>0</v>
      </c>
      <c r="CJ26" s="196">
        <f t="shared" ca="1" si="183"/>
        <v>0</v>
      </c>
      <c r="CK26" s="196">
        <f t="shared" ca="1" si="183"/>
        <v>0</v>
      </c>
      <c r="CL26" s="196">
        <f t="shared" ca="1" si="183"/>
        <v>0</v>
      </c>
      <c r="CM26" s="196">
        <f t="shared" ca="1" si="183"/>
        <v>0</v>
      </c>
      <c r="CN26" s="196">
        <f t="shared" ca="1" si="183"/>
        <v>0</v>
      </c>
      <c r="CO26" s="196">
        <f t="shared" ca="1" si="183"/>
        <v>0</v>
      </c>
      <c r="CP26" s="196">
        <f t="shared" ca="1" si="183"/>
        <v>0</v>
      </c>
      <c r="CQ26" s="196">
        <f t="shared" ca="1" si="183"/>
        <v>0</v>
      </c>
      <c r="CR26" s="196">
        <f t="shared" ca="1" si="183"/>
        <v>0</v>
      </c>
      <c r="CS26" s="196">
        <f t="shared" ca="1" si="183"/>
        <v>0</v>
      </c>
      <c r="CT26" s="196">
        <f t="shared" ca="1" si="183"/>
        <v>0</v>
      </c>
      <c r="CU26" s="196">
        <f t="shared" ca="1" si="183"/>
        <v>0</v>
      </c>
      <c r="CV26" s="196">
        <f t="shared" ca="1" si="183"/>
        <v>0</v>
      </c>
      <c r="CW26" s="196">
        <f t="shared" ca="1" si="183"/>
        <v>0</v>
      </c>
      <c r="CX26" s="196">
        <f t="shared" ca="1" si="183"/>
        <v>0</v>
      </c>
      <c r="CY26" s="196">
        <f t="shared" ca="1" si="183"/>
        <v>0</v>
      </c>
      <c r="CZ26" s="196">
        <f t="shared" ca="1" si="143"/>
        <v>0</v>
      </c>
      <c r="DA26" s="464" t="s">
        <v>250</v>
      </c>
      <c r="DB26" s="464">
        <f t="shared" si="147"/>
        <v>2031</v>
      </c>
    </row>
    <row r="27" spans="1:106" x14ac:dyDescent="0.2">
      <c r="A27" s="195">
        <f t="shared" si="139"/>
        <v>16</v>
      </c>
      <c r="B27" s="195">
        <f t="shared" si="139"/>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184">IF(T$11&lt;$D$1+$A27,$C27/$D$1,IF(T$11=$D$1+$A27,($C27/$D$1)/2,0))</f>
        <v>0</v>
      </c>
      <c r="U27" s="196">
        <f t="shared" ca="1" si="184"/>
        <v>0</v>
      </c>
      <c r="V27" s="196">
        <f t="shared" ca="1" si="184"/>
        <v>0</v>
      </c>
      <c r="W27" s="196">
        <f t="shared" ca="1" si="184"/>
        <v>0</v>
      </c>
      <c r="X27" s="196">
        <f t="shared" ca="1" si="184"/>
        <v>0</v>
      </c>
      <c r="Y27" s="196">
        <f t="shared" ca="1" si="184"/>
        <v>0</v>
      </c>
      <c r="Z27" s="196">
        <f t="shared" ca="1" si="184"/>
        <v>0</v>
      </c>
      <c r="AA27" s="196">
        <f t="shared" ca="1" si="184"/>
        <v>0</v>
      </c>
      <c r="AB27" s="196">
        <f t="shared" ca="1" si="184"/>
        <v>0</v>
      </c>
      <c r="AC27" s="196">
        <f t="shared" ca="1" si="184"/>
        <v>0</v>
      </c>
      <c r="AD27" s="196">
        <f t="shared" ca="1" si="184"/>
        <v>0</v>
      </c>
      <c r="AE27" s="196">
        <f t="shared" ca="1" si="184"/>
        <v>0</v>
      </c>
      <c r="AF27" s="196">
        <f t="shared" ca="1" si="184"/>
        <v>0</v>
      </c>
      <c r="AG27" s="196">
        <f t="shared" ca="1" si="184"/>
        <v>0</v>
      </c>
      <c r="AH27" s="196">
        <f t="shared" ca="1" si="184"/>
        <v>0</v>
      </c>
      <c r="AI27" s="196">
        <f t="shared" ca="1" si="184"/>
        <v>0</v>
      </c>
      <c r="AJ27" s="196">
        <f t="shared" ca="1" si="184"/>
        <v>0</v>
      </c>
      <c r="AK27" s="196">
        <f t="shared" ca="1" si="184"/>
        <v>0</v>
      </c>
      <c r="AL27" s="196">
        <f t="shared" ca="1" si="184"/>
        <v>0</v>
      </c>
      <c r="AM27" s="196">
        <f t="shared" ca="1" si="184"/>
        <v>0</v>
      </c>
      <c r="AN27" s="196">
        <f t="shared" ca="1" si="184"/>
        <v>0</v>
      </c>
      <c r="AO27" s="196">
        <f t="shared" ca="1" si="184"/>
        <v>0</v>
      </c>
      <c r="AP27" s="196">
        <f t="shared" ca="1" si="184"/>
        <v>0</v>
      </c>
      <c r="AQ27" s="196">
        <f t="shared" ca="1" si="184"/>
        <v>0</v>
      </c>
      <c r="AR27" s="196">
        <f t="shared" ca="1" si="184"/>
        <v>0</v>
      </c>
      <c r="AS27" s="196">
        <f t="shared" ca="1" si="184"/>
        <v>0</v>
      </c>
      <c r="AT27" s="196">
        <f t="shared" ca="1" si="184"/>
        <v>0</v>
      </c>
      <c r="AU27" s="196">
        <f t="shared" ca="1" si="184"/>
        <v>0</v>
      </c>
      <c r="AV27" s="196">
        <f t="shared" ca="1" si="184"/>
        <v>0</v>
      </c>
      <c r="AW27" s="196">
        <f t="shared" ca="1" si="184"/>
        <v>0</v>
      </c>
      <c r="AX27" s="196">
        <f t="shared" ca="1" si="184"/>
        <v>0</v>
      </c>
      <c r="AY27" s="196">
        <f t="shared" ca="1" si="184"/>
        <v>0</v>
      </c>
      <c r="AZ27" s="196">
        <f t="shared" ref="AZ27:CE27" ca="1" si="185">IF(AZ$11&lt;$D$1+$A27,$C27/$D$1,IF(AZ$11=$D$1+$A27,($C27/$D$1)/2,0))</f>
        <v>0</v>
      </c>
      <c r="BA27" s="196">
        <f t="shared" ca="1" si="185"/>
        <v>0</v>
      </c>
      <c r="BB27" s="196">
        <f t="shared" ca="1" si="185"/>
        <v>0</v>
      </c>
      <c r="BC27" s="196">
        <f t="shared" ca="1" si="185"/>
        <v>0</v>
      </c>
      <c r="BD27" s="196">
        <f t="shared" ca="1" si="185"/>
        <v>0</v>
      </c>
      <c r="BE27" s="196">
        <f t="shared" ca="1" si="185"/>
        <v>0</v>
      </c>
      <c r="BF27" s="196">
        <f t="shared" ca="1" si="185"/>
        <v>0</v>
      </c>
      <c r="BG27" s="196">
        <f t="shared" ca="1" si="185"/>
        <v>0</v>
      </c>
      <c r="BH27" s="196">
        <f t="shared" ca="1" si="185"/>
        <v>0</v>
      </c>
      <c r="BI27" s="196">
        <f t="shared" ca="1" si="185"/>
        <v>0</v>
      </c>
      <c r="BJ27" s="196">
        <f t="shared" ca="1" si="185"/>
        <v>0</v>
      </c>
      <c r="BK27" s="196">
        <f t="shared" ca="1" si="185"/>
        <v>0</v>
      </c>
      <c r="BL27" s="196">
        <f t="shared" ca="1" si="185"/>
        <v>0</v>
      </c>
      <c r="BM27" s="196">
        <f t="shared" ca="1" si="185"/>
        <v>0</v>
      </c>
      <c r="BN27" s="196">
        <f t="shared" ca="1" si="185"/>
        <v>0</v>
      </c>
      <c r="BO27" s="196">
        <f t="shared" ca="1" si="185"/>
        <v>0</v>
      </c>
      <c r="BP27" s="196">
        <f t="shared" ca="1" si="185"/>
        <v>0</v>
      </c>
      <c r="BQ27" s="196">
        <f t="shared" ca="1" si="185"/>
        <v>0</v>
      </c>
      <c r="BR27" s="196">
        <f t="shared" ca="1" si="185"/>
        <v>0</v>
      </c>
      <c r="BS27" s="196">
        <f t="shared" ca="1" si="185"/>
        <v>0</v>
      </c>
      <c r="BT27" s="196">
        <f t="shared" ca="1" si="185"/>
        <v>0</v>
      </c>
      <c r="BU27" s="196">
        <f t="shared" ca="1" si="185"/>
        <v>0</v>
      </c>
      <c r="BV27" s="196">
        <f t="shared" ca="1" si="185"/>
        <v>0</v>
      </c>
      <c r="BW27" s="196">
        <f t="shared" ca="1" si="185"/>
        <v>0</v>
      </c>
      <c r="BX27" s="196">
        <f t="shared" ca="1" si="185"/>
        <v>0</v>
      </c>
      <c r="BY27" s="196">
        <f t="shared" ca="1" si="185"/>
        <v>0</v>
      </c>
      <c r="BZ27" s="196">
        <f t="shared" ca="1" si="185"/>
        <v>0</v>
      </c>
      <c r="CA27" s="196">
        <f t="shared" ca="1" si="185"/>
        <v>0</v>
      </c>
      <c r="CB27" s="196">
        <f t="shared" ca="1" si="185"/>
        <v>0</v>
      </c>
      <c r="CC27" s="196">
        <f t="shared" ca="1" si="185"/>
        <v>0</v>
      </c>
      <c r="CD27" s="196">
        <f t="shared" ca="1" si="185"/>
        <v>0</v>
      </c>
      <c r="CE27" s="196">
        <f t="shared" ca="1" si="185"/>
        <v>0</v>
      </c>
      <c r="CF27" s="196">
        <f t="shared" ref="CF27:CY27" ca="1" si="186">IF(CF$11&lt;$D$1+$A27,$C27/$D$1,IF(CF$11=$D$1+$A27,($C27/$D$1)/2,0))</f>
        <v>0</v>
      </c>
      <c r="CG27" s="196">
        <f t="shared" ca="1" si="186"/>
        <v>0</v>
      </c>
      <c r="CH27" s="196">
        <f t="shared" ca="1" si="186"/>
        <v>0</v>
      </c>
      <c r="CI27" s="196">
        <f t="shared" ca="1" si="186"/>
        <v>0</v>
      </c>
      <c r="CJ27" s="196">
        <f t="shared" ca="1" si="186"/>
        <v>0</v>
      </c>
      <c r="CK27" s="196">
        <f t="shared" ca="1" si="186"/>
        <v>0</v>
      </c>
      <c r="CL27" s="196">
        <f t="shared" ca="1" si="186"/>
        <v>0</v>
      </c>
      <c r="CM27" s="196">
        <f t="shared" ca="1" si="186"/>
        <v>0</v>
      </c>
      <c r="CN27" s="196">
        <f t="shared" ca="1" si="186"/>
        <v>0</v>
      </c>
      <c r="CO27" s="196">
        <f t="shared" ca="1" si="186"/>
        <v>0</v>
      </c>
      <c r="CP27" s="196">
        <f t="shared" ca="1" si="186"/>
        <v>0</v>
      </c>
      <c r="CQ27" s="196">
        <f t="shared" ca="1" si="186"/>
        <v>0</v>
      </c>
      <c r="CR27" s="196">
        <f t="shared" ca="1" si="186"/>
        <v>0</v>
      </c>
      <c r="CS27" s="196">
        <f t="shared" ca="1" si="186"/>
        <v>0</v>
      </c>
      <c r="CT27" s="196">
        <f t="shared" ca="1" si="186"/>
        <v>0</v>
      </c>
      <c r="CU27" s="196">
        <f t="shared" ca="1" si="186"/>
        <v>0</v>
      </c>
      <c r="CV27" s="196">
        <f t="shared" ca="1" si="186"/>
        <v>0</v>
      </c>
      <c r="CW27" s="196">
        <f t="shared" ca="1" si="186"/>
        <v>0</v>
      </c>
      <c r="CX27" s="196">
        <f t="shared" ca="1" si="186"/>
        <v>0</v>
      </c>
      <c r="CY27" s="196">
        <f t="shared" ca="1" si="186"/>
        <v>0</v>
      </c>
      <c r="CZ27" s="196">
        <f t="shared" ca="1" si="143"/>
        <v>0</v>
      </c>
      <c r="DA27" s="464" t="s">
        <v>251</v>
      </c>
      <c r="DB27" s="464">
        <f t="shared" si="147"/>
        <v>2032</v>
      </c>
    </row>
    <row r="28" spans="1:106" x14ac:dyDescent="0.2">
      <c r="A28" s="195">
        <f t="shared" si="139"/>
        <v>17</v>
      </c>
      <c r="B28" s="195">
        <f t="shared" si="139"/>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187">IF(U$11&lt;$D$1+$A28,$C28/$D$1,IF(U$11=$D$1+$A28,($C28/$D$1)/2,0))</f>
        <v>0</v>
      </c>
      <c r="V28" s="196">
        <f t="shared" ca="1" si="187"/>
        <v>0</v>
      </c>
      <c r="W28" s="196">
        <f t="shared" ca="1" si="187"/>
        <v>0</v>
      </c>
      <c r="X28" s="196">
        <f t="shared" ca="1" si="187"/>
        <v>0</v>
      </c>
      <c r="Y28" s="196">
        <f t="shared" ca="1" si="187"/>
        <v>0</v>
      </c>
      <c r="Z28" s="196">
        <f t="shared" ca="1" si="187"/>
        <v>0</v>
      </c>
      <c r="AA28" s="196">
        <f t="shared" ca="1" si="187"/>
        <v>0</v>
      </c>
      <c r="AB28" s="196">
        <f t="shared" ca="1" si="187"/>
        <v>0</v>
      </c>
      <c r="AC28" s="196">
        <f t="shared" ca="1" si="187"/>
        <v>0</v>
      </c>
      <c r="AD28" s="196">
        <f t="shared" ca="1" si="187"/>
        <v>0</v>
      </c>
      <c r="AE28" s="196">
        <f t="shared" ca="1" si="187"/>
        <v>0</v>
      </c>
      <c r="AF28" s="196">
        <f t="shared" ca="1" si="187"/>
        <v>0</v>
      </c>
      <c r="AG28" s="196">
        <f t="shared" ca="1" si="187"/>
        <v>0</v>
      </c>
      <c r="AH28" s="196">
        <f t="shared" ca="1" si="187"/>
        <v>0</v>
      </c>
      <c r="AI28" s="196">
        <f t="shared" ca="1" si="187"/>
        <v>0</v>
      </c>
      <c r="AJ28" s="196">
        <f t="shared" ca="1" si="187"/>
        <v>0</v>
      </c>
      <c r="AK28" s="196">
        <f t="shared" ca="1" si="187"/>
        <v>0</v>
      </c>
      <c r="AL28" s="196">
        <f t="shared" ca="1" si="187"/>
        <v>0</v>
      </c>
      <c r="AM28" s="196">
        <f t="shared" ca="1" si="187"/>
        <v>0</v>
      </c>
      <c r="AN28" s="196">
        <f t="shared" ca="1" si="187"/>
        <v>0</v>
      </c>
      <c r="AO28" s="196">
        <f t="shared" ca="1" si="187"/>
        <v>0</v>
      </c>
      <c r="AP28" s="196">
        <f t="shared" ca="1" si="187"/>
        <v>0</v>
      </c>
      <c r="AQ28" s="196">
        <f t="shared" ca="1" si="187"/>
        <v>0</v>
      </c>
      <c r="AR28" s="196">
        <f t="shared" ca="1" si="187"/>
        <v>0</v>
      </c>
      <c r="AS28" s="196">
        <f t="shared" ca="1" si="187"/>
        <v>0</v>
      </c>
      <c r="AT28" s="196">
        <f t="shared" ca="1" si="187"/>
        <v>0</v>
      </c>
      <c r="AU28" s="196">
        <f t="shared" ca="1" si="187"/>
        <v>0</v>
      </c>
      <c r="AV28" s="196">
        <f t="shared" ca="1" si="187"/>
        <v>0</v>
      </c>
      <c r="AW28" s="196">
        <f t="shared" ca="1" si="187"/>
        <v>0</v>
      </c>
      <c r="AX28" s="196">
        <f t="shared" ca="1" si="187"/>
        <v>0</v>
      </c>
      <c r="AY28" s="196">
        <f t="shared" ca="1" si="187"/>
        <v>0</v>
      </c>
      <c r="AZ28" s="196">
        <f t="shared" ca="1" si="187"/>
        <v>0</v>
      </c>
      <c r="BA28" s="196">
        <f t="shared" ref="BA28:CF28" ca="1" si="188">IF(BA$11&lt;$D$1+$A28,$C28/$D$1,IF(BA$11=$D$1+$A28,($C28/$D$1)/2,0))</f>
        <v>0</v>
      </c>
      <c r="BB28" s="196">
        <f t="shared" ca="1" si="188"/>
        <v>0</v>
      </c>
      <c r="BC28" s="196">
        <f t="shared" ca="1" si="188"/>
        <v>0</v>
      </c>
      <c r="BD28" s="196">
        <f t="shared" ca="1" si="188"/>
        <v>0</v>
      </c>
      <c r="BE28" s="196">
        <f t="shared" ca="1" si="188"/>
        <v>0</v>
      </c>
      <c r="BF28" s="196">
        <f t="shared" ca="1" si="188"/>
        <v>0</v>
      </c>
      <c r="BG28" s="196">
        <f t="shared" ca="1" si="188"/>
        <v>0</v>
      </c>
      <c r="BH28" s="196">
        <f t="shared" ca="1" si="188"/>
        <v>0</v>
      </c>
      <c r="BI28" s="196">
        <f t="shared" ca="1" si="188"/>
        <v>0</v>
      </c>
      <c r="BJ28" s="196">
        <f t="shared" ca="1" si="188"/>
        <v>0</v>
      </c>
      <c r="BK28" s="196">
        <f t="shared" ca="1" si="188"/>
        <v>0</v>
      </c>
      <c r="BL28" s="196">
        <f t="shared" ca="1" si="188"/>
        <v>0</v>
      </c>
      <c r="BM28" s="196">
        <f t="shared" ca="1" si="188"/>
        <v>0</v>
      </c>
      <c r="BN28" s="196">
        <f t="shared" ca="1" si="188"/>
        <v>0</v>
      </c>
      <c r="BO28" s="196">
        <f t="shared" ca="1" si="188"/>
        <v>0</v>
      </c>
      <c r="BP28" s="196">
        <f t="shared" ca="1" si="188"/>
        <v>0</v>
      </c>
      <c r="BQ28" s="196">
        <f t="shared" ca="1" si="188"/>
        <v>0</v>
      </c>
      <c r="BR28" s="196">
        <f t="shared" ca="1" si="188"/>
        <v>0</v>
      </c>
      <c r="BS28" s="196">
        <f t="shared" ca="1" si="188"/>
        <v>0</v>
      </c>
      <c r="BT28" s="196">
        <f t="shared" ca="1" si="188"/>
        <v>0</v>
      </c>
      <c r="BU28" s="196">
        <f t="shared" ca="1" si="188"/>
        <v>0</v>
      </c>
      <c r="BV28" s="196">
        <f t="shared" ca="1" si="188"/>
        <v>0</v>
      </c>
      <c r="BW28" s="196">
        <f t="shared" ca="1" si="188"/>
        <v>0</v>
      </c>
      <c r="BX28" s="196">
        <f t="shared" ca="1" si="188"/>
        <v>0</v>
      </c>
      <c r="BY28" s="196">
        <f t="shared" ca="1" si="188"/>
        <v>0</v>
      </c>
      <c r="BZ28" s="196">
        <f t="shared" ca="1" si="188"/>
        <v>0</v>
      </c>
      <c r="CA28" s="196">
        <f t="shared" ca="1" si="188"/>
        <v>0</v>
      </c>
      <c r="CB28" s="196">
        <f t="shared" ca="1" si="188"/>
        <v>0</v>
      </c>
      <c r="CC28" s="196">
        <f t="shared" ca="1" si="188"/>
        <v>0</v>
      </c>
      <c r="CD28" s="196">
        <f t="shared" ca="1" si="188"/>
        <v>0</v>
      </c>
      <c r="CE28" s="196">
        <f t="shared" ca="1" si="188"/>
        <v>0</v>
      </c>
      <c r="CF28" s="196">
        <f t="shared" ca="1" si="188"/>
        <v>0</v>
      </c>
      <c r="CG28" s="196">
        <f t="shared" ref="CG28:CY28" ca="1" si="189">IF(CG$11&lt;$D$1+$A28,$C28/$D$1,IF(CG$11=$D$1+$A28,($C28/$D$1)/2,0))</f>
        <v>0</v>
      </c>
      <c r="CH28" s="196">
        <f t="shared" ca="1" si="189"/>
        <v>0</v>
      </c>
      <c r="CI28" s="196">
        <f t="shared" ca="1" si="189"/>
        <v>0</v>
      </c>
      <c r="CJ28" s="196">
        <f t="shared" ca="1" si="189"/>
        <v>0</v>
      </c>
      <c r="CK28" s="196">
        <f t="shared" ca="1" si="189"/>
        <v>0</v>
      </c>
      <c r="CL28" s="196">
        <f t="shared" ca="1" si="189"/>
        <v>0</v>
      </c>
      <c r="CM28" s="196">
        <f t="shared" ca="1" si="189"/>
        <v>0</v>
      </c>
      <c r="CN28" s="196">
        <f t="shared" ca="1" si="189"/>
        <v>0</v>
      </c>
      <c r="CO28" s="196">
        <f t="shared" ca="1" si="189"/>
        <v>0</v>
      </c>
      <c r="CP28" s="196">
        <f t="shared" ca="1" si="189"/>
        <v>0</v>
      </c>
      <c r="CQ28" s="196">
        <f t="shared" ca="1" si="189"/>
        <v>0</v>
      </c>
      <c r="CR28" s="196">
        <f t="shared" ca="1" si="189"/>
        <v>0</v>
      </c>
      <c r="CS28" s="196">
        <f t="shared" ca="1" si="189"/>
        <v>0</v>
      </c>
      <c r="CT28" s="196">
        <f t="shared" ca="1" si="189"/>
        <v>0</v>
      </c>
      <c r="CU28" s="196">
        <f t="shared" ca="1" si="189"/>
        <v>0</v>
      </c>
      <c r="CV28" s="196">
        <f t="shared" ca="1" si="189"/>
        <v>0</v>
      </c>
      <c r="CW28" s="196">
        <f t="shared" ca="1" si="189"/>
        <v>0</v>
      </c>
      <c r="CX28" s="196">
        <f t="shared" ca="1" si="189"/>
        <v>0</v>
      </c>
      <c r="CY28" s="196">
        <f t="shared" ca="1" si="189"/>
        <v>0</v>
      </c>
      <c r="CZ28" s="196">
        <f t="shared" ca="1" si="143"/>
        <v>0</v>
      </c>
      <c r="DA28" s="464" t="s">
        <v>252</v>
      </c>
      <c r="DB28" s="464">
        <f t="shared" si="147"/>
        <v>2033</v>
      </c>
    </row>
    <row r="29" spans="1:106" x14ac:dyDescent="0.2">
      <c r="A29" s="195">
        <f t="shared" si="139"/>
        <v>18</v>
      </c>
      <c r="B29" s="195">
        <f t="shared" si="139"/>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190">IF(V$11&lt;$D$1+$A29,$C29/$D$1,IF(V$11=$D$1+$A29,($C29/$D$1)/2,0))</f>
        <v>0</v>
      </c>
      <c r="W29" s="196">
        <f t="shared" ca="1" si="190"/>
        <v>0</v>
      </c>
      <c r="X29" s="196">
        <f t="shared" ca="1" si="190"/>
        <v>0</v>
      </c>
      <c r="Y29" s="196">
        <f t="shared" ca="1" si="190"/>
        <v>0</v>
      </c>
      <c r="Z29" s="196">
        <f t="shared" ca="1" si="190"/>
        <v>0</v>
      </c>
      <c r="AA29" s="196">
        <f t="shared" ca="1" si="190"/>
        <v>0</v>
      </c>
      <c r="AB29" s="196">
        <f t="shared" ca="1" si="190"/>
        <v>0</v>
      </c>
      <c r="AC29" s="196">
        <f t="shared" ca="1" si="190"/>
        <v>0</v>
      </c>
      <c r="AD29" s="196">
        <f t="shared" ca="1" si="190"/>
        <v>0</v>
      </c>
      <c r="AE29" s="196">
        <f t="shared" ca="1" si="190"/>
        <v>0</v>
      </c>
      <c r="AF29" s="196">
        <f t="shared" ca="1" si="190"/>
        <v>0</v>
      </c>
      <c r="AG29" s="196">
        <f t="shared" ca="1" si="190"/>
        <v>0</v>
      </c>
      <c r="AH29" s="196">
        <f t="shared" ca="1" si="190"/>
        <v>0</v>
      </c>
      <c r="AI29" s="196">
        <f t="shared" ca="1" si="190"/>
        <v>0</v>
      </c>
      <c r="AJ29" s="196">
        <f t="shared" ca="1" si="190"/>
        <v>0</v>
      </c>
      <c r="AK29" s="196">
        <f t="shared" ca="1" si="190"/>
        <v>0</v>
      </c>
      <c r="AL29" s="196">
        <f t="shared" ca="1" si="190"/>
        <v>0</v>
      </c>
      <c r="AM29" s="196">
        <f t="shared" ca="1" si="190"/>
        <v>0</v>
      </c>
      <c r="AN29" s="196">
        <f t="shared" ca="1" si="190"/>
        <v>0</v>
      </c>
      <c r="AO29" s="196">
        <f t="shared" ca="1" si="190"/>
        <v>0</v>
      </c>
      <c r="AP29" s="196">
        <f t="shared" ca="1" si="190"/>
        <v>0</v>
      </c>
      <c r="AQ29" s="196">
        <f t="shared" ca="1" si="190"/>
        <v>0</v>
      </c>
      <c r="AR29" s="196">
        <f t="shared" ca="1" si="190"/>
        <v>0</v>
      </c>
      <c r="AS29" s="196">
        <f t="shared" ca="1" si="190"/>
        <v>0</v>
      </c>
      <c r="AT29" s="196">
        <f t="shared" ca="1" si="190"/>
        <v>0</v>
      </c>
      <c r="AU29" s="196">
        <f t="shared" ca="1" si="190"/>
        <v>0</v>
      </c>
      <c r="AV29" s="196">
        <f t="shared" ca="1" si="190"/>
        <v>0</v>
      </c>
      <c r="AW29" s="196">
        <f t="shared" ca="1" si="190"/>
        <v>0</v>
      </c>
      <c r="AX29" s="196">
        <f t="shared" ca="1" si="190"/>
        <v>0</v>
      </c>
      <c r="AY29" s="196">
        <f t="shared" ca="1" si="190"/>
        <v>0</v>
      </c>
      <c r="AZ29" s="196">
        <f t="shared" ca="1" si="190"/>
        <v>0</v>
      </c>
      <c r="BA29" s="196">
        <f t="shared" ca="1" si="190"/>
        <v>0</v>
      </c>
      <c r="BB29" s="196">
        <f t="shared" ref="BB29:CG29" ca="1" si="191">IF(BB$11&lt;$D$1+$A29,$C29/$D$1,IF(BB$11=$D$1+$A29,($C29/$D$1)/2,0))</f>
        <v>0</v>
      </c>
      <c r="BC29" s="196">
        <f t="shared" ca="1" si="191"/>
        <v>0</v>
      </c>
      <c r="BD29" s="196">
        <f t="shared" ca="1" si="191"/>
        <v>0</v>
      </c>
      <c r="BE29" s="196">
        <f t="shared" ca="1" si="191"/>
        <v>0</v>
      </c>
      <c r="BF29" s="196">
        <f t="shared" ca="1" si="191"/>
        <v>0</v>
      </c>
      <c r="BG29" s="196">
        <f t="shared" ca="1" si="191"/>
        <v>0</v>
      </c>
      <c r="BH29" s="196">
        <f t="shared" ca="1" si="191"/>
        <v>0</v>
      </c>
      <c r="BI29" s="196">
        <f t="shared" ca="1" si="191"/>
        <v>0</v>
      </c>
      <c r="BJ29" s="196">
        <f t="shared" ca="1" si="191"/>
        <v>0</v>
      </c>
      <c r="BK29" s="196">
        <f t="shared" ca="1" si="191"/>
        <v>0</v>
      </c>
      <c r="BL29" s="196">
        <f t="shared" ca="1" si="191"/>
        <v>0</v>
      </c>
      <c r="BM29" s="196">
        <f t="shared" ca="1" si="191"/>
        <v>0</v>
      </c>
      <c r="BN29" s="196">
        <f t="shared" ca="1" si="191"/>
        <v>0</v>
      </c>
      <c r="BO29" s="196">
        <f t="shared" ca="1" si="191"/>
        <v>0</v>
      </c>
      <c r="BP29" s="196">
        <f t="shared" ca="1" si="191"/>
        <v>0</v>
      </c>
      <c r="BQ29" s="196">
        <f t="shared" ca="1" si="191"/>
        <v>0</v>
      </c>
      <c r="BR29" s="196">
        <f t="shared" ca="1" si="191"/>
        <v>0</v>
      </c>
      <c r="BS29" s="196">
        <f t="shared" ca="1" si="191"/>
        <v>0</v>
      </c>
      <c r="BT29" s="196">
        <f t="shared" ca="1" si="191"/>
        <v>0</v>
      </c>
      <c r="BU29" s="196">
        <f t="shared" ca="1" si="191"/>
        <v>0</v>
      </c>
      <c r="BV29" s="196">
        <f t="shared" ca="1" si="191"/>
        <v>0</v>
      </c>
      <c r="BW29" s="196">
        <f t="shared" ca="1" si="191"/>
        <v>0</v>
      </c>
      <c r="BX29" s="196">
        <f t="shared" ca="1" si="191"/>
        <v>0</v>
      </c>
      <c r="BY29" s="196">
        <f t="shared" ca="1" si="191"/>
        <v>0</v>
      </c>
      <c r="BZ29" s="196">
        <f t="shared" ca="1" si="191"/>
        <v>0</v>
      </c>
      <c r="CA29" s="196">
        <f t="shared" ca="1" si="191"/>
        <v>0</v>
      </c>
      <c r="CB29" s="196">
        <f t="shared" ca="1" si="191"/>
        <v>0</v>
      </c>
      <c r="CC29" s="196">
        <f t="shared" ca="1" si="191"/>
        <v>0</v>
      </c>
      <c r="CD29" s="196">
        <f t="shared" ca="1" si="191"/>
        <v>0</v>
      </c>
      <c r="CE29" s="196">
        <f t="shared" ca="1" si="191"/>
        <v>0</v>
      </c>
      <c r="CF29" s="196">
        <f t="shared" ca="1" si="191"/>
        <v>0</v>
      </c>
      <c r="CG29" s="196">
        <f t="shared" ca="1" si="191"/>
        <v>0</v>
      </c>
      <c r="CH29" s="196">
        <f t="shared" ref="CH29:CY29" ca="1" si="192">IF(CH$11&lt;$D$1+$A29,$C29/$D$1,IF(CH$11=$D$1+$A29,($C29/$D$1)/2,0))</f>
        <v>0</v>
      </c>
      <c r="CI29" s="196">
        <f t="shared" ca="1" si="192"/>
        <v>0</v>
      </c>
      <c r="CJ29" s="196">
        <f t="shared" ca="1" si="192"/>
        <v>0</v>
      </c>
      <c r="CK29" s="196">
        <f t="shared" ca="1" si="192"/>
        <v>0</v>
      </c>
      <c r="CL29" s="196">
        <f t="shared" ca="1" si="192"/>
        <v>0</v>
      </c>
      <c r="CM29" s="196">
        <f t="shared" ca="1" si="192"/>
        <v>0</v>
      </c>
      <c r="CN29" s="196">
        <f t="shared" ca="1" si="192"/>
        <v>0</v>
      </c>
      <c r="CO29" s="196">
        <f t="shared" ca="1" si="192"/>
        <v>0</v>
      </c>
      <c r="CP29" s="196">
        <f t="shared" ca="1" si="192"/>
        <v>0</v>
      </c>
      <c r="CQ29" s="196">
        <f t="shared" ca="1" si="192"/>
        <v>0</v>
      </c>
      <c r="CR29" s="196">
        <f t="shared" ca="1" si="192"/>
        <v>0</v>
      </c>
      <c r="CS29" s="196">
        <f t="shared" ca="1" si="192"/>
        <v>0</v>
      </c>
      <c r="CT29" s="196">
        <f t="shared" ca="1" si="192"/>
        <v>0</v>
      </c>
      <c r="CU29" s="196">
        <f t="shared" ca="1" si="192"/>
        <v>0</v>
      </c>
      <c r="CV29" s="196">
        <f t="shared" ca="1" si="192"/>
        <v>0</v>
      </c>
      <c r="CW29" s="196">
        <f t="shared" ca="1" si="192"/>
        <v>0</v>
      </c>
      <c r="CX29" s="196">
        <f t="shared" ca="1" si="192"/>
        <v>0</v>
      </c>
      <c r="CY29" s="196">
        <f t="shared" ca="1" si="192"/>
        <v>0</v>
      </c>
      <c r="CZ29" s="196">
        <f t="shared" ca="1" si="143"/>
        <v>0</v>
      </c>
      <c r="DA29" s="464" t="s">
        <v>253</v>
      </c>
      <c r="DB29" s="464">
        <f t="shared" si="147"/>
        <v>2034</v>
      </c>
    </row>
    <row r="30" spans="1:106" x14ac:dyDescent="0.2">
      <c r="A30" s="195">
        <f t="shared" si="139"/>
        <v>19</v>
      </c>
      <c r="B30" s="195">
        <f t="shared" si="139"/>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193">IF(W$11&lt;$D$1+$A30,$C30/$D$1,IF(W$11=$D$1+$A30,($C30/$D$1)/2,0))</f>
        <v>0</v>
      </c>
      <c r="X30" s="196">
        <f t="shared" ca="1" si="193"/>
        <v>0</v>
      </c>
      <c r="Y30" s="196">
        <f t="shared" ca="1" si="193"/>
        <v>0</v>
      </c>
      <c r="Z30" s="196">
        <f t="shared" ca="1" si="193"/>
        <v>0</v>
      </c>
      <c r="AA30" s="196">
        <f t="shared" ca="1" si="193"/>
        <v>0</v>
      </c>
      <c r="AB30" s="196">
        <f t="shared" ca="1" si="193"/>
        <v>0</v>
      </c>
      <c r="AC30" s="196">
        <f t="shared" ca="1" si="193"/>
        <v>0</v>
      </c>
      <c r="AD30" s="196">
        <f t="shared" ca="1" si="193"/>
        <v>0</v>
      </c>
      <c r="AE30" s="196">
        <f t="shared" ca="1" si="193"/>
        <v>0</v>
      </c>
      <c r="AF30" s="196">
        <f t="shared" ca="1" si="193"/>
        <v>0</v>
      </c>
      <c r="AG30" s="196">
        <f t="shared" ca="1" si="193"/>
        <v>0</v>
      </c>
      <c r="AH30" s="196">
        <f t="shared" ca="1" si="193"/>
        <v>0</v>
      </c>
      <c r="AI30" s="196">
        <f t="shared" ca="1" si="193"/>
        <v>0</v>
      </c>
      <c r="AJ30" s="196">
        <f t="shared" ca="1" si="193"/>
        <v>0</v>
      </c>
      <c r="AK30" s="196">
        <f t="shared" ca="1" si="193"/>
        <v>0</v>
      </c>
      <c r="AL30" s="196">
        <f t="shared" ca="1" si="193"/>
        <v>0</v>
      </c>
      <c r="AM30" s="196">
        <f t="shared" ca="1" si="193"/>
        <v>0</v>
      </c>
      <c r="AN30" s="196">
        <f t="shared" ca="1" si="193"/>
        <v>0</v>
      </c>
      <c r="AO30" s="196">
        <f t="shared" ca="1" si="193"/>
        <v>0</v>
      </c>
      <c r="AP30" s="196">
        <f t="shared" ca="1" si="193"/>
        <v>0</v>
      </c>
      <c r="AQ30" s="196">
        <f t="shared" ca="1" si="193"/>
        <v>0</v>
      </c>
      <c r="AR30" s="196">
        <f t="shared" ca="1" si="193"/>
        <v>0</v>
      </c>
      <c r="AS30" s="196">
        <f t="shared" ca="1" si="193"/>
        <v>0</v>
      </c>
      <c r="AT30" s="196">
        <f t="shared" ca="1" si="193"/>
        <v>0</v>
      </c>
      <c r="AU30" s="196">
        <f t="shared" ca="1" si="193"/>
        <v>0</v>
      </c>
      <c r="AV30" s="196">
        <f t="shared" ca="1" si="193"/>
        <v>0</v>
      </c>
      <c r="AW30" s="196">
        <f t="shared" ca="1" si="193"/>
        <v>0</v>
      </c>
      <c r="AX30" s="196">
        <f t="shared" ca="1" si="193"/>
        <v>0</v>
      </c>
      <c r="AY30" s="196">
        <f t="shared" ca="1" si="193"/>
        <v>0</v>
      </c>
      <c r="AZ30" s="196">
        <f t="shared" ca="1" si="193"/>
        <v>0</v>
      </c>
      <c r="BA30" s="196">
        <f t="shared" ca="1" si="193"/>
        <v>0</v>
      </c>
      <c r="BB30" s="196">
        <f t="shared" ca="1" si="193"/>
        <v>0</v>
      </c>
      <c r="BC30" s="196">
        <f t="shared" ref="BC30:CH30" ca="1" si="194">IF(BC$11&lt;$D$1+$A30,$C30/$D$1,IF(BC$11=$D$1+$A30,($C30/$D$1)/2,0))</f>
        <v>0</v>
      </c>
      <c r="BD30" s="196">
        <f t="shared" ca="1" si="194"/>
        <v>0</v>
      </c>
      <c r="BE30" s="196">
        <f t="shared" ca="1" si="194"/>
        <v>0</v>
      </c>
      <c r="BF30" s="196">
        <f t="shared" ca="1" si="194"/>
        <v>0</v>
      </c>
      <c r="BG30" s="196">
        <f t="shared" ca="1" si="194"/>
        <v>0</v>
      </c>
      <c r="BH30" s="196">
        <f t="shared" ca="1" si="194"/>
        <v>0</v>
      </c>
      <c r="BI30" s="196">
        <f t="shared" ca="1" si="194"/>
        <v>0</v>
      </c>
      <c r="BJ30" s="196">
        <f t="shared" ca="1" si="194"/>
        <v>0</v>
      </c>
      <c r="BK30" s="196">
        <f t="shared" ca="1" si="194"/>
        <v>0</v>
      </c>
      <c r="BL30" s="196">
        <f t="shared" ca="1" si="194"/>
        <v>0</v>
      </c>
      <c r="BM30" s="196">
        <f t="shared" ca="1" si="194"/>
        <v>0</v>
      </c>
      <c r="BN30" s="196">
        <f t="shared" ca="1" si="194"/>
        <v>0</v>
      </c>
      <c r="BO30" s="196">
        <f t="shared" ca="1" si="194"/>
        <v>0</v>
      </c>
      <c r="BP30" s="196">
        <f t="shared" ca="1" si="194"/>
        <v>0</v>
      </c>
      <c r="BQ30" s="196">
        <f t="shared" ca="1" si="194"/>
        <v>0</v>
      </c>
      <c r="BR30" s="196">
        <f t="shared" ca="1" si="194"/>
        <v>0</v>
      </c>
      <c r="BS30" s="196">
        <f t="shared" ca="1" si="194"/>
        <v>0</v>
      </c>
      <c r="BT30" s="196">
        <f t="shared" ca="1" si="194"/>
        <v>0</v>
      </c>
      <c r="BU30" s="196">
        <f t="shared" ca="1" si="194"/>
        <v>0</v>
      </c>
      <c r="BV30" s="196">
        <f t="shared" ca="1" si="194"/>
        <v>0</v>
      </c>
      <c r="BW30" s="196">
        <f t="shared" ca="1" si="194"/>
        <v>0</v>
      </c>
      <c r="BX30" s="196">
        <f t="shared" ca="1" si="194"/>
        <v>0</v>
      </c>
      <c r="BY30" s="196">
        <f t="shared" ca="1" si="194"/>
        <v>0</v>
      </c>
      <c r="BZ30" s="196">
        <f t="shared" ca="1" si="194"/>
        <v>0</v>
      </c>
      <c r="CA30" s="196">
        <f t="shared" ca="1" si="194"/>
        <v>0</v>
      </c>
      <c r="CB30" s="196">
        <f t="shared" ca="1" si="194"/>
        <v>0</v>
      </c>
      <c r="CC30" s="196">
        <f t="shared" ca="1" si="194"/>
        <v>0</v>
      </c>
      <c r="CD30" s="196">
        <f t="shared" ca="1" si="194"/>
        <v>0</v>
      </c>
      <c r="CE30" s="196">
        <f t="shared" ca="1" si="194"/>
        <v>0</v>
      </c>
      <c r="CF30" s="196">
        <f t="shared" ca="1" si="194"/>
        <v>0</v>
      </c>
      <c r="CG30" s="196">
        <f t="shared" ca="1" si="194"/>
        <v>0</v>
      </c>
      <c r="CH30" s="196">
        <f t="shared" ca="1" si="194"/>
        <v>0</v>
      </c>
      <c r="CI30" s="196">
        <f t="shared" ref="CI30:CY30" ca="1" si="195">IF(CI$11&lt;$D$1+$A30,$C30/$D$1,IF(CI$11=$D$1+$A30,($C30/$D$1)/2,0))</f>
        <v>0</v>
      </c>
      <c r="CJ30" s="196">
        <f t="shared" ca="1" si="195"/>
        <v>0</v>
      </c>
      <c r="CK30" s="196">
        <f t="shared" ca="1" si="195"/>
        <v>0</v>
      </c>
      <c r="CL30" s="196">
        <f t="shared" ca="1" si="195"/>
        <v>0</v>
      </c>
      <c r="CM30" s="196">
        <f t="shared" ca="1" si="195"/>
        <v>0</v>
      </c>
      <c r="CN30" s="196">
        <f t="shared" ca="1" si="195"/>
        <v>0</v>
      </c>
      <c r="CO30" s="196">
        <f t="shared" ca="1" si="195"/>
        <v>0</v>
      </c>
      <c r="CP30" s="196">
        <f t="shared" ca="1" si="195"/>
        <v>0</v>
      </c>
      <c r="CQ30" s="196">
        <f t="shared" ca="1" si="195"/>
        <v>0</v>
      </c>
      <c r="CR30" s="196">
        <f t="shared" ca="1" si="195"/>
        <v>0</v>
      </c>
      <c r="CS30" s="196">
        <f t="shared" ca="1" si="195"/>
        <v>0</v>
      </c>
      <c r="CT30" s="196">
        <f t="shared" ca="1" si="195"/>
        <v>0</v>
      </c>
      <c r="CU30" s="196">
        <f t="shared" ca="1" si="195"/>
        <v>0</v>
      </c>
      <c r="CV30" s="196">
        <f t="shared" ca="1" si="195"/>
        <v>0</v>
      </c>
      <c r="CW30" s="196">
        <f t="shared" ca="1" si="195"/>
        <v>0</v>
      </c>
      <c r="CX30" s="196">
        <f t="shared" ca="1" si="195"/>
        <v>0</v>
      </c>
      <c r="CY30" s="196">
        <f t="shared" ca="1" si="195"/>
        <v>0</v>
      </c>
      <c r="CZ30" s="196">
        <f t="shared" ca="1" si="143"/>
        <v>0</v>
      </c>
      <c r="DA30" s="464" t="s">
        <v>254</v>
      </c>
      <c r="DB30" s="464">
        <f t="shared" si="147"/>
        <v>2035</v>
      </c>
    </row>
    <row r="31" spans="1:106" x14ac:dyDescent="0.2">
      <c r="A31" s="195">
        <f t="shared" si="139"/>
        <v>20</v>
      </c>
      <c r="B31" s="195">
        <f t="shared" si="139"/>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196">IF(X$11&lt;$D$1+$A31,$C31/$D$1,IF(X$11=$D$1+$A31,($C31/$D$1)/2,0))</f>
        <v>0</v>
      </c>
      <c r="Y31" s="196">
        <f t="shared" ca="1" si="196"/>
        <v>0</v>
      </c>
      <c r="Z31" s="196">
        <f t="shared" ca="1" si="196"/>
        <v>0</v>
      </c>
      <c r="AA31" s="196">
        <f t="shared" ca="1" si="196"/>
        <v>0</v>
      </c>
      <c r="AB31" s="196">
        <f t="shared" ca="1" si="196"/>
        <v>0</v>
      </c>
      <c r="AC31" s="196">
        <f t="shared" ca="1" si="196"/>
        <v>0</v>
      </c>
      <c r="AD31" s="196">
        <f t="shared" ca="1" si="196"/>
        <v>0</v>
      </c>
      <c r="AE31" s="196">
        <f t="shared" ca="1" si="196"/>
        <v>0</v>
      </c>
      <c r="AF31" s="196">
        <f t="shared" ca="1" si="196"/>
        <v>0</v>
      </c>
      <c r="AG31" s="196">
        <f t="shared" ca="1" si="196"/>
        <v>0</v>
      </c>
      <c r="AH31" s="196">
        <f t="shared" ca="1" si="196"/>
        <v>0</v>
      </c>
      <c r="AI31" s="196">
        <f t="shared" ca="1" si="196"/>
        <v>0</v>
      </c>
      <c r="AJ31" s="196">
        <f t="shared" ca="1" si="196"/>
        <v>0</v>
      </c>
      <c r="AK31" s="196">
        <f t="shared" ca="1" si="196"/>
        <v>0</v>
      </c>
      <c r="AL31" s="196">
        <f t="shared" ca="1" si="196"/>
        <v>0</v>
      </c>
      <c r="AM31" s="196">
        <f t="shared" ca="1" si="196"/>
        <v>0</v>
      </c>
      <c r="AN31" s="196">
        <f t="shared" ca="1" si="196"/>
        <v>0</v>
      </c>
      <c r="AO31" s="196">
        <f t="shared" ca="1" si="196"/>
        <v>0</v>
      </c>
      <c r="AP31" s="196">
        <f t="shared" ca="1" si="196"/>
        <v>0</v>
      </c>
      <c r="AQ31" s="196">
        <f t="shared" ca="1" si="196"/>
        <v>0</v>
      </c>
      <c r="AR31" s="196">
        <f t="shared" ca="1" si="196"/>
        <v>0</v>
      </c>
      <c r="AS31" s="196">
        <f t="shared" ca="1" si="196"/>
        <v>0</v>
      </c>
      <c r="AT31" s="196">
        <f t="shared" ca="1" si="196"/>
        <v>0</v>
      </c>
      <c r="AU31" s="196">
        <f t="shared" ca="1" si="196"/>
        <v>0</v>
      </c>
      <c r="AV31" s="196">
        <f t="shared" ca="1" si="196"/>
        <v>0</v>
      </c>
      <c r="AW31" s="196">
        <f t="shared" ca="1" si="196"/>
        <v>0</v>
      </c>
      <c r="AX31" s="196">
        <f t="shared" ca="1" si="196"/>
        <v>0</v>
      </c>
      <c r="AY31" s="196">
        <f t="shared" ca="1" si="196"/>
        <v>0</v>
      </c>
      <c r="AZ31" s="196">
        <f t="shared" ca="1" si="196"/>
        <v>0</v>
      </c>
      <c r="BA31" s="196">
        <f t="shared" ca="1" si="196"/>
        <v>0</v>
      </c>
      <c r="BB31" s="196">
        <f t="shared" ca="1" si="196"/>
        <v>0</v>
      </c>
      <c r="BC31" s="196">
        <f t="shared" ca="1" si="196"/>
        <v>0</v>
      </c>
      <c r="BD31" s="196">
        <f t="shared" ref="BD31:CI31" ca="1" si="197">IF(BD$11&lt;$D$1+$A31,$C31/$D$1,IF(BD$11=$D$1+$A31,($C31/$D$1)/2,0))</f>
        <v>0</v>
      </c>
      <c r="BE31" s="196">
        <f t="shared" ca="1" si="197"/>
        <v>0</v>
      </c>
      <c r="BF31" s="196">
        <f t="shared" ca="1" si="197"/>
        <v>0</v>
      </c>
      <c r="BG31" s="196">
        <f t="shared" ca="1" si="197"/>
        <v>0</v>
      </c>
      <c r="BH31" s="196">
        <f t="shared" ca="1" si="197"/>
        <v>0</v>
      </c>
      <c r="BI31" s="196">
        <f t="shared" ca="1" si="197"/>
        <v>0</v>
      </c>
      <c r="BJ31" s="196">
        <f t="shared" ca="1" si="197"/>
        <v>0</v>
      </c>
      <c r="BK31" s="196">
        <f t="shared" ca="1" si="197"/>
        <v>0</v>
      </c>
      <c r="BL31" s="196">
        <f t="shared" ca="1" si="197"/>
        <v>0</v>
      </c>
      <c r="BM31" s="196">
        <f t="shared" ca="1" si="197"/>
        <v>0</v>
      </c>
      <c r="BN31" s="196">
        <f t="shared" ca="1" si="197"/>
        <v>0</v>
      </c>
      <c r="BO31" s="196">
        <f t="shared" ca="1" si="197"/>
        <v>0</v>
      </c>
      <c r="BP31" s="196">
        <f t="shared" ca="1" si="197"/>
        <v>0</v>
      </c>
      <c r="BQ31" s="196">
        <f t="shared" ca="1" si="197"/>
        <v>0</v>
      </c>
      <c r="BR31" s="196">
        <f t="shared" ca="1" si="197"/>
        <v>0</v>
      </c>
      <c r="BS31" s="196">
        <f t="shared" ca="1" si="197"/>
        <v>0</v>
      </c>
      <c r="BT31" s="196">
        <f t="shared" ca="1" si="197"/>
        <v>0</v>
      </c>
      <c r="BU31" s="196">
        <f t="shared" ca="1" si="197"/>
        <v>0</v>
      </c>
      <c r="BV31" s="196">
        <f t="shared" ca="1" si="197"/>
        <v>0</v>
      </c>
      <c r="BW31" s="196">
        <f t="shared" ca="1" si="197"/>
        <v>0</v>
      </c>
      <c r="BX31" s="196">
        <f t="shared" ca="1" si="197"/>
        <v>0</v>
      </c>
      <c r="BY31" s="196">
        <f t="shared" ca="1" si="197"/>
        <v>0</v>
      </c>
      <c r="BZ31" s="196">
        <f t="shared" ca="1" si="197"/>
        <v>0</v>
      </c>
      <c r="CA31" s="196">
        <f t="shared" ca="1" si="197"/>
        <v>0</v>
      </c>
      <c r="CB31" s="196">
        <f t="shared" ca="1" si="197"/>
        <v>0</v>
      </c>
      <c r="CC31" s="196">
        <f t="shared" ca="1" si="197"/>
        <v>0</v>
      </c>
      <c r="CD31" s="196">
        <f t="shared" ca="1" si="197"/>
        <v>0</v>
      </c>
      <c r="CE31" s="196">
        <f t="shared" ca="1" si="197"/>
        <v>0</v>
      </c>
      <c r="CF31" s="196">
        <f t="shared" ca="1" si="197"/>
        <v>0</v>
      </c>
      <c r="CG31" s="196">
        <f t="shared" ca="1" si="197"/>
        <v>0</v>
      </c>
      <c r="CH31" s="196">
        <f t="shared" ca="1" si="197"/>
        <v>0</v>
      </c>
      <c r="CI31" s="196">
        <f t="shared" ca="1" si="197"/>
        <v>0</v>
      </c>
      <c r="CJ31" s="196">
        <f t="shared" ref="CJ31:CY31" ca="1" si="198">IF(CJ$11&lt;$D$1+$A31,$C31/$D$1,IF(CJ$11=$D$1+$A31,($C31/$D$1)/2,0))</f>
        <v>0</v>
      </c>
      <c r="CK31" s="196">
        <f t="shared" ca="1" si="198"/>
        <v>0</v>
      </c>
      <c r="CL31" s="196">
        <f t="shared" ca="1" si="198"/>
        <v>0</v>
      </c>
      <c r="CM31" s="196">
        <f t="shared" ca="1" si="198"/>
        <v>0</v>
      </c>
      <c r="CN31" s="196">
        <f t="shared" ca="1" si="198"/>
        <v>0</v>
      </c>
      <c r="CO31" s="196">
        <f t="shared" ca="1" si="198"/>
        <v>0</v>
      </c>
      <c r="CP31" s="196">
        <f t="shared" ca="1" si="198"/>
        <v>0</v>
      </c>
      <c r="CQ31" s="196">
        <f t="shared" ca="1" si="198"/>
        <v>0</v>
      </c>
      <c r="CR31" s="196">
        <f t="shared" ca="1" si="198"/>
        <v>0</v>
      </c>
      <c r="CS31" s="196">
        <f t="shared" ca="1" si="198"/>
        <v>0</v>
      </c>
      <c r="CT31" s="196">
        <f t="shared" ca="1" si="198"/>
        <v>0</v>
      </c>
      <c r="CU31" s="196">
        <f t="shared" ca="1" si="198"/>
        <v>0</v>
      </c>
      <c r="CV31" s="196">
        <f t="shared" ca="1" si="198"/>
        <v>0</v>
      </c>
      <c r="CW31" s="196">
        <f t="shared" ca="1" si="198"/>
        <v>0</v>
      </c>
      <c r="CX31" s="196">
        <f t="shared" ca="1" si="198"/>
        <v>0</v>
      </c>
      <c r="CY31" s="196">
        <f t="shared" ca="1" si="198"/>
        <v>0</v>
      </c>
      <c r="CZ31" s="196">
        <f t="shared" ca="1" si="143"/>
        <v>0</v>
      </c>
      <c r="DA31" s="465" t="s">
        <v>255</v>
      </c>
      <c r="DB31" s="464">
        <f t="shared" si="147"/>
        <v>2036</v>
      </c>
    </row>
    <row r="32" spans="1:106" s="464" customFormat="1" x14ac:dyDescent="0.2">
      <c r="A32" s="195">
        <f t="shared" si="139"/>
        <v>21</v>
      </c>
      <c r="B32" s="195">
        <f t="shared" si="139"/>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199">IF(Y$11&lt;$D$1+$A32,$C32/$D$1,IF(Y$11=$D$1+$A32,($C32/$D$1)/2,0))</f>
        <v>0</v>
      </c>
      <c r="Z32" s="465">
        <f t="shared" ca="1" si="199"/>
        <v>0</v>
      </c>
      <c r="AA32" s="465">
        <f t="shared" ca="1" si="199"/>
        <v>0</v>
      </c>
      <c r="AB32" s="465">
        <f t="shared" ca="1" si="199"/>
        <v>0</v>
      </c>
      <c r="AC32" s="465">
        <f t="shared" ca="1" si="199"/>
        <v>0</v>
      </c>
      <c r="AD32" s="465">
        <f t="shared" ca="1" si="199"/>
        <v>0</v>
      </c>
      <c r="AE32" s="465">
        <f t="shared" ca="1" si="199"/>
        <v>0</v>
      </c>
      <c r="AF32" s="465">
        <f t="shared" ca="1" si="199"/>
        <v>0</v>
      </c>
      <c r="AG32" s="465">
        <f t="shared" ca="1" si="199"/>
        <v>0</v>
      </c>
      <c r="AH32" s="465">
        <f t="shared" ca="1" si="199"/>
        <v>0</v>
      </c>
      <c r="AI32" s="465">
        <f t="shared" ca="1" si="199"/>
        <v>0</v>
      </c>
      <c r="AJ32" s="465">
        <f t="shared" ca="1" si="199"/>
        <v>0</v>
      </c>
      <c r="AK32" s="465">
        <f t="shared" ca="1" si="199"/>
        <v>0</v>
      </c>
      <c r="AL32" s="465">
        <f t="shared" ca="1" si="199"/>
        <v>0</v>
      </c>
      <c r="AM32" s="465">
        <f t="shared" ca="1" si="199"/>
        <v>0</v>
      </c>
      <c r="AN32" s="465">
        <f t="shared" ca="1" si="199"/>
        <v>0</v>
      </c>
      <c r="AO32" s="465">
        <f t="shared" ca="1" si="199"/>
        <v>0</v>
      </c>
      <c r="AP32" s="465">
        <f t="shared" ca="1" si="199"/>
        <v>0</v>
      </c>
      <c r="AQ32" s="465">
        <f t="shared" ca="1" si="199"/>
        <v>0</v>
      </c>
      <c r="AR32" s="465">
        <f t="shared" ca="1" si="199"/>
        <v>0</v>
      </c>
      <c r="AS32" s="465">
        <f t="shared" ca="1" si="199"/>
        <v>0</v>
      </c>
      <c r="AT32" s="465">
        <f t="shared" ca="1" si="199"/>
        <v>0</v>
      </c>
      <c r="AU32" s="465">
        <f t="shared" ca="1" si="199"/>
        <v>0</v>
      </c>
      <c r="AV32" s="465">
        <f t="shared" ca="1" si="199"/>
        <v>0</v>
      </c>
      <c r="AW32" s="465">
        <f t="shared" ca="1" si="199"/>
        <v>0</v>
      </c>
      <c r="AX32" s="465">
        <f t="shared" ca="1" si="199"/>
        <v>0</v>
      </c>
      <c r="AY32" s="465">
        <f t="shared" ca="1" si="199"/>
        <v>0</v>
      </c>
      <c r="AZ32" s="465">
        <f t="shared" ca="1" si="199"/>
        <v>0</v>
      </c>
      <c r="BA32" s="465">
        <f t="shared" ca="1" si="199"/>
        <v>0</v>
      </c>
      <c r="BB32" s="465">
        <f t="shared" ca="1" si="199"/>
        <v>0</v>
      </c>
      <c r="BC32" s="465">
        <f t="shared" ca="1" si="199"/>
        <v>0</v>
      </c>
      <c r="BD32" s="465">
        <f t="shared" ca="1" si="199"/>
        <v>0</v>
      </c>
      <c r="BE32" s="465">
        <f t="shared" ref="BE32:CJ32" ca="1" si="200">IF(BE$11&lt;$D$1+$A32,$C32/$D$1,IF(BE$11=$D$1+$A32,($C32/$D$1)/2,0))</f>
        <v>0</v>
      </c>
      <c r="BF32" s="465">
        <f t="shared" ca="1" si="200"/>
        <v>0</v>
      </c>
      <c r="BG32" s="465">
        <f t="shared" ca="1" si="200"/>
        <v>0</v>
      </c>
      <c r="BH32" s="465">
        <f t="shared" ca="1" si="200"/>
        <v>0</v>
      </c>
      <c r="BI32" s="465">
        <f t="shared" ca="1" si="200"/>
        <v>0</v>
      </c>
      <c r="BJ32" s="465">
        <f t="shared" ca="1" si="200"/>
        <v>0</v>
      </c>
      <c r="BK32" s="465">
        <f t="shared" ca="1" si="200"/>
        <v>0</v>
      </c>
      <c r="BL32" s="465">
        <f t="shared" ca="1" si="200"/>
        <v>0</v>
      </c>
      <c r="BM32" s="465">
        <f t="shared" ca="1" si="200"/>
        <v>0</v>
      </c>
      <c r="BN32" s="465">
        <f t="shared" ca="1" si="200"/>
        <v>0</v>
      </c>
      <c r="BO32" s="465">
        <f t="shared" ca="1" si="200"/>
        <v>0</v>
      </c>
      <c r="BP32" s="465">
        <f t="shared" ca="1" si="200"/>
        <v>0</v>
      </c>
      <c r="BQ32" s="465">
        <f t="shared" ca="1" si="200"/>
        <v>0</v>
      </c>
      <c r="BR32" s="465">
        <f t="shared" ca="1" si="200"/>
        <v>0</v>
      </c>
      <c r="BS32" s="465">
        <f t="shared" ca="1" si="200"/>
        <v>0</v>
      </c>
      <c r="BT32" s="465">
        <f t="shared" ca="1" si="200"/>
        <v>0</v>
      </c>
      <c r="BU32" s="465">
        <f t="shared" ca="1" si="200"/>
        <v>0</v>
      </c>
      <c r="BV32" s="465">
        <f t="shared" ca="1" si="200"/>
        <v>0</v>
      </c>
      <c r="BW32" s="465">
        <f t="shared" ca="1" si="200"/>
        <v>0</v>
      </c>
      <c r="BX32" s="465">
        <f t="shared" ca="1" si="200"/>
        <v>0</v>
      </c>
      <c r="BY32" s="465">
        <f t="shared" ca="1" si="200"/>
        <v>0</v>
      </c>
      <c r="BZ32" s="465">
        <f t="shared" ca="1" si="200"/>
        <v>0</v>
      </c>
      <c r="CA32" s="465">
        <f t="shared" ca="1" si="200"/>
        <v>0</v>
      </c>
      <c r="CB32" s="465">
        <f t="shared" ca="1" si="200"/>
        <v>0</v>
      </c>
      <c r="CC32" s="465">
        <f t="shared" ca="1" si="200"/>
        <v>0</v>
      </c>
      <c r="CD32" s="465">
        <f t="shared" ca="1" si="200"/>
        <v>0</v>
      </c>
      <c r="CE32" s="465">
        <f t="shared" ca="1" si="200"/>
        <v>0</v>
      </c>
      <c r="CF32" s="465">
        <f t="shared" ca="1" si="200"/>
        <v>0</v>
      </c>
      <c r="CG32" s="465">
        <f t="shared" ca="1" si="200"/>
        <v>0</v>
      </c>
      <c r="CH32" s="465">
        <f t="shared" ca="1" si="200"/>
        <v>0</v>
      </c>
      <c r="CI32" s="465">
        <f t="shared" ca="1" si="200"/>
        <v>0</v>
      </c>
      <c r="CJ32" s="465">
        <f t="shared" ca="1" si="200"/>
        <v>0</v>
      </c>
      <c r="CK32" s="465">
        <f t="shared" ref="CK32:CZ32" ca="1" si="201">IF(CK$11&lt;$D$1+$A32,$C32/$D$1,IF(CK$11=$D$1+$A32,($C32/$D$1)/2,0))</f>
        <v>0</v>
      </c>
      <c r="CL32" s="465">
        <f t="shared" ca="1" si="201"/>
        <v>0</v>
      </c>
      <c r="CM32" s="465">
        <f t="shared" ca="1" si="201"/>
        <v>0</v>
      </c>
      <c r="CN32" s="465">
        <f t="shared" ca="1" si="201"/>
        <v>0</v>
      </c>
      <c r="CO32" s="465">
        <f t="shared" ca="1" si="201"/>
        <v>0</v>
      </c>
      <c r="CP32" s="465">
        <f t="shared" ca="1" si="201"/>
        <v>0</v>
      </c>
      <c r="CQ32" s="465">
        <f t="shared" ca="1" si="201"/>
        <v>0</v>
      </c>
      <c r="CR32" s="465">
        <f t="shared" ca="1" si="201"/>
        <v>0</v>
      </c>
      <c r="CS32" s="465">
        <f t="shared" ca="1" si="201"/>
        <v>0</v>
      </c>
      <c r="CT32" s="465">
        <f t="shared" ca="1" si="201"/>
        <v>0</v>
      </c>
      <c r="CU32" s="465">
        <f t="shared" ca="1" si="201"/>
        <v>0</v>
      </c>
      <c r="CV32" s="465">
        <f t="shared" ca="1" si="201"/>
        <v>0</v>
      </c>
      <c r="CW32" s="465">
        <f t="shared" ca="1" si="201"/>
        <v>0</v>
      </c>
      <c r="CX32" s="465">
        <f t="shared" ca="1" si="201"/>
        <v>0</v>
      </c>
      <c r="CY32" s="465">
        <f t="shared" ca="1" si="201"/>
        <v>0</v>
      </c>
      <c r="CZ32" s="465">
        <f t="shared" ca="1" si="201"/>
        <v>0</v>
      </c>
      <c r="DA32" s="465" t="s">
        <v>256</v>
      </c>
      <c r="DB32" s="464">
        <f t="shared" si="147"/>
        <v>2037</v>
      </c>
    </row>
    <row r="33" spans="1:121" s="464" customFormat="1" x14ac:dyDescent="0.2">
      <c r="A33" s="195">
        <f t="shared" si="139"/>
        <v>22</v>
      </c>
      <c r="B33" s="195">
        <f t="shared" si="139"/>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202">IF(Z$11&lt;$D$1+$A33,$C33/$D$1,IF(Z$11=$D$1+$A33,($C33/$D$1)/2,0))</f>
        <v>0</v>
      </c>
      <c r="AA33" s="465">
        <f t="shared" ca="1" si="202"/>
        <v>0</v>
      </c>
      <c r="AB33" s="465">
        <f t="shared" ca="1" si="202"/>
        <v>0</v>
      </c>
      <c r="AC33" s="465">
        <f t="shared" ca="1" si="202"/>
        <v>0</v>
      </c>
      <c r="AD33" s="465">
        <f t="shared" ca="1" si="202"/>
        <v>0</v>
      </c>
      <c r="AE33" s="465">
        <f t="shared" ca="1" si="202"/>
        <v>0</v>
      </c>
      <c r="AF33" s="465">
        <f t="shared" ca="1" si="202"/>
        <v>0</v>
      </c>
      <c r="AG33" s="465">
        <f t="shared" ca="1" si="202"/>
        <v>0</v>
      </c>
      <c r="AH33" s="465">
        <f t="shared" ca="1" si="202"/>
        <v>0</v>
      </c>
      <c r="AI33" s="465">
        <f t="shared" ca="1" si="202"/>
        <v>0</v>
      </c>
      <c r="AJ33" s="465">
        <f t="shared" ca="1" si="202"/>
        <v>0</v>
      </c>
      <c r="AK33" s="465">
        <f t="shared" ca="1" si="202"/>
        <v>0</v>
      </c>
      <c r="AL33" s="465">
        <f t="shared" ca="1" si="202"/>
        <v>0</v>
      </c>
      <c r="AM33" s="465">
        <f t="shared" ca="1" si="202"/>
        <v>0</v>
      </c>
      <c r="AN33" s="465">
        <f t="shared" ca="1" si="202"/>
        <v>0</v>
      </c>
      <c r="AO33" s="465">
        <f t="shared" ca="1" si="202"/>
        <v>0</v>
      </c>
      <c r="AP33" s="465">
        <f t="shared" ca="1" si="202"/>
        <v>0</v>
      </c>
      <c r="AQ33" s="465">
        <f t="shared" ca="1" si="202"/>
        <v>0</v>
      </c>
      <c r="AR33" s="465">
        <f t="shared" ca="1" si="202"/>
        <v>0</v>
      </c>
      <c r="AS33" s="465">
        <f t="shared" ca="1" si="202"/>
        <v>0</v>
      </c>
      <c r="AT33" s="465">
        <f t="shared" ca="1" si="202"/>
        <v>0</v>
      </c>
      <c r="AU33" s="465">
        <f t="shared" ca="1" si="202"/>
        <v>0</v>
      </c>
      <c r="AV33" s="465">
        <f t="shared" ca="1" si="202"/>
        <v>0</v>
      </c>
      <c r="AW33" s="465">
        <f t="shared" ca="1" si="202"/>
        <v>0</v>
      </c>
      <c r="AX33" s="465">
        <f t="shared" ca="1" si="202"/>
        <v>0</v>
      </c>
      <c r="AY33" s="465">
        <f t="shared" ca="1" si="202"/>
        <v>0</v>
      </c>
      <c r="AZ33" s="465">
        <f t="shared" ca="1" si="202"/>
        <v>0</v>
      </c>
      <c r="BA33" s="465">
        <f t="shared" ca="1" si="202"/>
        <v>0</v>
      </c>
      <c r="BB33" s="465">
        <f t="shared" ca="1" si="202"/>
        <v>0</v>
      </c>
      <c r="BC33" s="465">
        <f t="shared" ca="1" si="202"/>
        <v>0</v>
      </c>
      <c r="BD33" s="465">
        <f t="shared" ca="1" si="202"/>
        <v>0</v>
      </c>
      <c r="BE33" s="465">
        <f t="shared" ca="1" si="202"/>
        <v>0</v>
      </c>
      <c r="BF33" s="465">
        <f t="shared" ref="BF33:CK33" ca="1" si="203">IF(BF$11&lt;$D$1+$A33,$C33/$D$1,IF(BF$11=$D$1+$A33,($C33/$D$1)/2,0))</f>
        <v>0</v>
      </c>
      <c r="BG33" s="465">
        <f t="shared" ca="1" si="203"/>
        <v>0</v>
      </c>
      <c r="BH33" s="465">
        <f t="shared" ca="1" si="203"/>
        <v>0</v>
      </c>
      <c r="BI33" s="465">
        <f t="shared" ca="1" si="203"/>
        <v>0</v>
      </c>
      <c r="BJ33" s="465">
        <f t="shared" ca="1" si="203"/>
        <v>0</v>
      </c>
      <c r="BK33" s="465">
        <f t="shared" ca="1" si="203"/>
        <v>0</v>
      </c>
      <c r="BL33" s="465">
        <f t="shared" ca="1" si="203"/>
        <v>0</v>
      </c>
      <c r="BM33" s="465">
        <f t="shared" ca="1" si="203"/>
        <v>0</v>
      </c>
      <c r="BN33" s="465">
        <f t="shared" ca="1" si="203"/>
        <v>0</v>
      </c>
      <c r="BO33" s="465">
        <f t="shared" ca="1" si="203"/>
        <v>0</v>
      </c>
      <c r="BP33" s="465">
        <f t="shared" ca="1" si="203"/>
        <v>0</v>
      </c>
      <c r="BQ33" s="465">
        <f t="shared" ca="1" si="203"/>
        <v>0</v>
      </c>
      <c r="BR33" s="465">
        <f t="shared" ca="1" si="203"/>
        <v>0</v>
      </c>
      <c r="BS33" s="465">
        <f t="shared" ca="1" si="203"/>
        <v>0</v>
      </c>
      <c r="BT33" s="465">
        <f t="shared" ca="1" si="203"/>
        <v>0</v>
      </c>
      <c r="BU33" s="465">
        <f t="shared" ca="1" si="203"/>
        <v>0</v>
      </c>
      <c r="BV33" s="465">
        <f t="shared" ca="1" si="203"/>
        <v>0</v>
      </c>
      <c r="BW33" s="465">
        <f t="shared" ca="1" si="203"/>
        <v>0</v>
      </c>
      <c r="BX33" s="465">
        <f t="shared" ca="1" si="203"/>
        <v>0</v>
      </c>
      <c r="BY33" s="465">
        <f t="shared" ca="1" si="203"/>
        <v>0</v>
      </c>
      <c r="BZ33" s="465">
        <f t="shared" ca="1" si="203"/>
        <v>0</v>
      </c>
      <c r="CA33" s="465">
        <f t="shared" ca="1" si="203"/>
        <v>0</v>
      </c>
      <c r="CB33" s="465">
        <f t="shared" ca="1" si="203"/>
        <v>0</v>
      </c>
      <c r="CC33" s="465">
        <f t="shared" ca="1" si="203"/>
        <v>0</v>
      </c>
      <c r="CD33" s="465">
        <f t="shared" ca="1" si="203"/>
        <v>0</v>
      </c>
      <c r="CE33" s="465">
        <f t="shared" ca="1" si="203"/>
        <v>0</v>
      </c>
      <c r="CF33" s="465">
        <f t="shared" ca="1" si="203"/>
        <v>0</v>
      </c>
      <c r="CG33" s="465">
        <f t="shared" ca="1" si="203"/>
        <v>0</v>
      </c>
      <c r="CH33" s="465">
        <f t="shared" ca="1" si="203"/>
        <v>0</v>
      </c>
      <c r="CI33" s="465">
        <f t="shared" ca="1" si="203"/>
        <v>0</v>
      </c>
      <c r="CJ33" s="465">
        <f t="shared" ca="1" si="203"/>
        <v>0</v>
      </c>
      <c r="CK33" s="465">
        <f t="shared" ca="1" si="203"/>
        <v>0</v>
      </c>
      <c r="CL33" s="465">
        <f t="shared" ref="CL33:CZ33" ca="1" si="204">IF(CL$11&lt;$D$1+$A33,$C33/$D$1,IF(CL$11=$D$1+$A33,($C33/$D$1)/2,0))</f>
        <v>0</v>
      </c>
      <c r="CM33" s="465">
        <f t="shared" ca="1" si="204"/>
        <v>0</v>
      </c>
      <c r="CN33" s="465">
        <f t="shared" ca="1" si="204"/>
        <v>0</v>
      </c>
      <c r="CO33" s="465">
        <f t="shared" ca="1" si="204"/>
        <v>0</v>
      </c>
      <c r="CP33" s="465">
        <f t="shared" ca="1" si="204"/>
        <v>0</v>
      </c>
      <c r="CQ33" s="465">
        <f t="shared" ca="1" si="204"/>
        <v>0</v>
      </c>
      <c r="CR33" s="465">
        <f t="shared" ca="1" si="204"/>
        <v>0</v>
      </c>
      <c r="CS33" s="465">
        <f t="shared" ca="1" si="204"/>
        <v>0</v>
      </c>
      <c r="CT33" s="465">
        <f t="shared" ca="1" si="204"/>
        <v>0</v>
      </c>
      <c r="CU33" s="465">
        <f t="shared" ca="1" si="204"/>
        <v>0</v>
      </c>
      <c r="CV33" s="465">
        <f t="shared" ca="1" si="204"/>
        <v>0</v>
      </c>
      <c r="CW33" s="465">
        <f t="shared" ca="1" si="204"/>
        <v>0</v>
      </c>
      <c r="CX33" s="465">
        <f t="shared" ca="1" si="204"/>
        <v>0</v>
      </c>
      <c r="CY33" s="465">
        <f t="shared" ca="1" si="204"/>
        <v>0</v>
      </c>
      <c r="CZ33" s="465">
        <f t="shared" ca="1" si="204"/>
        <v>0</v>
      </c>
      <c r="DA33" s="465" t="s">
        <v>257</v>
      </c>
      <c r="DB33" s="464">
        <f t="shared" si="147"/>
        <v>2038</v>
      </c>
    </row>
    <row r="34" spans="1:121" s="464" customFormat="1" x14ac:dyDescent="0.2">
      <c r="A34" s="195">
        <f t="shared" si="139"/>
        <v>23</v>
      </c>
      <c r="B34" s="195">
        <f t="shared" si="139"/>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205">IF(AA$11&lt;$D$1+$A34,$C34/$D$1,IF(AA$11=$D$1+$A34,($C34/$D$1)/2,0))</f>
        <v>0</v>
      </c>
      <c r="AB34" s="465">
        <f t="shared" ca="1" si="205"/>
        <v>0</v>
      </c>
      <c r="AC34" s="465">
        <f t="shared" ca="1" si="205"/>
        <v>0</v>
      </c>
      <c r="AD34" s="465">
        <f t="shared" ca="1" si="205"/>
        <v>0</v>
      </c>
      <c r="AE34" s="465">
        <f t="shared" ca="1" si="205"/>
        <v>0</v>
      </c>
      <c r="AF34" s="465">
        <f t="shared" ca="1" si="205"/>
        <v>0</v>
      </c>
      <c r="AG34" s="465">
        <f t="shared" ca="1" si="205"/>
        <v>0</v>
      </c>
      <c r="AH34" s="465">
        <f t="shared" ca="1" si="205"/>
        <v>0</v>
      </c>
      <c r="AI34" s="465">
        <f t="shared" ca="1" si="205"/>
        <v>0</v>
      </c>
      <c r="AJ34" s="465">
        <f t="shared" ca="1" si="205"/>
        <v>0</v>
      </c>
      <c r="AK34" s="465">
        <f t="shared" ca="1" si="205"/>
        <v>0</v>
      </c>
      <c r="AL34" s="465">
        <f t="shared" ca="1" si="205"/>
        <v>0</v>
      </c>
      <c r="AM34" s="465">
        <f t="shared" ca="1" si="205"/>
        <v>0</v>
      </c>
      <c r="AN34" s="465">
        <f t="shared" ca="1" si="205"/>
        <v>0</v>
      </c>
      <c r="AO34" s="465">
        <f t="shared" ca="1" si="205"/>
        <v>0</v>
      </c>
      <c r="AP34" s="465">
        <f t="shared" ca="1" si="205"/>
        <v>0</v>
      </c>
      <c r="AQ34" s="465">
        <f t="shared" ca="1" si="205"/>
        <v>0</v>
      </c>
      <c r="AR34" s="465">
        <f t="shared" ca="1" si="205"/>
        <v>0</v>
      </c>
      <c r="AS34" s="465">
        <f t="shared" ca="1" si="205"/>
        <v>0</v>
      </c>
      <c r="AT34" s="465">
        <f t="shared" ca="1" si="205"/>
        <v>0</v>
      </c>
      <c r="AU34" s="465">
        <f t="shared" ca="1" si="205"/>
        <v>0</v>
      </c>
      <c r="AV34" s="465">
        <f t="shared" ca="1" si="205"/>
        <v>0</v>
      </c>
      <c r="AW34" s="465">
        <f t="shared" ca="1" si="205"/>
        <v>0</v>
      </c>
      <c r="AX34" s="465">
        <f t="shared" ca="1" si="205"/>
        <v>0</v>
      </c>
      <c r="AY34" s="465">
        <f t="shared" ca="1" si="205"/>
        <v>0</v>
      </c>
      <c r="AZ34" s="465">
        <f t="shared" ca="1" si="205"/>
        <v>0</v>
      </c>
      <c r="BA34" s="465">
        <f t="shared" ca="1" si="205"/>
        <v>0</v>
      </c>
      <c r="BB34" s="465">
        <f t="shared" ca="1" si="205"/>
        <v>0</v>
      </c>
      <c r="BC34" s="465">
        <f t="shared" ca="1" si="205"/>
        <v>0</v>
      </c>
      <c r="BD34" s="465">
        <f t="shared" ca="1" si="205"/>
        <v>0</v>
      </c>
      <c r="BE34" s="465">
        <f t="shared" ca="1" si="205"/>
        <v>0</v>
      </c>
      <c r="BF34" s="465">
        <f t="shared" ca="1" si="205"/>
        <v>0</v>
      </c>
      <c r="BG34" s="465">
        <f t="shared" ref="BG34:CL34" ca="1" si="206">IF(BG$11&lt;$D$1+$A34,$C34/$D$1,IF(BG$11=$D$1+$A34,($C34/$D$1)/2,0))</f>
        <v>0</v>
      </c>
      <c r="BH34" s="465">
        <f t="shared" ca="1" si="206"/>
        <v>0</v>
      </c>
      <c r="BI34" s="465">
        <f t="shared" ca="1" si="206"/>
        <v>0</v>
      </c>
      <c r="BJ34" s="465">
        <f t="shared" ca="1" si="206"/>
        <v>0</v>
      </c>
      <c r="BK34" s="465">
        <f t="shared" ca="1" si="206"/>
        <v>0</v>
      </c>
      <c r="BL34" s="465">
        <f t="shared" ca="1" si="206"/>
        <v>0</v>
      </c>
      <c r="BM34" s="465">
        <f t="shared" ca="1" si="206"/>
        <v>0</v>
      </c>
      <c r="BN34" s="465">
        <f t="shared" ca="1" si="206"/>
        <v>0</v>
      </c>
      <c r="BO34" s="465">
        <f t="shared" ca="1" si="206"/>
        <v>0</v>
      </c>
      <c r="BP34" s="465">
        <f t="shared" ca="1" si="206"/>
        <v>0</v>
      </c>
      <c r="BQ34" s="465">
        <f t="shared" ca="1" si="206"/>
        <v>0</v>
      </c>
      <c r="BR34" s="465">
        <f t="shared" ca="1" si="206"/>
        <v>0</v>
      </c>
      <c r="BS34" s="465">
        <f t="shared" ca="1" si="206"/>
        <v>0</v>
      </c>
      <c r="BT34" s="465">
        <f t="shared" ca="1" si="206"/>
        <v>0</v>
      </c>
      <c r="BU34" s="465">
        <f t="shared" ca="1" si="206"/>
        <v>0</v>
      </c>
      <c r="BV34" s="465">
        <f t="shared" ca="1" si="206"/>
        <v>0</v>
      </c>
      <c r="BW34" s="465">
        <f t="shared" ca="1" si="206"/>
        <v>0</v>
      </c>
      <c r="BX34" s="465">
        <f t="shared" ca="1" si="206"/>
        <v>0</v>
      </c>
      <c r="BY34" s="465">
        <f t="shared" ca="1" si="206"/>
        <v>0</v>
      </c>
      <c r="BZ34" s="465">
        <f t="shared" ca="1" si="206"/>
        <v>0</v>
      </c>
      <c r="CA34" s="465">
        <f t="shared" ca="1" si="206"/>
        <v>0</v>
      </c>
      <c r="CB34" s="465">
        <f t="shared" ca="1" si="206"/>
        <v>0</v>
      </c>
      <c r="CC34" s="465">
        <f t="shared" ca="1" si="206"/>
        <v>0</v>
      </c>
      <c r="CD34" s="465">
        <f t="shared" ca="1" si="206"/>
        <v>0</v>
      </c>
      <c r="CE34" s="465">
        <f t="shared" ca="1" si="206"/>
        <v>0</v>
      </c>
      <c r="CF34" s="465">
        <f t="shared" ca="1" si="206"/>
        <v>0</v>
      </c>
      <c r="CG34" s="465">
        <f t="shared" ca="1" si="206"/>
        <v>0</v>
      </c>
      <c r="CH34" s="465">
        <f t="shared" ca="1" si="206"/>
        <v>0</v>
      </c>
      <c r="CI34" s="465">
        <f t="shared" ca="1" si="206"/>
        <v>0</v>
      </c>
      <c r="CJ34" s="465">
        <f t="shared" ca="1" si="206"/>
        <v>0</v>
      </c>
      <c r="CK34" s="465">
        <f t="shared" ca="1" si="206"/>
        <v>0</v>
      </c>
      <c r="CL34" s="465">
        <f t="shared" ca="1" si="206"/>
        <v>0</v>
      </c>
      <c r="CM34" s="465">
        <f t="shared" ref="CM34:CZ34" ca="1" si="207">IF(CM$11&lt;$D$1+$A34,$C34/$D$1,IF(CM$11=$D$1+$A34,($C34/$D$1)/2,0))</f>
        <v>0</v>
      </c>
      <c r="CN34" s="465">
        <f t="shared" ca="1" si="207"/>
        <v>0</v>
      </c>
      <c r="CO34" s="465">
        <f t="shared" ca="1" si="207"/>
        <v>0</v>
      </c>
      <c r="CP34" s="465">
        <f t="shared" ca="1" si="207"/>
        <v>0</v>
      </c>
      <c r="CQ34" s="465">
        <f t="shared" ca="1" si="207"/>
        <v>0</v>
      </c>
      <c r="CR34" s="465">
        <f t="shared" ca="1" si="207"/>
        <v>0</v>
      </c>
      <c r="CS34" s="465">
        <f t="shared" ca="1" si="207"/>
        <v>0</v>
      </c>
      <c r="CT34" s="465">
        <f t="shared" ca="1" si="207"/>
        <v>0</v>
      </c>
      <c r="CU34" s="465">
        <f t="shared" ca="1" si="207"/>
        <v>0</v>
      </c>
      <c r="CV34" s="465">
        <f t="shared" ca="1" si="207"/>
        <v>0</v>
      </c>
      <c r="CW34" s="465">
        <f t="shared" ca="1" si="207"/>
        <v>0</v>
      </c>
      <c r="CX34" s="465">
        <f t="shared" ca="1" si="207"/>
        <v>0</v>
      </c>
      <c r="CY34" s="465">
        <f t="shared" ca="1" si="207"/>
        <v>0</v>
      </c>
      <c r="CZ34" s="465">
        <f t="shared" ca="1" si="207"/>
        <v>0</v>
      </c>
      <c r="DA34" s="465" t="s">
        <v>258</v>
      </c>
      <c r="DB34" s="464">
        <f t="shared" si="147"/>
        <v>2039</v>
      </c>
      <c r="DC34" s="465"/>
    </row>
    <row r="35" spans="1:121" s="464" customFormat="1" x14ac:dyDescent="0.2">
      <c r="A35" s="195">
        <f t="shared" si="139"/>
        <v>24</v>
      </c>
      <c r="B35" s="195">
        <f t="shared" si="139"/>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208">IF(AB$11&lt;$D$1+$A35,$C35/$D$1,IF(AB$11=$D$1+$A35,($C35/$D$1)/2,0))</f>
        <v>0</v>
      </c>
      <c r="AC35" s="465">
        <f t="shared" ca="1" si="208"/>
        <v>0</v>
      </c>
      <c r="AD35" s="465">
        <f t="shared" ca="1" si="208"/>
        <v>0</v>
      </c>
      <c r="AE35" s="465">
        <f t="shared" ca="1" si="208"/>
        <v>0</v>
      </c>
      <c r="AF35" s="465">
        <f t="shared" ca="1" si="208"/>
        <v>0</v>
      </c>
      <c r="AG35" s="465">
        <f t="shared" ca="1" si="208"/>
        <v>0</v>
      </c>
      <c r="AH35" s="465">
        <f t="shared" ca="1" si="208"/>
        <v>0</v>
      </c>
      <c r="AI35" s="465">
        <f t="shared" ca="1" si="208"/>
        <v>0</v>
      </c>
      <c r="AJ35" s="465">
        <f t="shared" ca="1" si="208"/>
        <v>0</v>
      </c>
      <c r="AK35" s="465">
        <f t="shared" ca="1" si="208"/>
        <v>0</v>
      </c>
      <c r="AL35" s="465">
        <f t="shared" ca="1" si="208"/>
        <v>0</v>
      </c>
      <c r="AM35" s="465">
        <f t="shared" ca="1" si="208"/>
        <v>0</v>
      </c>
      <c r="AN35" s="465">
        <f t="shared" ca="1" si="208"/>
        <v>0</v>
      </c>
      <c r="AO35" s="465">
        <f t="shared" ca="1" si="208"/>
        <v>0</v>
      </c>
      <c r="AP35" s="465">
        <f t="shared" ca="1" si="208"/>
        <v>0</v>
      </c>
      <c r="AQ35" s="465">
        <f t="shared" ca="1" si="208"/>
        <v>0</v>
      </c>
      <c r="AR35" s="465">
        <f t="shared" ca="1" si="208"/>
        <v>0</v>
      </c>
      <c r="AS35" s="465">
        <f t="shared" ca="1" si="208"/>
        <v>0</v>
      </c>
      <c r="AT35" s="465">
        <f t="shared" ca="1" si="208"/>
        <v>0</v>
      </c>
      <c r="AU35" s="465">
        <f t="shared" ca="1" si="208"/>
        <v>0</v>
      </c>
      <c r="AV35" s="465">
        <f t="shared" ca="1" si="208"/>
        <v>0</v>
      </c>
      <c r="AW35" s="465">
        <f t="shared" ca="1" si="208"/>
        <v>0</v>
      </c>
      <c r="AX35" s="465">
        <f t="shared" ca="1" si="208"/>
        <v>0</v>
      </c>
      <c r="AY35" s="465">
        <f t="shared" ca="1" si="208"/>
        <v>0</v>
      </c>
      <c r="AZ35" s="465">
        <f t="shared" ca="1" si="208"/>
        <v>0</v>
      </c>
      <c r="BA35" s="465">
        <f t="shared" ca="1" si="208"/>
        <v>0</v>
      </c>
      <c r="BB35" s="465">
        <f t="shared" ca="1" si="208"/>
        <v>0</v>
      </c>
      <c r="BC35" s="465">
        <f t="shared" ca="1" si="208"/>
        <v>0</v>
      </c>
      <c r="BD35" s="465">
        <f t="shared" ca="1" si="208"/>
        <v>0</v>
      </c>
      <c r="BE35" s="465">
        <f t="shared" ca="1" si="208"/>
        <v>0</v>
      </c>
      <c r="BF35" s="465">
        <f t="shared" ca="1" si="208"/>
        <v>0</v>
      </c>
      <c r="BG35" s="465">
        <f t="shared" ca="1" si="208"/>
        <v>0</v>
      </c>
      <c r="BH35" s="465">
        <f t="shared" ref="BH35:CM35" ca="1" si="209">IF(BH$11&lt;$D$1+$A35,$C35/$D$1,IF(BH$11=$D$1+$A35,($C35/$D$1)/2,0))</f>
        <v>0</v>
      </c>
      <c r="BI35" s="465">
        <f t="shared" ca="1" si="209"/>
        <v>0</v>
      </c>
      <c r="BJ35" s="465">
        <f t="shared" ca="1" si="209"/>
        <v>0</v>
      </c>
      <c r="BK35" s="465">
        <f t="shared" ca="1" si="209"/>
        <v>0</v>
      </c>
      <c r="BL35" s="465">
        <f t="shared" ca="1" si="209"/>
        <v>0</v>
      </c>
      <c r="BM35" s="465">
        <f t="shared" ca="1" si="209"/>
        <v>0</v>
      </c>
      <c r="BN35" s="465">
        <f t="shared" ca="1" si="209"/>
        <v>0</v>
      </c>
      <c r="BO35" s="465">
        <f t="shared" ca="1" si="209"/>
        <v>0</v>
      </c>
      <c r="BP35" s="465">
        <f t="shared" ca="1" si="209"/>
        <v>0</v>
      </c>
      <c r="BQ35" s="465">
        <f t="shared" ca="1" si="209"/>
        <v>0</v>
      </c>
      <c r="BR35" s="465">
        <f t="shared" ca="1" si="209"/>
        <v>0</v>
      </c>
      <c r="BS35" s="465">
        <f t="shared" ca="1" si="209"/>
        <v>0</v>
      </c>
      <c r="BT35" s="465">
        <f t="shared" ca="1" si="209"/>
        <v>0</v>
      </c>
      <c r="BU35" s="465">
        <f t="shared" ca="1" si="209"/>
        <v>0</v>
      </c>
      <c r="BV35" s="465">
        <f t="shared" ca="1" si="209"/>
        <v>0</v>
      </c>
      <c r="BW35" s="465">
        <f t="shared" ca="1" si="209"/>
        <v>0</v>
      </c>
      <c r="BX35" s="465">
        <f t="shared" ca="1" si="209"/>
        <v>0</v>
      </c>
      <c r="BY35" s="465">
        <f t="shared" ca="1" si="209"/>
        <v>0</v>
      </c>
      <c r="BZ35" s="465">
        <f t="shared" ca="1" si="209"/>
        <v>0</v>
      </c>
      <c r="CA35" s="465">
        <f t="shared" ca="1" si="209"/>
        <v>0</v>
      </c>
      <c r="CB35" s="465">
        <f t="shared" ca="1" si="209"/>
        <v>0</v>
      </c>
      <c r="CC35" s="465">
        <f t="shared" ca="1" si="209"/>
        <v>0</v>
      </c>
      <c r="CD35" s="465">
        <f t="shared" ca="1" si="209"/>
        <v>0</v>
      </c>
      <c r="CE35" s="465">
        <f t="shared" ca="1" si="209"/>
        <v>0</v>
      </c>
      <c r="CF35" s="465">
        <f t="shared" ca="1" si="209"/>
        <v>0</v>
      </c>
      <c r="CG35" s="465">
        <f t="shared" ca="1" si="209"/>
        <v>0</v>
      </c>
      <c r="CH35" s="465">
        <f t="shared" ca="1" si="209"/>
        <v>0</v>
      </c>
      <c r="CI35" s="465">
        <f t="shared" ca="1" si="209"/>
        <v>0</v>
      </c>
      <c r="CJ35" s="465">
        <f t="shared" ca="1" si="209"/>
        <v>0</v>
      </c>
      <c r="CK35" s="465">
        <f t="shared" ca="1" si="209"/>
        <v>0</v>
      </c>
      <c r="CL35" s="465">
        <f t="shared" ca="1" si="209"/>
        <v>0</v>
      </c>
      <c r="CM35" s="465">
        <f t="shared" ca="1" si="209"/>
        <v>0</v>
      </c>
      <c r="CN35" s="465">
        <f t="shared" ref="CN35:CZ35" ca="1" si="210">IF(CN$11&lt;$D$1+$A35,$C35/$D$1,IF(CN$11=$D$1+$A35,($C35/$D$1)/2,0))</f>
        <v>0</v>
      </c>
      <c r="CO35" s="465">
        <f t="shared" ca="1" si="210"/>
        <v>0</v>
      </c>
      <c r="CP35" s="465">
        <f t="shared" ca="1" si="210"/>
        <v>0</v>
      </c>
      <c r="CQ35" s="465">
        <f t="shared" ca="1" si="210"/>
        <v>0</v>
      </c>
      <c r="CR35" s="465">
        <f t="shared" ca="1" si="210"/>
        <v>0</v>
      </c>
      <c r="CS35" s="465">
        <f t="shared" ca="1" si="210"/>
        <v>0</v>
      </c>
      <c r="CT35" s="465">
        <f t="shared" ca="1" si="210"/>
        <v>0</v>
      </c>
      <c r="CU35" s="465">
        <f t="shared" ca="1" si="210"/>
        <v>0</v>
      </c>
      <c r="CV35" s="465">
        <f t="shared" ca="1" si="210"/>
        <v>0</v>
      </c>
      <c r="CW35" s="465">
        <f t="shared" ca="1" si="210"/>
        <v>0</v>
      </c>
      <c r="CX35" s="465">
        <f t="shared" ca="1" si="210"/>
        <v>0</v>
      </c>
      <c r="CY35" s="465">
        <f t="shared" ca="1" si="210"/>
        <v>0</v>
      </c>
      <c r="CZ35" s="465">
        <f t="shared" ca="1" si="210"/>
        <v>0</v>
      </c>
      <c r="DA35" s="465" t="s">
        <v>259</v>
      </c>
      <c r="DB35" s="464">
        <f t="shared" si="147"/>
        <v>2040</v>
      </c>
      <c r="DC35" s="465"/>
      <c r="DD35" s="465"/>
    </row>
    <row r="36" spans="1:121" s="464" customFormat="1" x14ac:dyDescent="0.2">
      <c r="A36" s="195">
        <f t="shared" si="139"/>
        <v>25</v>
      </c>
      <c r="B36" s="195">
        <f t="shared" si="139"/>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211">IF(AC$11&lt;$D$1+$A36,$C36/$D$1,IF(AC$11=$D$1+$A36,($C36/$D$1)/2,0))</f>
        <v>0</v>
      </c>
      <c r="AD36" s="465">
        <f t="shared" ca="1" si="211"/>
        <v>0</v>
      </c>
      <c r="AE36" s="465">
        <f t="shared" ca="1" si="211"/>
        <v>0</v>
      </c>
      <c r="AF36" s="465">
        <f t="shared" ca="1" si="211"/>
        <v>0</v>
      </c>
      <c r="AG36" s="465">
        <f t="shared" ca="1" si="211"/>
        <v>0</v>
      </c>
      <c r="AH36" s="465">
        <f t="shared" ca="1" si="211"/>
        <v>0</v>
      </c>
      <c r="AI36" s="465">
        <f t="shared" ca="1" si="211"/>
        <v>0</v>
      </c>
      <c r="AJ36" s="465">
        <f t="shared" ca="1" si="211"/>
        <v>0</v>
      </c>
      <c r="AK36" s="465">
        <f t="shared" ca="1" si="211"/>
        <v>0</v>
      </c>
      <c r="AL36" s="465">
        <f t="shared" ca="1" si="211"/>
        <v>0</v>
      </c>
      <c r="AM36" s="465">
        <f t="shared" ca="1" si="211"/>
        <v>0</v>
      </c>
      <c r="AN36" s="465">
        <f t="shared" ca="1" si="211"/>
        <v>0</v>
      </c>
      <c r="AO36" s="465">
        <f t="shared" ca="1" si="211"/>
        <v>0</v>
      </c>
      <c r="AP36" s="465">
        <f t="shared" ca="1" si="211"/>
        <v>0</v>
      </c>
      <c r="AQ36" s="465">
        <f t="shared" ca="1" si="211"/>
        <v>0</v>
      </c>
      <c r="AR36" s="465">
        <f t="shared" ca="1" si="211"/>
        <v>0</v>
      </c>
      <c r="AS36" s="465">
        <f t="shared" ca="1" si="211"/>
        <v>0</v>
      </c>
      <c r="AT36" s="465">
        <f t="shared" ca="1" si="211"/>
        <v>0</v>
      </c>
      <c r="AU36" s="465">
        <f t="shared" ca="1" si="211"/>
        <v>0</v>
      </c>
      <c r="AV36" s="465">
        <f t="shared" ca="1" si="211"/>
        <v>0</v>
      </c>
      <c r="AW36" s="465">
        <f t="shared" ca="1" si="211"/>
        <v>0</v>
      </c>
      <c r="AX36" s="465">
        <f t="shared" ca="1" si="211"/>
        <v>0</v>
      </c>
      <c r="AY36" s="465">
        <f t="shared" ca="1" si="211"/>
        <v>0</v>
      </c>
      <c r="AZ36" s="465">
        <f t="shared" ca="1" si="211"/>
        <v>0</v>
      </c>
      <c r="BA36" s="465">
        <f t="shared" ca="1" si="211"/>
        <v>0</v>
      </c>
      <c r="BB36" s="465">
        <f t="shared" ca="1" si="211"/>
        <v>0</v>
      </c>
      <c r="BC36" s="465">
        <f t="shared" ca="1" si="211"/>
        <v>0</v>
      </c>
      <c r="BD36" s="465">
        <f t="shared" ca="1" si="211"/>
        <v>0</v>
      </c>
      <c r="BE36" s="465">
        <f t="shared" ca="1" si="211"/>
        <v>0</v>
      </c>
      <c r="BF36" s="465">
        <f t="shared" ca="1" si="211"/>
        <v>0</v>
      </c>
      <c r="BG36" s="465">
        <f t="shared" ca="1" si="211"/>
        <v>0</v>
      </c>
      <c r="BH36" s="465">
        <f t="shared" ca="1" si="211"/>
        <v>0</v>
      </c>
      <c r="BI36" s="465">
        <f t="shared" ref="BI36:CN36" ca="1" si="212">IF(BI$11&lt;$D$1+$A36,$C36/$D$1,IF(BI$11=$D$1+$A36,($C36/$D$1)/2,0))</f>
        <v>0</v>
      </c>
      <c r="BJ36" s="465">
        <f t="shared" ca="1" si="212"/>
        <v>0</v>
      </c>
      <c r="BK36" s="465">
        <f t="shared" ca="1" si="212"/>
        <v>0</v>
      </c>
      <c r="BL36" s="465">
        <f t="shared" ca="1" si="212"/>
        <v>0</v>
      </c>
      <c r="BM36" s="465">
        <f t="shared" ca="1" si="212"/>
        <v>0</v>
      </c>
      <c r="BN36" s="465">
        <f t="shared" ca="1" si="212"/>
        <v>0</v>
      </c>
      <c r="BO36" s="465">
        <f t="shared" ca="1" si="212"/>
        <v>0</v>
      </c>
      <c r="BP36" s="465">
        <f t="shared" ca="1" si="212"/>
        <v>0</v>
      </c>
      <c r="BQ36" s="465">
        <f t="shared" ca="1" si="212"/>
        <v>0</v>
      </c>
      <c r="BR36" s="465">
        <f t="shared" ca="1" si="212"/>
        <v>0</v>
      </c>
      <c r="BS36" s="465">
        <f t="shared" ca="1" si="212"/>
        <v>0</v>
      </c>
      <c r="BT36" s="465">
        <f t="shared" ca="1" si="212"/>
        <v>0</v>
      </c>
      <c r="BU36" s="465">
        <f t="shared" ca="1" si="212"/>
        <v>0</v>
      </c>
      <c r="BV36" s="465">
        <f t="shared" ca="1" si="212"/>
        <v>0</v>
      </c>
      <c r="BW36" s="465">
        <f t="shared" ca="1" si="212"/>
        <v>0</v>
      </c>
      <c r="BX36" s="465">
        <f t="shared" ca="1" si="212"/>
        <v>0</v>
      </c>
      <c r="BY36" s="465">
        <f t="shared" ca="1" si="212"/>
        <v>0</v>
      </c>
      <c r="BZ36" s="465">
        <f t="shared" ca="1" si="212"/>
        <v>0</v>
      </c>
      <c r="CA36" s="465">
        <f t="shared" ca="1" si="212"/>
        <v>0</v>
      </c>
      <c r="CB36" s="465">
        <f t="shared" ca="1" si="212"/>
        <v>0</v>
      </c>
      <c r="CC36" s="465">
        <f t="shared" ca="1" si="212"/>
        <v>0</v>
      </c>
      <c r="CD36" s="465">
        <f t="shared" ca="1" si="212"/>
        <v>0</v>
      </c>
      <c r="CE36" s="465">
        <f t="shared" ca="1" si="212"/>
        <v>0</v>
      </c>
      <c r="CF36" s="465">
        <f t="shared" ca="1" si="212"/>
        <v>0</v>
      </c>
      <c r="CG36" s="465">
        <f t="shared" ca="1" si="212"/>
        <v>0</v>
      </c>
      <c r="CH36" s="465">
        <f t="shared" ca="1" si="212"/>
        <v>0</v>
      </c>
      <c r="CI36" s="465">
        <f t="shared" ca="1" si="212"/>
        <v>0</v>
      </c>
      <c r="CJ36" s="465">
        <f t="shared" ca="1" si="212"/>
        <v>0</v>
      </c>
      <c r="CK36" s="465">
        <f t="shared" ca="1" si="212"/>
        <v>0</v>
      </c>
      <c r="CL36" s="465">
        <f t="shared" ca="1" si="212"/>
        <v>0</v>
      </c>
      <c r="CM36" s="465">
        <f t="shared" ca="1" si="212"/>
        <v>0</v>
      </c>
      <c r="CN36" s="465">
        <f t="shared" ca="1" si="212"/>
        <v>0</v>
      </c>
      <c r="CO36" s="465">
        <f t="shared" ref="CO36:CZ36" ca="1" si="213">IF(CO$11&lt;$D$1+$A36,$C36/$D$1,IF(CO$11=$D$1+$A36,($C36/$D$1)/2,0))</f>
        <v>0</v>
      </c>
      <c r="CP36" s="465">
        <f t="shared" ca="1" si="213"/>
        <v>0</v>
      </c>
      <c r="CQ36" s="465">
        <f t="shared" ca="1" si="213"/>
        <v>0</v>
      </c>
      <c r="CR36" s="465">
        <f t="shared" ca="1" si="213"/>
        <v>0</v>
      </c>
      <c r="CS36" s="465">
        <f t="shared" ca="1" si="213"/>
        <v>0</v>
      </c>
      <c r="CT36" s="465">
        <f t="shared" ca="1" si="213"/>
        <v>0</v>
      </c>
      <c r="CU36" s="465">
        <f t="shared" ca="1" si="213"/>
        <v>0</v>
      </c>
      <c r="CV36" s="465">
        <f t="shared" ca="1" si="213"/>
        <v>0</v>
      </c>
      <c r="CW36" s="465">
        <f t="shared" ca="1" si="213"/>
        <v>0</v>
      </c>
      <c r="CX36" s="465">
        <f t="shared" ca="1" si="213"/>
        <v>0</v>
      </c>
      <c r="CY36" s="465">
        <f t="shared" ca="1" si="213"/>
        <v>0</v>
      </c>
      <c r="CZ36" s="465">
        <f t="shared" ca="1" si="213"/>
        <v>0</v>
      </c>
      <c r="DA36" s="465" t="s">
        <v>260</v>
      </c>
      <c r="DB36" s="464">
        <f t="shared" si="147"/>
        <v>2041</v>
      </c>
      <c r="DC36" s="465"/>
      <c r="DD36" s="465"/>
      <c r="DE36" s="465"/>
    </row>
    <row r="37" spans="1:121" s="464" customFormat="1" x14ac:dyDescent="0.2">
      <c r="A37" s="195">
        <f t="shared" si="139"/>
        <v>26</v>
      </c>
      <c r="B37" s="195">
        <f t="shared" si="139"/>
        <v>2042</v>
      </c>
      <c r="C37" s="187">
        <f ca="1">IF(INDIRECT(DA37&amp;5)=$H$2,SUM($D$6:INDIRECT(DA37&amp;6)),IF(INDIRECT(DA37&amp;5)&gt;$H$2,INDIRECT(DA37&amp;6),0))</f>
        <v>0</v>
      </c>
      <c r="D37" s="465"/>
      <c r="E37" s="465"/>
      <c r="F37" s="465"/>
      <c r="G37" s="465"/>
      <c r="H37" s="478"/>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214">IF(AD$11&lt;$D$1+$A37,$C37/$D$1,IF(AD$11=$D$1+$A37,($C37/$D$1)/2,0))</f>
        <v>0</v>
      </c>
      <c r="AE37" s="465">
        <f t="shared" ca="1" si="214"/>
        <v>0</v>
      </c>
      <c r="AF37" s="465">
        <f t="shared" ca="1" si="214"/>
        <v>0</v>
      </c>
      <c r="AG37" s="465">
        <f t="shared" ca="1" si="214"/>
        <v>0</v>
      </c>
      <c r="AH37" s="465">
        <f t="shared" ca="1" si="214"/>
        <v>0</v>
      </c>
      <c r="AI37" s="465">
        <f t="shared" ca="1" si="214"/>
        <v>0</v>
      </c>
      <c r="AJ37" s="465">
        <f t="shared" ca="1" si="214"/>
        <v>0</v>
      </c>
      <c r="AK37" s="465">
        <f t="shared" ca="1" si="214"/>
        <v>0</v>
      </c>
      <c r="AL37" s="465">
        <f t="shared" ca="1" si="214"/>
        <v>0</v>
      </c>
      <c r="AM37" s="465">
        <f t="shared" ca="1" si="214"/>
        <v>0</v>
      </c>
      <c r="AN37" s="465">
        <f t="shared" ca="1" si="214"/>
        <v>0</v>
      </c>
      <c r="AO37" s="465">
        <f t="shared" ca="1" si="214"/>
        <v>0</v>
      </c>
      <c r="AP37" s="465">
        <f t="shared" ca="1" si="214"/>
        <v>0</v>
      </c>
      <c r="AQ37" s="465">
        <f t="shared" ca="1" si="214"/>
        <v>0</v>
      </c>
      <c r="AR37" s="465">
        <f t="shared" ca="1" si="214"/>
        <v>0</v>
      </c>
      <c r="AS37" s="465">
        <f t="shared" ca="1" si="214"/>
        <v>0</v>
      </c>
      <c r="AT37" s="465">
        <f t="shared" ca="1" si="214"/>
        <v>0</v>
      </c>
      <c r="AU37" s="465">
        <f t="shared" ca="1" si="214"/>
        <v>0</v>
      </c>
      <c r="AV37" s="465">
        <f t="shared" ca="1" si="214"/>
        <v>0</v>
      </c>
      <c r="AW37" s="465">
        <f t="shared" ca="1" si="214"/>
        <v>0</v>
      </c>
      <c r="AX37" s="465">
        <f t="shared" ca="1" si="214"/>
        <v>0</v>
      </c>
      <c r="AY37" s="465">
        <f t="shared" ca="1" si="214"/>
        <v>0</v>
      </c>
      <c r="AZ37" s="465">
        <f t="shared" ca="1" si="214"/>
        <v>0</v>
      </c>
      <c r="BA37" s="465">
        <f t="shared" ca="1" si="214"/>
        <v>0</v>
      </c>
      <c r="BB37" s="465">
        <f t="shared" ca="1" si="214"/>
        <v>0</v>
      </c>
      <c r="BC37" s="465">
        <f t="shared" ca="1" si="214"/>
        <v>0</v>
      </c>
      <c r="BD37" s="465">
        <f t="shared" ca="1" si="214"/>
        <v>0</v>
      </c>
      <c r="BE37" s="465">
        <f t="shared" ca="1" si="214"/>
        <v>0</v>
      </c>
      <c r="BF37" s="465">
        <f t="shared" ca="1" si="214"/>
        <v>0</v>
      </c>
      <c r="BG37" s="465">
        <f t="shared" ca="1" si="214"/>
        <v>0</v>
      </c>
      <c r="BH37" s="465">
        <f t="shared" ca="1" si="214"/>
        <v>0</v>
      </c>
      <c r="BI37" s="465">
        <f t="shared" ca="1" si="214"/>
        <v>0</v>
      </c>
      <c r="BJ37" s="465">
        <f t="shared" ref="BJ37:CO37" ca="1" si="215">IF(BJ$11&lt;$D$1+$A37,$C37/$D$1,IF(BJ$11=$D$1+$A37,($C37/$D$1)/2,0))</f>
        <v>0</v>
      </c>
      <c r="BK37" s="465">
        <f t="shared" ca="1" si="215"/>
        <v>0</v>
      </c>
      <c r="BL37" s="465">
        <f t="shared" ca="1" si="215"/>
        <v>0</v>
      </c>
      <c r="BM37" s="465">
        <f t="shared" ca="1" si="215"/>
        <v>0</v>
      </c>
      <c r="BN37" s="465">
        <f t="shared" ca="1" si="215"/>
        <v>0</v>
      </c>
      <c r="BO37" s="465">
        <f t="shared" ca="1" si="215"/>
        <v>0</v>
      </c>
      <c r="BP37" s="465">
        <f t="shared" ca="1" si="215"/>
        <v>0</v>
      </c>
      <c r="BQ37" s="465">
        <f t="shared" ca="1" si="215"/>
        <v>0</v>
      </c>
      <c r="BR37" s="465">
        <f t="shared" ca="1" si="215"/>
        <v>0</v>
      </c>
      <c r="BS37" s="465">
        <f t="shared" ca="1" si="215"/>
        <v>0</v>
      </c>
      <c r="BT37" s="465">
        <f t="shared" ca="1" si="215"/>
        <v>0</v>
      </c>
      <c r="BU37" s="465">
        <f t="shared" ca="1" si="215"/>
        <v>0</v>
      </c>
      <c r="BV37" s="465">
        <f t="shared" ca="1" si="215"/>
        <v>0</v>
      </c>
      <c r="BW37" s="465">
        <f t="shared" ca="1" si="215"/>
        <v>0</v>
      </c>
      <c r="BX37" s="465">
        <f t="shared" ca="1" si="215"/>
        <v>0</v>
      </c>
      <c r="BY37" s="465">
        <f t="shared" ca="1" si="215"/>
        <v>0</v>
      </c>
      <c r="BZ37" s="465">
        <f t="shared" ca="1" si="215"/>
        <v>0</v>
      </c>
      <c r="CA37" s="465">
        <f t="shared" ca="1" si="215"/>
        <v>0</v>
      </c>
      <c r="CB37" s="465">
        <f t="shared" ca="1" si="215"/>
        <v>0</v>
      </c>
      <c r="CC37" s="465">
        <f t="shared" ca="1" si="215"/>
        <v>0</v>
      </c>
      <c r="CD37" s="465">
        <f t="shared" ca="1" si="215"/>
        <v>0</v>
      </c>
      <c r="CE37" s="465">
        <f t="shared" ca="1" si="215"/>
        <v>0</v>
      </c>
      <c r="CF37" s="465">
        <f t="shared" ca="1" si="215"/>
        <v>0</v>
      </c>
      <c r="CG37" s="465">
        <f t="shared" ca="1" si="215"/>
        <v>0</v>
      </c>
      <c r="CH37" s="465">
        <f t="shared" ca="1" si="215"/>
        <v>0</v>
      </c>
      <c r="CI37" s="465">
        <f t="shared" ca="1" si="215"/>
        <v>0</v>
      </c>
      <c r="CJ37" s="465">
        <f t="shared" ca="1" si="215"/>
        <v>0</v>
      </c>
      <c r="CK37" s="465">
        <f t="shared" ca="1" si="215"/>
        <v>0</v>
      </c>
      <c r="CL37" s="465">
        <f t="shared" ca="1" si="215"/>
        <v>0</v>
      </c>
      <c r="CM37" s="465">
        <f t="shared" ca="1" si="215"/>
        <v>0</v>
      </c>
      <c r="CN37" s="465">
        <f t="shared" ca="1" si="215"/>
        <v>0</v>
      </c>
      <c r="CO37" s="465">
        <f t="shared" ca="1" si="215"/>
        <v>0</v>
      </c>
      <c r="CP37" s="465">
        <f t="shared" ref="CP37:CZ37" ca="1" si="216">IF(CP$11&lt;$D$1+$A37,$C37/$D$1,IF(CP$11=$D$1+$A37,($C37/$D$1)/2,0))</f>
        <v>0</v>
      </c>
      <c r="CQ37" s="465">
        <f t="shared" ca="1" si="216"/>
        <v>0</v>
      </c>
      <c r="CR37" s="465">
        <f t="shared" ca="1" si="216"/>
        <v>0</v>
      </c>
      <c r="CS37" s="465">
        <f t="shared" ca="1" si="216"/>
        <v>0</v>
      </c>
      <c r="CT37" s="465">
        <f t="shared" ca="1" si="216"/>
        <v>0</v>
      </c>
      <c r="CU37" s="465">
        <f t="shared" ca="1" si="216"/>
        <v>0</v>
      </c>
      <c r="CV37" s="465">
        <f t="shared" ca="1" si="216"/>
        <v>0</v>
      </c>
      <c r="CW37" s="465">
        <f t="shared" ca="1" si="216"/>
        <v>0</v>
      </c>
      <c r="CX37" s="465">
        <f t="shared" ca="1" si="216"/>
        <v>0</v>
      </c>
      <c r="CY37" s="465">
        <f t="shared" ca="1" si="216"/>
        <v>0</v>
      </c>
      <c r="CZ37" s="465">
        <f t="shared" ca="1" si="216"/>
        <v>0</v>
      </c>
      <c r="DA37" s="465" t="s">
        <v>261</v>
      </c>
      <c r="DB37" s="464">
        <f t="shared" si="147"/>
        <v>2042</v>
      </c>
      <c r="DC37" s="465"/>
      <c r="DD37" s="465"/>
      <c r="DE37" s="465"/>
      <c r="DF37" s="465"/>
    </row>
    <row r="38" spans="1:121" s="464" customFormat="1" x14ac:dyDescent="0.2">
      <c r="A38" s="195">
        <f t="shared" si="139"/>
        <v>27</v>
      </c>
      <c r="B38" s="195">
        <f t="shared" si="139"/>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217">IF(AE$11&lt;$D$1+$A38,$C38/$D$1,IF(AE$11=$D$1+$A38,($C38/$D$1)/2,0))</f>
        <v>0</v>
      </c>
      <c r="AF38" s="465">
        <f t="shared" ca="1" si="217"/>
        <v>0</v>
      </c>
      <c r="AG38" s="465">
        <f t="shared" ca="1" si="217"/>
        <v>0</v>
      </c>
      <c r="AH38" s="465">
        <f t="shared" ca="1" si="217"/>
        <v>0</v>
      </c>
      <c r="AI38" s="465">
        <f t="shared" ca="1" si="217"/>
        <v>0</v>
      </c>
      <c r="AJ38" s="465">
        <f t="shared" ca="1" si="217"/>
        <v>0</v>
      </c>
      <c r="AK38" s="465">
        <f t="shared" ca="1" si="217"/>
        <v>0</v>
      </c>
      <c r="AL38" s="465">
        <f t="shared" ca="1" si="217"/>
        <v>0</v>
      </c>
      <c r="AM38" s="465">
        <f t="shared" ca="1" si="217"/>
        <v>0</v>
      </c>
      <c r="AN38" s="465">
        <f t="shared" ca="1" si="217"/>
        <v>0</v>
      </c>
      <c r="AO38" s="465">
        <f t="shared" ca="1" si="217"/>
        <v>0</v>
      </c>
      <c r="AP38" s="465">
        <f t="shared" ca="1" si="217"/>
        <v>0</v>
      </c>
      <c r="AQ38" s="465">
        <f t="shared" ca="1" si="217"/>
        <v>0</v>
      </c>
      <c r="AR38" s="465">
        <f t="shared" ca="1" si="217"/>
        <v>0</v>
      </c>
      <c r="AS38" s="465">
        <f t="shared" ca="1" si="217"/>
        <v>0</v>
      </c>
      <c r="AT38" s="465">
        <f t="shared" ca="1" si="217"/>
        <v>0</v>
      </c>
      <c r="AU38" s="465">
        <f t="shared" ca="1" si="217"/>
        <v>0</v>
      </c>
      <c r="AV38" s="465">
        <f t="shared" ca="1" si="217"/>
        <v>0</v>
      </c>
      <c r="AW38" s="465">
        <f t="shared" ca="1" si="217"/>
        <v>0</v>
      </c>
      <c r="AX38" s="465">
        <f t="shared" ca="1" si="217"/>
        <v>0</v>
      </c>
      <c r="AY38" s="465">
        <f t="shared" ca="1" si="217"/>
        <v>0</v>
      </c>
      <c r="AZ38" s="465">
        <f t="shared" ca="1" si="217"/>
        <v>0</v>
      </c>
      <c r="BA38" s="465">
        <f t="shared" ca="1" si="217"/>
        <v>0</v>
      </c>
      <c r="BB38" s="465">
        <f t="shared" ca="1" si="217"/>
        <v>0</v>
      </c>
      <c r="BC38" s="465">
        <f t="shared" ca="1" si="217"/>
        <v>0</v>
      </c>
      <c r="BD38" s="465">
        <f t="shared" ca="1" si="217"/>
        <v>0</v>
      </c>
      <c r="BE38" s="465">
        <f t="shared" ca="1" si="217"/>
        <v>0</v>
      </c>
      <c r="BF38" s="465">
        <f t="shared" ca="1" si="217"/>
        <v>0</v>
      </c>
      <c r="BG38" s="465">
        <f t="shared" ca="1" si="217"/>
        <v>0</v>
      </c>
      <c r="BH38" s="465">
        <f t="shared" ca="1" si="217"/>
        <v>0</v>
      </c>
      <c r="BI38" s="465">
        <f t="shared" ca="1" si="217"/>
        <v>0</v>
      </c>
      <c r="BJ38" s="465">
        <f t="shared" ca="1" si="217"/>
        <v>0</v>
      </c>
      <c r="BK38" s="465">
        <f t="shared" ref="BK38:CP38" ca="1" si="218">IF(BK$11&lt;$D$1+$A38,$C38/$D$1,IF(BK$11=$D$1+$A38,($C38/$D$1)/2,0))</f>
        <v>0</v>
      </c>
      <c r="BL38" s="465">
        <f t="shared" ca="1" si="218"/>
        <v>0</v>
      </c>
      <c r="BM38" s="465">
        <f t="shared" ca="1" si="218"/>
        <v>0</v>
      </c>
      <c r="BN38" s="465">
        <f t="shared" ca="1" si="218"/>
        <v>0</v>
      </c>
      <c r="BO38" s="465">
        <f t="shared" ca="1" si="218"/>
        <v>0</v>
      </c>
      <c r="BP38" s="465">
        <f t="shared" ca="1" si="218"/>
        <v>0</v>
      </c>
      <c r="BQ38" s="465">
        <f t="shared" ca="1" si="218"/>
        <v>0</v>
      </c>
      <c r="BR38" s="465">
        <f t="shared" ca="1" si="218"/>
        <v>0</v>
      </c>
      <c r="BS38" s="465">
        <f t="shared" ca="1" si="218"/>
        <v>0</v>
      </c>
      <c r="BT38" s="465">
        <f t="shared" ca="1" si="218"/>
        <v>0</v>
      </c>
      <c r="BU38" s="465">
        <f t="shared" ca="1" si="218"/>
        <v>0</v>
      </c>
      <c r="BV38" s="465">
        <f t="shared" ca="1" si="218"/>
        <v>0</v>
      </c>
      <c r="BW38" s="465">
        <f t="shared" ca="1" si="218"/>
        <v>0</v>
      </c>
      <c r="BX38" s="465">
        <f t="shared" ca="1" si="218"/>
        <v>0</v>
      </c>
      <c r="BY38" s="465">
        <f t="shared" ca="1" si="218"/>
        <v>0</v>
      </c>
      <c r="BZ38" s="465">
        <f t="shared" ca="1" si="218"/>
        <v>0</v>
      </c>
      <c r="CA38" s="465">
        <f t="shared" ca="1" si="218"/>
        <v>0</v>
      </c>
      <c r="CB38" s="465">
        <f t="shared" ca="1" si="218"/>
        <v>0</v>
      </c>
      <c r="CC38" s="465">
        <f t="shared" ca="1" si="218"/>
        <v>0</v>
      </c>
      <c r="CD38" s="465">
        <f t="shared" ca="1" si="218"/>
        <v>0</v>
      </c>
      <c r="CE38" s="465">
        <f t="shared" ca="1" si="218"/>
        <v>0</v>
      </c>
      <c r="CF38" s="465">
        <f t="shared" ca="1" si="218"/>
        <v>0</v>
      </c>
      <c r="CG38" s="465">
        <f t="shared" ca="1" si="218"/>
        <v>0</v>
      </c>
      <c r="CH38" s="465">
        <f t="shared" ca="1" si="218"/>
        <v>0</v>
      </c>
      <c r="CI38" s="465">
        <f t="shared" ca="1" si="218"/>
        <v>0</v>
      </c>
      <c r="CJ38" s="465">
        <f t="shared" ca="1" si="218"/>
        <v>0</v>
      </c>
      <c r="CK38" s="465">
        <f t="shared" ca="1" si="218"/>
        <v>0</v>
      </c>
      <c r="CL38" s="465">
        <f t="shared" ca="1" si="218"/>
        <v>0</v>
      </c>
      <c r="CM38" s="465">
        <f t="shared" ca="1" si="218"/>
        <v>0</v>
      </c>
      <c r="CN38" s="465">
        <f t="shared" ca="1" si="218"/>
        <v>0</v>
      </c>
      <c r="CO38" s="465">
        <f t="shared" ca="1" si="218"/>
        <v>0</v>
      </c>
      <c r="CP38" s="465">
        <f t="shared" ca="1" si="218"/>
        <v>0</v>
      </c>
      <c r="CQ38" s="465">
        <f t="shared" ref="CQ38:CZ38" ca="1" si="219">IF(CQ$11&lt;$D$1+$A38,$C38/$D$1,IF(CQ$11=$D$1+$A38,($C38/$D$1)/2,0))</f>
        <v>0</v>
      </c>
      <c r="CR38" s="465">
        <f t="shared" ca="1" si="219"/>
        <v>0</v>
      </c>
      <c r="CS38" s="465">
        <f t="shared" ca="1" si="219"/>
        <v>0</v>
      </c>
      <c r="CT38" s="465">
        <f t="shared" ca="1" si="219"/>
        <v>0</v>
      </c>
      <c r="CU38" s="465">
        <f t="shared" ca="1" si="219"/>
        <v>0</v>
      </c>
      <c r="CV38" s="465">
        <f t="shared" ca="1" si="219"/>
        <v>0</v>
      </c>
      <c r="CW38" s="465">
        <f t="shared" ca="1" si="219"/>
        <v>0</v>
      </c>
      <c r="CX38" s="465">
        <f t="shared" ca="1" si="219"/>
        <v>0</v>
      </c>
      <c r="CY38" s="465">
        <f t="shared" ca="1" si="219"/>
        <v>0</v>
      </c>
      <c r="CZ38" s="465">
        <f t="shared" ca="1" si="219"/>
        <v>0</v>
      </c>
      <c r="DA38" s="465" t="s">
        <v>262</v>
      </c>
      <c r="DB38" s="464">
        <f t="shared" si="147"/>
        <v>2043</v>
      </c>
      <c r="DC38" s="465"/>
      <c r="DD38" s="465"/>
      <c r="DE38" s="465"/>
      <c r="DF38" s="465"/>
      <c r="DG38" s="465"/>
    </row>
    <row r="39" spans="1:121" s="464" customFormat="1" x14ac:dyDescent="0.2">
      <c r="A39" s="195">
        <f t="shared" si="139"/>
        <v>28</v>
      </c>
      <c r="B39" s="195">
        <f t="shared" si="139"/>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220">IF(AF$11&lt;$D$1+$A39,$C39/$D$1,IF(AF$11=$D$1+$A39,($C39/$D$1)/2,0))</f>
        <v>0</v>
      </c>
      <c r="AG39" s="465">
        <f t="shared" ca="1" si="220"/>
        <v>0</v>
      </c>
      <c r="AH39" s="465">
        <f t="shared" ca="1" si="220"/>
        <v>0</v>
      </c>
      <c r="AI39" s="465">
        <f t="shared" ca="1" si="220"/>
        <v>0</v>
      </c>
      <c r="AJ39" s="465">
        <f t="shared" ca="1" si="220"/>
        <v>0</v>
      </c>
      <c r="AK39" s="465">
        <f t="shared" ca="1" si="220"/>
        <v>0</v>
      </c>
      <c r="AL39" s="465">
        <f t="shared" ca="1" si="220"/>
        <v>0</v>
      </c>
      <c r="AM39" s="465">
        <f t="shared" ca="1" si="220"/>
        <v>0</v>
      </c>
      <c r="AN39" s="465">
        <f t="shared" ca="1" si="220"/>
        <v>0</v>
      </c>
      <c r="AO39" s="465">
        <f t="shared" ca="1" si="220"/>
        <v>0</v>
      </c>
      <c r="AP39" s="465">
        <f t="shared" ca="1" si="220"/>
        <v>0</v>
      </c>
      <c r="AQ39" s="465">
        <f t="shared" ca="1" si="220"/>
        <v>0</v>
      </c>
      <c r="AR39" s="465">
        <f t="shared" ca="1" si="220"/>
        <v>0</v>
      </c>
      <c r="AS39" s="465">
        <f t="shared" ca="1" si="220"/>
        <v>0</v>
      </c>
      <c r="AT39" s="465">
        <f t="shared" ca="1" si="220"/>
        <v>0</v>
      </c>
      <c r="AU39" s="465">
        <f t="shared" ca="1" si="220"/>
        <v>0</v>
      </c>
      <c r="AV39" s="465">
        <f t="shared" ca="1" si="220"/>
        <v>0</v>
      </c>
      <c r="AW39" s="465">
        <f t="shared" ca="1" si="220"/>
        <v>0</v>
      </c>
      <c r="AX39" s="465">
        <f t="shared" ca="1" si="220"/>
        <v>0</v>
      </c>
      <c r="AY39" s="465">
        <f t="shared" ca="1" si="220"/>
        <v>0</v>
      </c>
      <c r="AZ39" s="465">
        <f t="shared" ca="1" si="220"/>
        <v>0</v>
      </c>
      <c r="BA39" s="465">
        <f t="shared" ca="1" si="220"/>
        <v>0</v>
      </c>
      <c r="BB39" s="465">
        <f t="shared" ca="1" si="220"/>
        <v>0</v>
      </c>
      <c r="BC39" s="465">
        <f t="shared" ca="1" si="220"/>
        <v>0</v>
      </c>
      <c r="BD39" s="465">
        <f t="shared" ca="1" si="220"/>
        <v>0</v>
      </c>
      <c r="BE39" s="465">
        <f t="shared" ca="1" si="220"/>
        <v>0</v>
      </c>
      <c r="BF39" s="465">
        <f t="shared" ca="1" si="220"/>
        <v>0</v>
      </c>
      <c r="BG39" s="465">
        <f t="shared" ca="1" si="220"/>
        <v>0</v>
      </c>
      <c r="BH39" s="465">
        <f t="shared" ca="1" si="220"/>
        <v>0</v>
      </c>
      <c r="BI39" s="465">
        <f t="shared" ca="1" si="220"/>
        <v>0</v>
      </c>
      <c r="BJ39" s="465">
        <f t="shared" ca="1" si="220"/>
        <v>0</v>
      </c>
      <c r="BK39" s="465">
        <f t="shared" ca="1" si="220"/>
        <v>0</v>
      </c>
      <c r="BL39" s="465">
        <f t="shared" ref="BL39:CQ39" ca="1" si="221">IF(BL$11&lt;$D$1+$A39,$C39/$D$1,IF(BL$11=$D$1+$A39,($C39/$D$1)/2,0))</f>
        <v>0</v>
      </c>
      <c r="BM39" s="465">
        <f t="shared" ca="1" si="221"/>
        <v>0</v>
      </c>
      <c r="BN39" s="465">
        <f t="shared" ca="1" si="221"/>
        <v>0</v>
      </c>
      <c r="BO39" s="465">
        <f t="shared" ca="1" si="221"/>
        <v>0</v>
      </c>
      <c r="BP39" s="465">
        <f t="shared" ca="1" si="221"/>
        <v>0</v>
      </c>
      <c r="BQ39" s="465">
        <f t="shared" ca="1" si="221"/>
        <v>0</v>
      </c>
      <c r="BR39" s="465">
        <f t="shared" ca="1" si="221"/>
        <v>0</v>
      </c>
      <c r="BS39" s="465">
        <f t="shared" ca="1" si="221"/>
        <v>0</v>
      </c>
      <c r="BT39" s="465">
        <f t="shared" ca="1" si="221"/>
        <v>0</v>
      </c>
      <c r="BU39" s="465">
        <f t="shared" ca="1" si="221"/>
        <v>0</v>
      </c>
      <c r="BV39" s="465">
        <f t="shared" ca="1" si="221"/>
        <v>0</v>
      </c>
      <c r="BW39" s="465">
        <f t="shared" ca="1" si="221"/>
        <v>0</v>
      </c>
      <c r="BX39" s="465">
        <f t="shared" ca="1" si="221"/>
        <v>0</v>
      </c>
      <c r="BY39" s="465">
        <f t="shared" ca="1" si="221"/>
        <v>0</v>
      </c>
      <c r="BZ39" s="465">
        <f t="shared" ca="1" si="221"/>
        <v>0</v>
      </c>
      <c r="CA39" s="465">
        <f t="shared" ca="1" si="221"/>
        <v>0</v>
      </c>
      <c r="CB39" s="465">
        <f t="shared" ca="1" si="221"/>
        <v>0</v>
      </c>
      <c r="CC39" s="465">
        <f t="shared" ca="1" si="221"/>
        <v>0</v>
      </c>
      <c r="CD39" s="465">
        <f t="shared" ca="1" si="221"/>
        <v>0</v>
      </c>
      <c r="CE39" s="465">
        <f t="shared" ca="1" si="221"/>
        <v>0</v>
      </c>
      <c r="CF39" s="465">
        <f t="shared" ca="1" si="221"/>
        <v>0</v>
      </c>
      <c r="CG39" s="465">
        <f t="shared" ca="1" si="221"/>
        <v>0</v>
      </c>
      <c r="CH39" s="465">
        <f t="shared" ca="1" si="221"/>
        <v>0</v>
      </c>
      <c r="CI39" s="465">
        <f t="shared" ca="1" si="221"/>
        <v>0</v>
      </c>
      <c r="CJ39" s="465">
        <f t="shared" ca="1" si="221"/>
        <v>0</v>
      </c>
      <c r="CK39" s="465">
        <f t="shared" ca="1" si="221"/>
        <v>0</v>
      </c>
      <c r="CL39" s="465">
        <f t="shared" ca="1" si="221"/>
        <v>0</v>
      </c>
      <c r="CM39" s="465">
        <f t="shared" ca="1" si="221"/>
        <v>0</v>
      </c>
      <c r="CN39" s="465">
        <f t="shared" ca="1" si="221"/>
        <v>0</v>
      </c>
      <c r="CO39" s="465">
        <f t="shared" ca="1" si="221"/>
        <v>0</v>
      </c>
      <c r="CP39" s="465">
        <f t="shared" ca="1" si="221"/>
        <v>0</v>
      </c>
      <c r="CQ39" s="465">
        <f t="shared" ca="1" si="221"/>
        <v>0</v>
      </c>
      <c r="CR39" s="465">
        <f t="shared" ref="CR39:CZ39" ca="1" si="222">IF(CR$11&lt;$D$1+$A39,$C39/$D$1,IF(CR$11=$D$1+$A39,($C39/$D$1)/2,0))</f>
        <v>0</v>
      </c>
      <c r="CS39" s="465">
        <f t="shared" ca="1" si="222"/>
        <v>0</v>
      </c>
      <c r="CT39" s="465">
        <f t="shared" ca="1" si="222"/>
        <v>0</v>
      </c>
      <c r="CU39" s="465">
        <f t="shared" ca="1" si="222"/>
        <v>0</v>
      </c>
      <c r="CV39" s="465">
        <f t="shared" ca="1" si="222"/>
        <v>0</v>
      </c>
      <c r="CW39" s="465">
        <f t="shared" ca="1" si="222"/>
        <v>0</v>
      </c>
      <c r="CX39" s="465">
        <f t="shared" ca="1" si="222"/>
        <v>0</v>
      </c>
      <c r="CY39" s="465">
        <f t="shared" ca="1" si="222"/>
        <v>0</v>
      </c>
      <c r="CZ39" s="465">
        <f t="shared" ca="1" si="222"/>
        <v>0</v>
      </c>
      <c r="DA39" s="465" t="s">
        <v>263</v>
      </c>
      <c r="DB39" s="464">
        <f t="shared" si="147"/>
        <v>2044</v>
      </c>
      <c r="DC39" s="465"/>
      <c r="DD39" s="465"/>
      <c r="DE39" s="465"/>
      <c r="DF39" s="465"/>
      <c r="DG39" s="465"/>
      <c r="DH39" s="465"/>
    </row>
    <row r="40" spans="1:121" s="464" customFormat="1" x14ac:dyDescent="0.2">
      <c r="A40" s="195">
        <f t="shared" si="139"/>
        <v>29</v>
      </c>
      <c r="B40" s="195">
        <f t="shared" si="139"/>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223">IF(AG$11&lt;$D$1+$A40,$C40/$D$1,IF(AG$11=$D$1+$A40,($C40/$D$1)/2,0))</f>
        <v>0</v>
      </c>
      <c r="AH40" s="465">
        <f t="shared" ca="1" si="223"/>
        <v>0</v>
      </c>
      <c r="AI40" s="465">
        <f t="shared" ca="1" si="223"/>
        <v>0</v>
      </c>
      <c r="AJ40" s="465">
        <f t="shared" ca="1" si="223"/>
        <v>0</v>
      </c>
      <c r="AK40" s="465">
        <f t="shared" ca="1" si="223"/>
        <v>0</v>
      </c>
      <c r="AL40" s="465">
        <f t="shared" ca="1" si="223"/>
        <v>0</v>
      </c>
      <c r="AM40" s="465">
        <f t="shared" ca="1" si="223"/>
        <v>0</v>
      </c>
      <c r="AN40" s="465">
        <f t="shared" ca="1" si="223"/>
        <v>0</v>
      </c>
      <c r="AO40" s="465">
        <f t="shared" ca="1" si="223"/>
        <v>0</v>
      </c>
      <c r="AP40" s="465">
        <f t="shared" ca="1" si="223"/>
        <v>0</v>
      </c>
      <c r="AQ40" s="465">
        <f t="shared" ca="1" si="223"/>
        <v>0</v>
      </c>
      <c r="AR40" s="465">
        <f t="shared" ca="1" si="223"/>
        <v>0</v>
      </c>
      <c r="AS40" s="465">
        <f t="shared" ca="1" si="223"/>
        <v>0</v>
      </c>
      <c r="AT40" s="465">
        <f t="shared" ca="1" si="223"/>
        <v>0</v>
      </c>
      <c r="AU40" s="465">
        <f t="shared" ca="1" si="223"/>
        <v>0</v>
      </c>
      <c r="AV40" s="465">
        <f t="shared" ca="1" si="223"/>
        <v>0</v>
      </c>
      <c r="AW40" s="465">
        <f t="shared" ca="1" si="223"/>
        <v>0</v>
      </c>
      <c r="AX40" s="465">
        <f t="shared" ca="1" si="223"/>
        <v>0</v>
      </c>
      <c r="AY40" s="465">
        <f t="shared" ca="1" si="223"/>
        <v>0</v>
      </c>
      <c r="AZ40" s="465">
        <f t="shared" ca="1" si="223"/>
        <v>0</v>
      </c>
      <c r="BA40" s="465">
        <f t="shared" ca="1" si="223"/>
        <v>0</v>
      </c>
      <c r="BB40" s="465">
        <f t="shared" ca="1" si="223"/>
        <v>0</v>
      </c>
      <c r="BC40" s="465">
        <f t="shared" ca="1" si="223"/>
        <v>0</v>
      </c>
      <c r="BD40" s="465">
        <f t="shared" ca="1" si="223"/>
        <v>0</v>
      </c>
      <c r="BE40" s="465">
        <f t="shared" ca="1" si="223"/>
        <v>0</v>
      </c>
      <c r="BF40" s="465">
        <f t="shared" ca="1" si="223"/>
        <v>0</v>
      </c>
      <c r="BG40" s="465">
        <f t="shared" ca="1" si="223"/>
        <v>0</v>
      </c>
      <c r="BH40" s="465">
        <f t="shared" ca="1" si="223"/>
        <v>0</v>
      </c>
      <c r="BI40" s="465">
        <f t="shared" ca="1" si="223"/>
        <v>0</v>
      </c>
      <c r="BJ40" s="465">
        <f t="shared" ca="1" si="223"/>
        <v>0</v>
      </c>
      <c r="BK40" s="465">
        <f t="shared" ca="1" si="223"/>
        <v>0</v>
      </c>
      <c r="BL40" s="465">
        <f t="shared" ca="1" si="223"/>
        <v>0</v>
      </c>
      <c r="BM40" s="465">
        <f t="shared" ref="BM40:CR40" ca="1" si="224">IF(BM$11&lt;$D$1+$A40,$C40/$D$1,IF(BM$11=$D$1+$A40,($C40/$D$1)/2,0))</f>
        <v>0</v>
      </c>
      <c r="BN40" s="465">
        <f t="shared" ca="1" si="224"/>
        <v>0</v>
      </c>
      <c r="BO40" s="465">
        <f t="shared" ca="1" si="224"/>
        <v>0</v>
      </c>
      <c r="BP40" s="465">
        <f t="shared" ca="1" si="224"/>
        <v>0</v>
      </c>
      <c r="BQ40" s="465">
        <f t="shared" ca="1" si="224"/>
        <v>0</v>
      </c>
      <c r="BR40" s="465">
        <f t="shared" ca="1" si="224"/>
        <v>0</v>
      </c>
      <c r="BS40" s="465">
        <f t="shared" ca="1" si="224"/>
        <v>0</v>
      </c>
      <c r="BT40" s="465">
        <f t="shared" ca="1" si="224"/>
        <v>0</v>
      </c>
      <c r="BU40" s="465">
        <f t="shared" ca="1" si="224"/>
        <v>0</v>
      </c>
      <c r="BV40" s="465">
        <f t="shared" ca="1" si="224"/>
        <v>0</v>
      </c>
      <c r="BW40" s="465">
        <f t="shared" ca="1" si="224"/>
        <v>0</v>
      </c>
      <c r="BX40" s="465">
        <f t="shared" ca="1" si="224"/>
        <v>0</v>
      </c>
      <c r="BY40" s="465">
        <f t="shared" ca="1" si="224"/>
        <v>0</v>
      </c>
      <c r="BZ40" s="465">
        <f t="shared" ca="1" si="224"/>
        <v>0</v>
      </c>
      <c r="CA40" s="465">
        <f t="shared" ca="1" si="224"/>
        <v>0</v>
      </c>
      <c r="CB40" s="465">
        <f t="shared" ca="1" si="224"/>
        <v>0</v>
      </c>
      <c r="CC40" s="465">
        <f t="shared" ca="1" si="224"/>
        <v>0</v>
      </c>
      <c r="CD40" s="465">
        <f t="shared" ca="1" si="224"/>
        <v>0</v>
      </c>
      <c r="CE40" s="465">
        <f t="shared" ca="1" si="224"/>
        <v>0</v>
      </c>
      <c r="CF40" s="465">
        <f t="shared" ca="1" si="224"/>
        <v>0</v>
      </c>
      <c r="CG40" s="465">
        <f t="shared" ca="1" si="224"/>
        <v>0</v>
      </c>
      <c r="CH40" s="465">
        <f t="shared" ca="1" si="224"/>
        <v>0</v>
      </c>
      <c r="CI40" s="465">
        <f t="shared" ca="1" si="224"/>
        <v>0</v>
      </c>
      <c r="CJ40" s="465">
        <f t="shared" ca="1" si="224"/>
        <v>0</v>
      </c>
      <c r="CK40" s="465">
        <f t="shared" ca="1" si="224"/>
        <v>0</v>
      </c>
      <c r="CL40" s="465">
        <f t="shared" ca="1" si="224"/>
        <v>0</v>
      </c>
      <c r="CM40" s="465">
        <f t="shared" ca="1" si="224"/>
        <v>0</v>
      </c>
      <c r="CN40" s="465">
        <f t="shared" ca="1" si="224"/>
        <v>0</v>
      </c>
      <c r="CO40" s="465">
        <f t="shared" ca="1" si="224"/>
        <v>0</v>
      </c>
      <c r="CP40" s="465">
        <f t="shared" ca="1" si="224"/>
        <v>0</v>
      </c>
      <c r="CQ40" s="465">
        <f t="shared" ca="1" si="224"/>
        <v>0</v>
      </c>
      <c r="CR40" s="465">
        <f t="shared" ca="1" si="224"/>
        <v>0</v>
      </c>
      <c r="CS40" s="465">
        <f t="shared" ref="CS40:CZ40" ca="1" si="225">IF(CS$11&lt;$D$1+$A40,$C40/$D$1,IF(CS$11=$D$1+$A40,($C40/$D$1)/2,0))</f>
        <v>0</v>
      </c>
      <c r="CT40" s="465">
        <f t="shared" ca="1" si="225"/>
        <v>0</v>
      </c>
      <c r="CU40" s="465">
        <f t="shared" ca="1" si="225"/>
        <v>0</v>
      </c>
      <c r="CV40" s="465">
        <f t="shared" ca="1" si="225"/>
        <v>0</v>
      </c>
      <c r="CW40" s="465">
        <f t="shared" ca="1" si="225"/>
        <v>0</v>
      </c>
      <c r="CX40" s="465">
        <f t="shared" ca="1" si="225"/>
        <v>0</v>
      </c>
      <c r="CY40" s="465">
        <f t="shared" ca="1" si="225"/>
        <v>0</v>
      </c>
      <c r="CZ40" s="465">
        <f t="shared" ca="1" si="225"/>
        <v>0</v>
      </c>
      <c r="DA40" s="465" t="s">
        <v>264</v>
      </c>
      <c r="DB40" s="464">
        <f t="shared" si="147"/>
        <v>2045</v>
      </c>
      <c r="DC40" s="465"/>
      <c r="DD40" s="465"/>
      <c r="DE40" s="465"/>
      <c r="DF40" s="465"/>
      <c r="DG40" s="465"/>
      <c r="DH40" s="465"/>
      <c r="DI40" s="465"/>
    </row>
    <row r="41" spans="1:121" s="464" customFormat="1" x14ac:dyDescent="0.2">
      <c r="A41" s="195">
        <f t="shared" si="139"/>
        <v>30</v>
      </c>
      <c r="B41" s="195">
        <f t="shared" si="139"/>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226">IF(AH$11&lt;$D$1+$A41,$C41/$D$1,IF(AH$11=$D$1+$A41,($C41/$D$1)/2,0))</f>
        <v>0</v>
      </c>
      <c r="AI41" s="465">
        <f t="shared" ca="1" si="226"/>
        <v>0</v>
      </c>
      <c r="AJ41" s="465">
        <f t="shared" ca="1" si="226"/>
        <v>0</v>
      </c>
      <c r="AK41" s="465">
        <f t="shared" ca="1" si="226"/>
        <v>0</v>
      </c>
      <c r="AL41" s="465">
        <f t="shared" ca="1" si="226"/>
        <v>0</v>
      </c>
      <c r="AM41" s="465">
        <f t="shared" ca="1" si="226"/>
        <v>0</v>
      </c>
      <c r="AN41" s="465">
        <f t="shared" ca="1" si="226"/>
        <v>0</v>
      </c>
      <c r="AO41" s="465">
        <f t="shared" ca="1" si="226"/>
        <v>0</v>
      </c>
      <c r="AP41" s="465">
        <f t="shared" ca="1" si="226"/>
        <v>0</v>
      </c>
      <c r="AQ41" s="465">
        <f t="shared" ca="1" si="226"/>
        <v>0</v>
      </c>
      <c r="AR41" s="465">
        <f t="shared" ca="1" si="226"/>
        <v>0</v>
      </c>
      <c r="AS41" s="465">
        <f t="shared" ca="1" si="226"/>
        <v>0</v>
      </c>
      <c r="AT41" s="465">
        <f t="shared" ca="1" si="226"/>
        <v>0</v>
      </c>
      <c r="AU41" s="465">
        <f t="shared" ca="1" si="226"/>
        <v>0</v>
      </c>
      <c r="AV41" s="465">
        <f t="shared" ca="1" si="226"/>
        <v>0</v>
      </c>
      <c r="AW41" s="465">
        <f t="shared" ca="1" si="226"/>
        <v>0</v>
      </c>
      <c r="AX41" s="465">
        <f t="shared" ca="1" si="226"/>
        <v>0</v>
      </c>
      <c r="AY41" s="465">
        <f t="shared" ca="1" si="226"/>
        <v>0</v>
      </c>
      <c r="AZ41" s="465">
        <f t="shared" ca="1" si="226"/>
        <v>0</v>
      </c>
      <c r="BA41" s="465">
        <f t="shared" ca="1" si="226"/>
        <v>0</v>
      </c>
      <c r="BB41" s="465">
        <f t="shared" ca="1" si="226"/>
        <v>0</v>
      </c>
      <c r="BC41" s="465">
        <f t="shared" ca="1" si="226"/>
        <v>0</v>
      </c>
      <c r="BD41" s="465">
        <f t="shared" ca="1" si="226"/>
        <v>0</v>
      </c>
      <c r="BE41" s="465">
        <f t="shared" ca="1" si="226"/>
        <v>0</v>
      </c>
      <c r="BF41" s="465">
        <f t="shared" ca="1" si="226"/>
        <v>0</v>
      </c>
      <c r="BG41" s="465">
        <f t="shared" ca="1" si="226"/>
        <v>0</v>
      </c>
      <c r="BH41" s="465">
        <f t="shared" ca="1" si="226"/>
        <v>0</v>
      </c>
      <c r="BI41" s="465">
        <f t="shared" ca="1" si="226"/>
        <v>0</v>
      </c>
      <c r="BJ41" s="465">
        <f t="shared" ca="1" si="226"/>
        <v>0</v>
      </c>
      <c r="BK41" s="465">
        <f t="shared" ca="1" si="226"/>
        <v>0</v>
      </c>
      <c r="BL41" s="465">
        <f t="shared" ca="1" si="226"/>
        <v>0</v>
      </c>
      <c r="BM41" s="465">
        <f t="shared" ca="1" si="226"/>
        <v>0</v>
      </c>
      <c r="BN41" s="465">
        <f t="shared" ref="BN41:CS41" ca="1" si="227">IF(BN$11&lt;$D$1+$A41,$C41/$D$1,IF(BN$11=$D$1+$A41,($C41/$D$1)/2,0))</f>
        <v>0</v>
      </c>
      <c r="BO41" s="465">
        <f t="shared" ca="1" si="227"/>
        <v>0</v>
      </c>
      <c r="BP41" s="465">
        <f t="shared" ca="1" si="227"/>
        <v>0</v>
      </c>
      <c r="BQ41" s="465">
        <f t="shared" ca="1" si="227"/>
        <v>0</v>
      </c>
      <c r="BR41" s="465">
        <f t="shared" ca="1" si="227"/>
        <v>0</v>
      </c>
      <c r="BS41" s="465">
        <f t="shared" ca="1" si="227"/>
        <v>0</v>
      </c>
      <c r="BT41" s="465">
        <f t="shared" ca="1" si="227"/>
        <v>0</v>
      </c>
      <c r="BU41" s="465">
        <f t="shared" ca="1" si="227"/>
        <v>0</v>
      </c>
      <c r="BV41" s="465">
        <f t="shared" ca="1" si="227"/>
        <v>0</v>
      </c>
      <c r="BW41" s="465">
        <f t="shared" ca="1" si="227"/>
        <v>0</v>
      </c>
      <c r="BX41" s="465">
        <f t="shared" ca="1" si="227"/>
        <v>0</v>
      </c>
      <c r="BY41" s="465">
        <f t="shared" ca="1" si="227"/>
        <v>0</v>
      </c>
      <c r="BZ41" s="465">
        <f t="shared" ca="1" si="227"/>
        <v>0</v>
      </c>
      <c r="CA41" s="465">
        <f t="shared" ca="1" si="227"/>
        <v>0</v>
      </c>
      <c r="CB41" s="465">
        <f t="shared" ca="1" si="227"/>
        <v>0</v>
      </c>
      <c r="CC41" s="465">
        <f t="shared" ca="1" si="227"/>
        <v>0</v>
      </c>
      <c r="CD41" s="465">
        <f t="shared" ca="1" si="227"/>
        <v>0</v>
      </c>
      <c r="CE41" s="465">
        <f t="shared" ca="1" si="227"/>
        <v>0</v>
      </c>
      <c r="CF41" s="465">
        <f t="shared" ca="1" si="227"/>
        <v>0</v>
      </c>
      <c r="CG41" s="465">
        <f t="shared" ca="1" si="227"/>
        <v>0</v>
      </c>
      <c r="CH41" s="465">
        <f t="shared" ca="1" si="227"/>
        <v>0</v>
      </c>
      <c r="CI41" s="465">
        <f t="shared" ca="1" si="227"/>
        <v>0</v>
      </c>
      <c r="CJ41" s="465">
        <f t="shared" ca="1" si="227"/>
        <v>0</v>
      </c>
      <c r="CK41" s="465">
        <f t="shared" ca="1" si="227"/>
        <v>0</v>
      </c>
      <c r="CL41" s="465">
        <f t="shared" ca="1" si="227"/>
        <v>0</v>
      </c>
      <c r="CM41" s="465">
        <f t="shared" ca="1" si="227"/>
        <v>0</v>
      </c>
      <c r="CN41" s="465">
        <f t="shared" ca="1" si="227"/>
        <v>0</v>
      </c>
      <c r="CO41" s="465">
        <f t="shared" ca="1" si="227"/>
        <v>0</v>
      </c>
      <c r="CP41" s="465">
        <f t="shared" ca="1" si="227"/>
        <v>0</v>
      </c>
      <c r="CQ41" s="465">
        <f t="shared" ca="1" si="227"/>
        <v>0</v>
      </c>
      <c r="CR41" s="465">
        <f t="shared" ca="1" si="227"/>
        <v>0</v>
      </c>
      <c r="CS41" s="465">
        <f t="shared" ca="1" si="227"/>
        <v>0</v>
      </c>
      <c r="CT41" s="465">
        <f t="shared" ref="CT41:CZ41" ca="1" si="228">IF(CT$11&lt;$D$1+$A41,$C41/$D$1,IF(CT$11=$D$1+$A41,($C41/$D$1)/2,0))</f>
        <v>0</v>
      </c>
      <c r="CU41" s="465">
        <f t="shared" ca="1" si="228"/>
        <v>0</v>
      </c>
      <c r="CV41" s="465">
        <f t="shared" ca="1" si="228"/>
        <v>0</v>
      </c>
      <c r="CW41" s="465">
        <f t="shared" ca="1" si="228"/>
        <v>0</v>
      </c>
      <c r="CX41" s="465">
        <f t="shared" ca="1" si="228"/>
        <v>0</v>
      </c>
      <c r="CY41" s="465">
        <f t="shared" ca="1" si="228"/>
        <v>0</v>
      </c>
      <c r="CZ41" s="465">
        <f t="shared" ca="1" si="228"/>
        <v>0</v>
      </c>
      <c r="DA41" s="465" t="s">
        <v>265</v>
      </c>
      <c r="DB41" s="464">
        <f t="shared" si="147"/>
        <v>2046</v>
      </c>
      <c r="DC41" s="465"/>
      <c r="DD41" s="465"/>
      <c r="DE41" s="465"/>
      <c r="DF41" s="465"/>
      <c r="DG41" s="465"/>
      <c r="DH41" s="465"/>
      <c r="DI41" s="465"/>
      <c r="DJ41" s="465"/>
    </row>
    <row r="42" spans="1:121" s="464" customFormat="1" x14ac:dyDescent="0.2">
      <c r="A42" s="195">
        <f t="shared" si="139"/>
        <v>31</v>
      </c>
      <c r="B42" s="195">
        <f t="shared" si="139"/>
        <v>2047</v>
      </c>
      <c r="C42" s="187">
        <f ca="1">IF(INDIRECT(DA42&amp;5)=$H$2,SUM($D$6:INDIRECT(DA42&amp;6)),IF(INDIRECT(DA42&amp;5)&gt;$H$2,INDIRECT(DA42&amp;6),0))</f>
        <v>0</v>
      </c>
      <c r="D42" s="465"/>
      <c r="E42" s="465"/>
      <c r="F42" s="465"/>
      <c r="G42" s="465"/>
      <c r="H42" s="478"/>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229">IF(AI$11&lt;$D$1+$A42,$C42/$D$1,IF(AI$11=$D$1+$A42,($C42/$D$1)/2,0))</f>
        <v>0</v>
      </c>
      <c r="AJ42" s="465">
        <f t="shared" ca="1" si="229"/>
        <v>0</v>
      </c>
      <c r="AK42" s="465">
        <f t="shared" ca="1" si="229"/>
        <v>0</v>
      </c>
      <c r="AL42" s="465">
        <f t="shared" ca="1" si="229"/>
        <v>0</v>
      </c>
      <c r="AM42" s="465">
        <f t="shared" ca="1" si="229"/>
        <v>0</v>
      </c>
      <c r="AN42" s="465">
        <f t="shared" ca="1" si="229"/>
        <v>0</v>
      </c>
      <c r="AO42" s="465">
        <f t="shared" ca="1" si="229"/>
        <v>0</v>
      </c>
      <c r="AP42" s="465">
        <f t="shared" ca="1" si="229"/>
        <v>0</v>
      </c>
      <c r="AQ42" s="465">
        <f t="shared" ca="1" si="229"/>
        <v>0</v>
      </c>
      <c r="AR42" s="465">
        <f t="shared" ca="1" si="229"/>
        <v>0</v>
      </c>
      <c r="AS42" s="465">
        <f t="shared" ca="1" si="229"/>
        <v>0</v>
      </c>
      <c r="AT42" s="465">
        <f t="shared" ca="1" si="229"/>
        <v>0</v>
      </c>
      <c r="AU42" s="465">
        <f t="shared" ca="1" si="229"/>
        <v>0</v>
      </c>
      <c r="AV42" s="465">
        <f t="shared" ca="1" si="229"/>
        <v>0</v>
      </c>
      <c r="AW42" s="465">
        <f t="shared" ca="1" si="229"/>
        <v>0</v>
      </c>
      <c r="AX42" s="465">
        <f t="shared" ca="1" si="229"/>
        <v>0</v>
      </c>
      <c r="AY42" s="465">
        <f t="shared" ca="1" si="229"/>
        <v>0</v>
      </c>
      <c r="AZ42" s="465">
        <f t="shared" ca="1" si="229"/>
        <v>0</v>
      </c>
      <c r="BA42" s="465">
        <f t="shared" ca="1" si="229"/>
        <v>0</v>
      </c>
      <c r="BB42" s="465">
        <f t="shared" ca="1" si="229"/>
        <v>0</v>
      </c>
      <c r="BC42" s="465">
        <f t="shared" ca="1" si="229"/>
        <v>0</v>
      </c>
      <c r="BD42" s="465">
        <f t="shared" ca="1" si="229"/>
        <v>0</v>
      </c>
      <c r="BE42" s="465">
        <f t="shared" ca="1" si="229"/>
        <v>0</v>
      </c>
      <c r="BF42" s="465">
        <f t="shared" ca="1" si="229"/>
        <v>0</v>
      </c>
      <c r="BG42" s="465">
        <f t="shared" ca="1" si="229"/>
        <v>0</v>
      </c>
      <c r="BH42" s="465">
        <f t="shared" ca="1" si="229"/>
        <v>0</v>
      </c>
      <c r="BI42" s="465">
        <f t="shared" ca="1" si="229"/>
        <v>0</v>
      </c>
      <c r="BJ42" s="465">
        <f t="shared" ca="1" si="229"/>
        <v>0</v>
      </c>
      <c r="BK42" s="465">
        <f t="shared" ca="1" si="229"/>
        <v>0</v>
      </c>
      <c r="BL42" s="465">
        <f t="shared" ca="1" si="229"/>
        <v>0</v>
      </c>
      <c r="BM42" s="465">
        <f t="shared" ca="1" si="229"/>
        <v>0</v>
      </c>
      <c r="BN42" s="465">
        <f t="shared" ca="1" si="229"/>
        <v>0</v>
      </c>
      <c r="BO42" s="465">
        <f t="shared" ref="BO42:CT42" ca="1" si="230">IF(BO$11&lt;$D$1+$A42,$C42/$D$1,IF(BO$11=$D$1+$A42,($C42/$D$1)/2,0))</f>
        <v>0</v>
      </c>
      <c r="BP42" s="465">
        <f t="shared" ca="1" si="230"/>
        <v>0</v>
      </c>
      <c r="BQ42" s="465">
        <f t="shared" ca="1" si="230"/>
        <v>0</v>
      </c>
      <c r="BR42" s="465">
        <f t="shared" ca="1" si="230"/>
        <v>0</v>
      </c>
      <c r="BS42" s="465">
        <f t="shared" ca="1" si="230"/>
        <v>0</v>
      </c>
      <c r="BT42" s="465">
        <f t="shared" ca="1" si="230"/>
        <v>0</v>
      </c>
      <c r="BU42" s="465">
        <f t="shared" ca="1" si="230"/>
        <v>0</v>
      </c>
      <c r="BV42" s="465">
        <f t="shared" ca="1" si="230"/>
        <v>0</v>
      </c>
      <c r="BW42" s="465">
        <f t="shared" ca="1" si="230"/>
        <v>0</v>
      </c>
      <c r="BX42" s="465">
        <f t="shared" ca="1" si="230"/>
        <v>0</v>
      </c>
      <c r="BY42" s="465">
        <f t="shared" ca="1" si="230"/>
        <v>0</v>
      </c>
      <c r="BZ42" s="465">
        <f t="shared" ca="1" si="230"/>
        <v>0</v>
      </c>
      <c r="CA42" s="465">
        <f t="shared" ca="1" si="230"/>
        <v>0</v>
      </c>
      <c r="CB42" s="465">
        <f t="shared" ca="1" si="230"/>
        <v>0</v>
      </c>
      <c r="CC42" s="465">
        <f t="shared" ca="1" si="230"/>
        <v>0</v>
      </c>
      <c r="CD42" s="465">
        <f t="shared" ca="1" si="230"/>
        <v>0</v>
      </c>
      <c r="CE42" s="465">
        <f t="shared" ca="1" si="230"/>
        <v>0</v>
      </c>
      <c r="CF42" s="465">
        <f t="shared" ca="1" si="230"/>
        <v>0</v>
      </c>
      <c r="CG42" s="465">
        <f t="shared" ca="1" si="230"/>
        <v>0</v>
      </c>
      <c r="CH42" s="465">
        <f t="shared" ca="1" si="230"/>
        <v>0</v>
      </c>
      <c r="CI42" s="465">
        <f t="shared" ca="1" si="230"/>
        <v>0</v>
      </c>
      <c r="CJ42" s="465">
        <f t="shared" ca="1" si="230"/>
        <v>0</v>
      </c>
      <c r="CK42" s="465">
        <f t="shared" ca="1" si="230"/>
        <v>0</v>
      </c>
      <c r="CL42" s="465">
        <f t="shared" ca="1" si="230"/>
        <v>0</v>
      </c>
      <c r="CM42" s="465">
        <f t="shared" ca="1" si="230"/>
        <v>0</v>
      </c>
      <c r="CN42" s="465">
        <f t="shared" ca="1" si="230"/>
        <v>0</v>
      </c>
      <c r="CO42" s="465">
        <f t="shared" ca="1" si="230"/>
        <v>0</v>
      </c>
      <c r="CP42" s="465">
        <f t="shared" ca="1" si="230"/>
        <v>0</v>
      </c>
      <c r="CQ42" s="465">
        <f t="shared" ca="1" si="230"/>
        <v>0</v>
      </c>
      <c r="CR42" s="465">
        <f t="shared" ca="1" si="230"/>
        <v>0</v>
      </c>
      <c r="CS42" s="465">
        <f t="shared" ca="1" si="230"/>
        <v>0</v>
      </c>
      <c r="CT42" s="465">
        <f t="shared" ca="1" si="230"/>
        <v>0</v>
      </c>
      <c r="CU42" s="465">
        <f t="shared" ref="CU42:CZ42" ca="1" si="231">IF(CU$11&lt;$D$1+$A42,$C42/$D$1,IF(CU$11=$D$1+$A42,($C42/$D$1)/2,0))</f>
        <v>0</v>
      </c>
      <c r="CV42" s="465">
        <f t="shared" ca="1" si="231"/>
        <v>0</v>
      </c>
      <c r="CW42" s="465">
        <f t="shared" ca="1" si="231"/>
        <v>0</v>
      </c>
      <c r="CX42" s="465">
        <f t="shared" ca="1" si="231"/>
        <v>0</v>
      </c>
      <c r="CY42" s="465">
        <f t="shared" ca="1" si="231"/>
        <v>0</v>
      </c>
      <c r="CZ42" s="465">
        <f t="shared" ca="1" si="231"/>
        <v>0</v>
      </c>
      <c r="DA42" s="465" t="s">
        <v>266</v>
      </c>
      <c r="DB42" s="464">
        <f t="shared" si="147"/>
        <v>2047</v>
      </c>
      <c r="DC42" s="465"/>
      <c r="DD42" s="465"/>
      <c r="DE42" s="465"/>
      <c r="DF42" s="465"/>
      <c r="DG42" s="465"/>
      <c r="DH42" s="465"/>
      <c r="DI42" s="465"/>
      <c r="DJ42" s="465"/>
      <c r="DK42" s="465"/>
    </row>
    <row r="43" spans="1:121" s="464" customFormat="1" x14ac:dyDescent="0.2">
      <c r="A43" s="195">
        <f t="shared" si="139"/>
        <v>32</v>
      </c>
      <c r="B43" s="195">
        <f t="shared" si="139"/>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232">IF(AJ$11&lt;$D$1+$A43,$C43/$D$1,IF(AJ$11=$D$1+$A43,($C43/$D$1)/2,0))</f>
        <v>0</v>
      </c>
      <c r="AK43" s="465">
        <f t="shared" ca="1" si="232"/>
        <v>0</v>
      </c>
      <c r="AL43" s="465">
        <f t="shared" ca="1" si="232"/>
        <v>0</v>
      </c>
      <c r="AM43" s="465">
        <f t="shared" ca="1" si="232"/>
        <v>0</v>
      </c>
      <c r="AN43" s="465">
        <f t="shared" ca="1" si="232"/>
        <v>0</v>
      </c>
      <c r="AO43" s="465">
        <f t="shared" ca="1" si="232"/>
        <v>0</v>
      </c>
      <c r="AP43" s="465">
        <f t="shared" ca="1" si="232"/>
        <v>0</v>
      </c>
      <c r="AQ43" s="465">
        <f t="shared" ca="1" si="232"/>
        <v>0</v>
      </c>
      <c r="AR43" s="465">
        <f t="shared" ca="1" si="232"/>
        <v>0</v>
      </c>
      <c r="AS43" s="465">
        <f t="shared" ca="1" si="232"/>
        <v>0</v>
      </c>
      <c r="AT43" s="465">
        <f t="shared" ca="1" si="232"/>
        <v>0</v>
      </c>
      <c r="AU43" s="465">
        <f t="shared" ca="1" si="232"/>
        <v>0</v>
      </c>
      <c r="AV43" s="465">
        <f t="shared" ca="1" si="232"/>
        <v>0</v>
      </c>
      <c r="AW43" s="465">
        <f t="shared" ca="1" si="232"/>
        <v>0</v>
      </c>
      <c r="AX43" s="465">
        <f t="shared" ca="1" si="232"/>
        <v>0</v>
      </c>
      <c r="AY43" s="465">
        <f t="shared" ca="1" si="232"/>
        <v>0</v>
      </c>
      <c r="AZ43" s="465">
        <f t="shared" ca="1" si="232"/>
        <v>0</v>
      </c>
      <c r="BA43" s="465">
        <f t="shared" ca="1" si="232"/>
        <v>0</v>
      </c>
      <c r="BB43" s="465">
        <f t="shared" ca="1" si="232"/>
        <v>0</v>
      </c>
      <c r="BC43" s="465">
        <f t="shared" ca="1" si="232"/>
        <v>0</v>
      </c>
      <c r="BD43" s="465">
        <f t="shared" ca="1" si="232"/>
        <v>0</v>
      </c>
      <c r="BE43" s="465">
        <f t="shared" ca="1" si="232"/>
        <v>0</v>
      </c>
      <c r="BF43" s="465">
        <f t="shared" ca="1" si="232"/>
        <v>0</v>
      </c>
      <c r="BG43" s="465">
        <f t="shared" ca="1" si="232"/>
        <v>0</v>
      </c>
      <c r="BH43" s="465">
        <f t="shared" ca="1" si="232"/>
        <v>0</v>
      </c>
      <c r="BI43" s="465">
        <f t="shared" ca="1" si="232"/>
        <v>0</v>
      </c>
      <c r="BJ43" s="465">
        <f t="shared" ca="1" si="232"/>
        <v>0</v>
      </c>
      <c r="BK43" s="465">
        <f t="shared" ca="1" si="232"/>
        <v>0</v>
      </c>
      <c r="BL43" s="465">
        <f t="shared" ca="1" si="232"/>
        <v>0</v>
      </c>
      <c r="BM43" s="465">
        <f t="shared" ca="1" si="232"/>
        <v>0</v>
      </c>
      <c r="BN43" s="465">
        <f t="shared" ca="1" si="232"/>
        <v>0</v>
      </c>
      <c r="BO43" s="465">
        <f t="shared" ca="1" si="232"/>
        <v>0</v>
      </c>
      <c r="BP43" s="465">
        <f t="shared" ref="BP43:CZ43" ca="1" si="233">IF(BP$11&lt;$D$1+$A43,$C43/$D$1,IF(BP$11=$D$1+$A43,($C43/$D$1)/2,0))</f>
        <v>0</v>
      </c>
      <c r="BQ43" s="465">
        <f t="shared" ca="1" si="233"/>
        <v>0</v>
      </c>
      <c r="BR43" s="465">
        <f t="shared" ca="1" si="233"/>
        <v>0</v>
      </c>
      <c r="BS43" s="465">
        <f t="shared" ca="1" si="233"/>
        <v>0</v>
      </c>
      <c r="BT43" s="465">
        <f t="shared" ca="1" si="233"/>
        <v>0</v>
      </c>
      <c r="BU43" s="465">
        <f t="shared" ca="1" si="233"/>
        <v>0</v>
      </c>
      <c r="BV43" s="465">
        <f t="shared" ca="1" si="233"/>
        <v>0</v>
      </c>
      <c r="BW43" s="465">
        <f t="shared" ca="1" si="233"/>
        <v>0</v>
      </c>
      <c r="BX43" s="465">
        <f t="shared" ca="1" si="233"/>
        <v>0</v>
      </c>
      <c r="BY43" s="465">
        <f t="shared" ca="1" si="233"/>
        <v>0</v>
      </c>
      <c r="BZ43" s="465">
        <f t="shared" ca="1" si="233"/>
        <v>0</v>
      </c>
      <c r="CA43" s="465">
        <f t="shared" ca="1" si="233"/>
        <v>0</v>
      </c>
      <c r="CB43" s="465">
        <f t="shared" ca="1" si="233"/>
        <v>0</v>
      </c>
      <c r="CC43" s="465">
        <f t="shared" ca="1" si="233"/>
        <v>0</v>
      </c>
      <c r="CD43" s="465">
        <f t="shared" ca="1" si="233"/>
        <v>0</v>
      </c>
      <c r="CE43" s="465">
        <f t="shared" ca="1" si="233"/>
        <v>0</v>
      </c>
      <c r="CF43" s="465">
        <f t="shared" ca="1" si="233"/>
        <v>0</v>
      </c>
      <c r="CG43" s="465">
        <f t="shared" ca="1" si="233"/>
        <v>0</v>
      </c>
      <c r="CH43" s="465">
        <f t="shared" ca="1" si="233"/>
        <v>0</v>
      </c>
      <c r="CI43" s="465">
        <f t="shared" ca="1" si="233"/>
        <v>0</v>
      </c>
      <c r="CJ43" s="465">
        <f t="shared" ca="1" si="233"/>
        <v>0</v>
      </c>
      <c r="CK43" s="465">
        <f t="shared" ca="1" si="233"/>
        <v>0</v>
      </c>
      <c r="CL43" s="465">
        <f t="shared" ca="1" si="233"/>
        <v>0</v>
      </c>
      <c r="CM43" s="465">
        <f t="shared" ca="1" si="233"/>
        <v>0</v>
      </c>
      <c r="CN43" s="465">
        <f t="shared" ca="1" si="233"/>
        <v>0</v>
      </c>
      <c r="CO43" s="465">
        <f t="shared" ca="1" si="233"/>
        <v>0</v>
      </c>
      <c r="CP43" s="465">
        <f t="shared" ca="1" si="233"/>
        <v>0</v>
      </c>
      <c r="CQ43" s="465">
        <f t="shared" ca="1" si="233"/>
        <v>0</v>
      </c>
      <c r="CR43" s="465">
        <f t="shared" ca="1" si="233"/>
        <v>0</v>
      </c>
      <c r="CS43" s="465">
        <f t="shared" ca="1" si="233"/>
        <v>0</v>
      </c>
      <c r="CT43" s="465">
        <f t="shared" ca="1" si="233"/>
        <v>0</v>
      </c>
      <c r="CU43" s="465">
        <f t="shared" ca="1" si="233"/>
        <v>0</v>
      </c>
      <c r="CV43" s="465">
        <f t="shared" ca="1" si="233"/>
        <v>0</v>
      </c>
      <c r="CW43" s="465">
        <f t="shared" ca="1" si="233"/>
        <v>0</v>
      </c>
      <c r="CX43" s="465">
        <f t="shared" ca="1" si="233"/>
        <v>0</v>
      </c>
      <c r="CY43" s="465">
        <f t="shared" ca="1" si="233"/>
        <v>0</v>
      </c>
      <c r="CZ43" s="465">
        <f t="shared" ca="1" si="233"/>
        <v>0</v>
      </c>
      <c r="DA43" s="465" t="s">
        <v>267</v>
      </c>
      <c r="DB43" s="464">
        <f t="shared" si="147"/>
        <v>2048</v>
      </c>
      <c r="DC43" s="465"/>
      <c r="DD43" s="465"/>
      <c r="DE43" s="465"/>
      <c r="DF43" s="465"/>
      <c r="DG43" s="465"/>
      <c r="DH43" s="465"/>
      <c r="DI43" s="465"/>
      <c r="DJ43" s="465"/>
      <c r="DK43" s="465"/>
      <c r="DL43" s="465"/>
    </row>
    <row r="44" spans="1:121" s="464" customFormat="1" x14ac:dyDescent="0.2">
      <c r="A44" s="195">
        <f t="shared" si="139"/>
        <v>33</v>
      </c>
      <c r="B44" s="195">
        <f t="shared" si="139"/>
        <v>2049</v>
      </c>
      <c r="C44" s="187">
        <f ca="1">IF(INDIRECT(DA44&amp;5)=$H$2,SUM($D$6:INDIRECT(DA44&amp;6)),IF(INDIRECT(DA44&amp;5)&gt;$H$2,INDIRECT(DA44&amp;6),0))</f>
        <v>0</v>
      </c>
      <c r="D44" s="465"/>
      <c r="E44" s="465"/>
      <c r="F44" s="465"/>
      <c r="G44" s="465"/>
      <c r="H44" s="478"/>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234">IF(AK$11&lt;$D$1+$A44,$C44/$D$1,IF(AK$11=$D$1+$A44,($C44/$D$1)/2,0))</f>
        <v>0</v>
      </c>
      <c r="AL44" s="465">
        <f t="shared" ca="1" si="234"/>
        <v>0</v>
      </c>
      <c r="AM44" s="465">
        <f t="shared" ca="1" si="234"/>
        <v>0</v>
      </c>
      <c r="AN44" s="465">
        <f t="shared" ca="1" si="234"/>
        <v>0</v>
      </c>
      <c r="AO44" s="465">
        <f t="shared" ca="1" si="234"/>
        <v>0</v>
      </c>
      <c r="AP44" s="465">
        <f t="shared" ca="1" si="234"/>
        <v>0</v>
      </c>
      <c r="AQ44" s="465">
        <f t="shared" ca="1" si="234"/>
        <v>0</v>
      </c>
      <c r="AR44" s="465">
        <f t="shared" ca="1" si="234"/>
        <v>0</v>
      </c>
      <c r="AS44" s="465">
        <f t="shared" ca="1" si="234"/>
        <v>0</v>
      </c>
      <c r="AT44" s="465">
        <f t="shared" ca="1" si="234"/>
        <v>0</v>
      </c>
      <c r="AU44" s="465">
        <f t="shared" ca="1" si="234"/>
        <v>0</v>
      </c>
      <c r="AV44" s="465">
        <f t="shared" ca="1" si="234"/>
        <v>0</v>
      </c>
      <c r="AW44" s="465">
        <f t="shared" ca="1" si="234"/>
        <v>0</v>
      </c>
      <c r="AX44" s="465">
        <f t="shared" ca="1" si="234"/>
        <v>0</v>
      </c>
      <c r="AY44" s="465">
        <f t="shared" ca="1" si="234"/>
        <v>0</v>
      </c>
      <c r="AZ44" s="465">
        <f t="shared" ca="1" si="234"/>
        <v>0</v>
      </c>
      <c r="BA44" s="465">
        <f t="shared" ca="1" si="234"/>
        <v>0</v>
      </c>
      <c r="BB44" s="465">
        <f t="shared" ca="1" si="234"/>
        <v>0</v>
      </c>
      <c r="BC44" s="465">
        <f t="shared" ca="1" si="234"/>
        <v>0</v>
      </c>
      <c r="BD44" s="465">
        <f t="shared" ca="1" si="234"/>
        <v>0</v>
      </c>
      <c r="BE44" s="465">
        <f t="shared" ca="1" si="234"/>
        <v>0</v>
      </c>
      <c r="BF44" s="465">
        <f t="shared" ca="1" si="234"/>
        <v>0</v>
      </c>
      <c r="BG44" s="465">
        <f t="shared" ca="1" si="234"/>
        <v>0</v>
      </c>
      <c r="BH44" s="465">
        <f t="shared" ca="1" si="234"/>
        <v>0</v>
      </c>
      <c r="BI44" s="465">
        <f t="shared" ca="1" si="234"/>
        <v>0</v>
      </c>
      <c r="BJ44" s="465">
        <f t="shared" ca="1" si="234"/>
        <v>0</v>
      </c>
      <c r="BK44" s="465">
        <f t="shared" ca="1" si="234"/>
        <v>0</v>
      </c>
      <c r="BL44" s="465">
        <f t="shared" ca="1" si="234"/>
        <v>0</v>
      </c>
      <c r="BM44" s="465">
        <f t="shared" ca="1" si="234"/>
        <v>0</v>
      </c>
      <c r="BN44" s="465">
        <f t="shared" ca="1" si="234"/>
        <v>0</v>
      </c>
      <c r="BO44" s="465">
        <f t="shared" ca="1" si="234"/>
        <v>0</v>
      </c>
      <c r="BP44" s="465">
        <f t="shared" ca="1" si="234"/>
        <v>0</v>
      </c>
      <c r="BQ44" s="465">
        <f t="shared" ref="BQ44:CZ44" ca="1" si="235">IF(BQ$11&lt;$D$1+$A44,$C44/$D$1,IF(BQ$11=$D$1+$A44,($C44/$D$1)/2,0))</f>
        <v>0</v>
      </c>
      <c r="BR44" s="465">
        <f t="shared" ca="1" si="235"/>
        <v>0</v>
      </c>
      <c r="BS44" s="465">
        <f t="shared" ca="1" si="235"/>
        <v>0</v>
      </c>
      <c r="BT44" s="465">
        <f t="shared" ca="1" si="235"/>
        <v>0</v>
      </c>
      <c r="BU44" s="465">
        <f t="shared" ca="1" si="235"/>
        <v>0</v>
      </c>
      <c r="BV44" s="465">
        <f t="shared" ca="1" si="235"/>
        <v>0</v>
      </c>
      <c r="BW44" s="465">
        <f t="shared" ca="1" si="235"/>
        <v>0</v>
      </c>
      <c r="BX44" s="465">
        <f t="shared" ca="1" si="235"/>
        <v>0</v>
      </c>
      <c r="BY44" s="465">
        <f t="shared" ca="1" si="235"/>
        <v>0</v>
      </c>
      <c r="BZ44" s="465">
        <f t="shared" ca="1" si="235"/>
        <v>0</v>
      </c>
      <c r="CA44" s="465">
        <f t="shared" ca="1" si="235"/>
        <v>0</v>
      </c>
      <c r="CB44" s="465">
        <f t="shared" ca="1" si="235"/>
        <v>0</v>
      </c>
      <c r="CC44" s="465">
        <f t="shared" ca="1" si="235"/>
        <v>0</v>
      </c>
      <c r="CD44" s="465">
        <f t="shared" ca="1" si="235"/>
        <v>0</v>
      </c>
      <c r="CE44" s="465">
        <f t="shared" ca="1" si="235"/>
        <v>0</v>
      </c>
      <c r="CF44" s="465">
        <f t="shared" ca="1" si="235"/>
        <v>0</v>
      </c>
      <c r="CG44" s="465">
        <f t="shared" ca="1" si="235"/>
        <v>0</v>
      </c>
      <c r="CH44" s="465">
        <f t="shared" ca="1" si="235"/>
        <v>0</v>
      </c>
      <c r="CI44" s="465">
        <f t="shared" ca="1" si="235"/>
        <v>0</v>
      </c>
      <c r="CJ44" s="465">
        <f t="shared" ca="1" si="235"/>
        <v>0</v>
      </c>
      <c r="CK44" s="465">
        <f t="shared" ca="1" si="235"/>
        <v>0</v>
      </c>
      <c r="CL44" s="465">
        <f t="shared" ca="1" si="235"/>
        <v>0</v>
      </c>
      <c r="CM44" s="465">
        <f t="shared" ca="1" si="235"/>
        <v>0</v>
      </c>
      <c r="CN44" s="465">
        <f t="shared" ca="1" si="235"/>
        <v>0</v>
      </c>
      <c r="CO44" s="465">
        <f t="shared" ca="1" si="235"/>
        <v>0</v>
      </c>
      <c r="CP44" s="465">
        <f t="shared" ca="1" si="235"/>
        <v>0</v>
      </c>
      <c r="CQ44" s="465">
        <f t="shared" ca="1" si="235"/>
        <v>0</v>
      </c>
      <c r="CR44" s="465">
        <f t="shared" ca="1" si="235"/>
        <v>0</v>
      </c>
      <c r="CS44" s="465">
        <f t="shared" ca="1" si="235"/>
        <v>0</v>
      </c>
      <c r="CT44" s="465">
        <f t="shared" ca="1" si="235"/>
        <v>0</v>
      </c>
      <c r="CU44" s="465">
        <f t="shared" ca="1" si="235"/>
        <v>0</v>
      </c>
      <c r="CV44" s="465">
        <f t="shared" ca="1" si="235"/>
        <v>0</v>
      </c>
      <c r="CW44" s="465">
        <f t="shared" ca="1" si="235"/>
        <v>0</v>
      </c>
      <c r="CX44" s="465">
        <f t="shared" ca="1" si="235"/>
        <v>0</v>
      </c>
      <c r="CY44" s="465">
        <f t="shared" ca="1" si="235"/>
        <v>0</v>
      </c>
      <c r="CZ44" s="465">
        <f t="shared" ca="1" si="235"/>
        <v>0</v>
      </c>
      <c r="DA44" s="465" t="s">
        <v>268</v>
      </c>
      <c r="DB44" s="464">
        <f t="shared" si="147"/>
        <v>2049</v>
      </c>
      <c r="DC44" s="465"/>
      <c r="DD44" s="465"/>
      <c r="DE44" s="465"/>
      <c r="DF44" s="465"/>
      <c r="DG44" s="465"/>
      <c r="DH44" s="465"/>
      <c r="DI44" s="465"/>
      <c r="DJ44" s="465"/>
      <c r="DK44" s="465"/>
      <c r="DL44" s="465"/>
      <c r="DM44" s="465"/>
    </row>
    <row r="45" spans="1:121" s="464" customFormat="1" x14ac:dyDescent="0.2">
      <c r="A45" s="195">
        <f t="shared" si="139"/>
        <v>34</v>
      </c>
      <c r="B45" s="195">
        <f t="shared" si="139"/>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236">IF(AL$11&lt;$D$1+$A45,$C45/$D$1,IF(AL$11=$D$1+$A45,($C45/$D$1)/2,0))</f>
        <v>0</v>
      </c>
      <c r="AM45" s="465">
        <f t="shared" ca="1" si="236"/>
        <v>0</v>
      </c>
      <c r="AN45" s="465">
        <f t="shared" ca="1" si="236"/>
        <v>0</v>
      </c>
      <c r="AO45" s="465">
        <f t="shared" ca="1" si="236"/>
        <v>0</v>
      </c>
      <c r="AP45" s="465">
        <f t="shared" ca="1" si="236"/>
        <v>0</v>
      </c>
      <c r="AQ45" s="465">
        <f t="shared" ca="1" si="236"/>
        <v>0</v>
      </c>
      <c r="AR45" s="465">
        <f t="shared" ca="1" si="236"/>
        <v>0</v>
      </c>
      <c r="AS45" s="465">
        <f t="shared" ca="1" si="236"/>
        <v>0</v>
      </c>
      <c r="AT45" s="465">
        <f t="shared" ca="1" si="236"/>
        <v>0</v>
      </c>
      <c r="AU45" s="465">
        <f t="shared" ca="1" si="236"/>
        <v>0</v>
      </c>
      <c r="AV45" s="465">
        <f t="shared" ca="1" si="236"/>
        <v>0</v>
      </c>
      <c r="AW45" s="465">
        <f t="shared" ca="1" si="236"/>
        <v>0</v>
      </c>
      <c r="AX45" s="465">
        <f t="shared" ca="1" si="236"/>
        <v>0</v>
      </c>
      <c r="AY45" s="465">
        <f t="shared" ca="1" si="236"/>
        <v>0</v>
      </c>
      <c r="AZ45" s="465">
        <f t="shared" ca="1" si="236"/>
        <v>0</v>
      </c>
      <c r="BA45" s="465">
        <f t="shared" ca="1" si="236"/>
        <v>0</v>
      </c>
      <c r="BB45" s="465">
        <f t="shared" ca="1" si="236"/>
        <v>0</v>
      </c>
      <c r="BC45" s="465">
        <f t="shared" ca="1" si="236"/>
        <v>0</v>
      </c>
      <c r="BD45" s="465">
        <f t="shared" ca="1" si="236"/>
        <v>0</v>
      </c>
      <c r="BE45" s="465">
        <f t="shared" ca="1" si="236"/>
        <v>0</v>
      </c>
      <c r="BF45" s="465">
        <f t="shared" ca="1" si="236"/>
        <v>0</v>
      </c>
      <c r="BG45" s="465">
        <f t="shared" ca="1" si="236"/>
        <v>0</v>
      </c>
      <c r="BH45" s="465">
        <f t="shared" ca="1" si="236"/>
        <v>0</v>
      </c>
      <c r="BI45" s="465">
        <f t="shared" ca="1" si="236"/>
        <v>0</v>
      </c>
      <c r="BJ45" s="465">
        <f t="shared" ca="1" si="236"/>
        <v>0</v>
      </c>
      <c r="BK45" s="465">
        <f t="shared" ca="1" si="236"/>
        <v>0</v>
      </c>
      <c r="BL45" s="465">
        <f t="shared" ca="1" si="236"/>
        <v>0</v>
      </c>
      <c r="BM45" s="465">
        <f t="shared" ca="1" si="236"/>
        <v>0</v>
      </c>
      <c r="BN45" s="465">
        <f t="shared" ca="1" si="236"/>
        <v>0</v>
      </c>
      <c r="BO45" s="465">
        <f t="shared" ca="1" si="236"/>
        <v>0</v>
      </c>
      <c r="BP45" s="465">
        <f t="shared" ca="1" si="236"/>
        <v>0</v>
      </c>
      <c r="BQ45" s="465">
        <f t="shared" ca="1" si="236"/>
        <v>0</v>
      </c>
      <c r="BR45" s="465">
        <f t="shared" ref="BR45:CZ45" ca="1" si="237">IF(BR$11&lt;$D$1+$A45,$C45/$D$1,IF(BR$11=$D$1+$A45,($C45/$D$1)/2,0))</f>
        <v>0</v>
      </c>
      <c r="BS45" s="465">
        <f t="shared" ca="1" si="237"/>
        <v>0</v>
      </c>
      <c r="BT45" s="465">
        <f t="shared" ca="1" si="237"/>
        <v>0</v>
      </c>
      <c r="BU45" s="465">
        <f t="shared" ca="1" si="237"/>
        <v>0</v>
      </c>
      <c r="BV45" s="465">
        <f t="shared" ca="1" si="237"/>
        <v>0</v>
      </c>
      <c r="BW45" s="465">
        <f t="shared" ca="1" si="237"/>
        <v>0</v>
      </c>
      <c r="BX45" s="465">
        <f t="shared" ca="1" si="237"/>
        <v>0</v>
      </c>
      <c r="BY45" s="465">
        <f t="shared" ca="1" si="237"/>
        <v>0</v>
      </c>
      <c r="BZ45" s="465">
        <f t="shared" ca="1" si="237"/>
        <v>0</v>
      </c>
      <c r="CA45" s="465">
        <f t="shared" ca="1" si="237"/>
        <v>0</v>
      </c>
      <c r="CB45" s="465">
        <f t="shared" ca="1" si="237"/>
        <v>0</v>
      </c>
      <c r="CC45" s="465">
        <f t="shared" ca="1" si="237"/>
        <v>0</v>
      </c>
      <c r="CD45" s="465">
        <f t="shared" ca="1" si="237"/>
        <v>0</v>
      </c>
      <c r="CE45" s="465">
        <f t="shared" ca="1" si="237"/>
        <v>0</v>
      </c>
      <c r="CF45" s="465">
        <f t="shared" ca="1" si="237"/>
        <v>0</v>
      </c>
      <c r="CG45" s="465">
        <f t="shared" ca="1" si="237"/>
        <v>0</v>
      </c>
      <c r="CH45" s="465">
        <f t="shared" ca="1" si="237"/>
        <v>0</v>
      </c>
      <c r="CI45" s="465">
        <f t="shared" ca="1" si="237"/>
        <v>0</v>
      </c>
      <c r="CJ45" s="465">
        <f t="shared" ca="1" si="237"/>
        <v>0</v>
      </c>
      <c r="CK45" s="465">
        <f t="shared" ca="1" si="237"/>
        <v>0</v>
      </c>
      <c r="CL45" s="465">
        <f t="shared" ca="1" si="237"/>
        <v>0</v>
      </c>
      <c r="CM45" s="465">
        <f t="shared" ca="1" si="237"/>
        <v>0</v>
      </c>
      <c r="CN45" s="465">
        <f t="shared" ca="1" si="237"/>
        <v>0</v>
      </c>
      <c r="CO45" s="465">
        <f t="shared" ca="1" si="237"/>
        <v>0</v>
      </c>
      <c r="CP45" s="465">
        <f t="shared" ca="1" si="237"/>
        <v>0</v>
      </c>
      <c r="CQ45" s="465">
        <f t="shared" ca="1" si="237"/>
        <v>0</v>
      </c>
      <c r="CR45" s="465">
        <f t="shared" ca="1" si="237"/>
        <v>0</v>
      </c>
      <c r="CS45" s="465">
        <f t="shared" ca="1" si="237"/>
        <v>0</v>
      </c>
      <c r="CT45" s="465">
        <f t="shared" ca="1" si="237"/>
        <v>0</v>
      </c>
      <c r="CU45" s="465">
        <f t="shared" ca="1" si="237"/>
        <v>0</v>
      </c>
      <c r="CV45" s="465">
        <f t="shared" ca="1" si="237"/>
        <v>0</v>
      </c>
      <c r="CW45" s="465">
        <f t="shared" ca="1" si="237"/>
        <v>0</v>
      </c>
      <c r="CX45" s="465">
        <f t="shared" ca="1" si="237"/>
        <v>0</v>
      </c>
      <c r="CY45" s="465">
        <f t="shared" ca="1" si="237"/>
        <v>0</v>
      </c>
      <c r="CZ45" s="465">
        <f t="shared" ca="1" si="237"/>
        <v>0</v>
      </c>
      <c r="DA45" s="465" t="s">
        <v>269</v>
      </c>
      <c r="DB45" s="464">
        <f t="shared" si="147"/>
        <v>2050</v>
      </c>
      <c r="DC45" s="465"/>
      <c r="DD45" s="465"/>
      <c r="DE45" s="465"/>
      <c r="DF45" s="465"/>
      <c r="DG45" s="465"/>
      <c r="DH45" s="465"/>
      <c r="DI45" s="465"/>
      <c r="DJ45" s="465"/>
      <c r="DK45" s="465"/>
      <c r="DL45" s="465"/>
      <c r="DM45" s="465"/>
      <c r="DN45" s="465"/>
    </row>
    <row r="46" spans="1:121" s="464" customFormat="1" x14ac:dyDescent="0.2">
      <c r="A46" s="195">
        <f t="shared" si="139"/>
        <v>35</v>
      </c>
      <c r="B46" s="195">
        <f t="shared" si="139"/>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238">IF(AM$11&lt;$D$1+$A46,$C46/$D$1,IF(AM$11=$D$1+$A46,($C46/$D$1)/2,0))</f>
        <v>0</v>
      </c>
      <c r="AN46" s="465">
        <f t="shared" ca="1" si="238"/>
        <v>0</v>
      </c>
      <c r="AO46" s="465">
        <f t="shared" ca="1" si="238"/>
        <v>0</v>
      </c>
      <c r="AP46" s="465">
        <f t="shared" ca="1" si="238"/>
        <v>0</v>
      </c>
      <c r="AQ46" s="465">
        <f t="shared" ca="1" si="238"/>
        <v>0</v>
      </c>
      <c r="AR46" s="465">
        <f t="shared" ca="1" si="238"/>
        <v>0</v>
      </c>
      <c r="AS46" s="465">
        <f t="shared" ca="1" si="238"/>
        <v>0</v>
      </c>
      <c r="AT46" s="465">
        <f t="shared" ca="1" si="238"/>
        <v>0</v>
      </c>
      <c r="AU46" s="465">
        <f t="shared" ca="1" si="238"/>
        <v>0</v>
      </c>
      <c r="AV46" s="465">
        <f t="shared" ca="1" si="238"/>
        <v>0</v>
      </c>
      <c r="AW46" s="465">
        <f t="shared" ca="1" si="238"/>
        <v>0</v>
      </c>
      <c r="AX46" s="465">
        <f t="shared" ca="1" si="238"/>
        <v>0</v>
      </c>
      <c r="AY46" s="465">
        <f t="shared" ca="1" si="238"/>
        <v>0</v>
      </c>
      <c r="AZ46" s="465">
        <f t="shared" ca="1" si="238"/>
        <v>0</v>
      </c>
      <c r="BA46" s="465">
        <f t="shared" ca="1" si="238"/>
        <v>0</v>
      </c>
      <c r="BB46" s="465">
        <f t="shared" ca="1" si="238"/>
        <v>0</v>
      </c>
      <c r="BC46" s="465">
        <f t="shared" ca="1" si="238"/>
        <v>0</v>
      </c>
      <c r="BD46" s="465">
        <f t="shared" ca="1" si="238"/>
        <v>0</v>
      </c>
      <c r="BE46" s="465">
        <f t="shared" ca="1" si="238"/>
        <v>0</v>
      </c>
      <c r="BF46" s="465">
        <f t="shared" ca="1" si="238"/>
        <v>0</v>
      </c>
      <c r="BG46" s="465">
        <f t="shared" ca="1" si="238"/>
        <v>0</v>
      </c>
      <c r="BH46" s="465">
        <f t="shared" ca="1" si="238"/>
        <v>0</v>
      </c>
      <c r="BI46" s="465">
        <f t="shared" ca="1" si="238"/>
        <v>0</v>
      </c>
      <c r="BJ46" s="465">
        <f t="shared" ca="1" si="238"/>
        <v>0</v>
      </c>
      <c r="BK46" s="465">
        <f t="shared" ca="1" si="238"/>
        <v>0</v>
      </c>
      <c r="BL46" s="465">
        <f t="shared" ca="1" si="238"/>
        <v>0</v>
      </c>
      <c r="BM46" s="465">
        <f t="shared" ca="1" si="238"/>
        <v>0</v>
      </c>
      <c r="BN46" s="465">
        <f t="shared" ca="1" si="238"/>
        <v>0</v>
      </c>
      <c r="BO46" s="465">
        <f t="shared" ca="1" si="238"/>
        <v>0</v>
      </c>
      <c r="BP46" s="465">
        <f t="shared" ca="1" si="238"/>
        <v>0</v>
      </c>
      <c r="BQ46" s="465">
        <f t="shared" ca="1" si="238"/>
        <v>0</v>
      </c>
      <c r="BR46" s="465">
        <f t="shared" ca="1" si="238"/>
        <v>0</v>
      </c>
      <c r="BS46" s="465">
        <f t="shared" ref="BS46:CZ46" ca="1" si="239">IF(BS$11&lt;$D$1+$A46,$C46/$D$1,IF(BS$11=$D$1+$A46,($C46/$D$1)/2,0))</f>
        <v>0</v>
      </c>
      <c r="BT46" s="465">
        <f t="shared" ca="1" si="239"/>
        <v>0</v>
      </c>
      <c r="BU46" s="465">
        <f t="shared" ca="1" si="239"/>
        <v>0</v>
      </c>
      <c r="BV46" s="465">
        <f t="shared" ca="1" si="239"/>
        <v>0</v>
      </c>
      <c r="BW46" s="465">
        <f t="shared" ca="1" si="239"/>
        <v>0</v>
      </c>
      <c r="BX46" s="465">
        <f t="shared" ca="1" si="239"/>
        <v>0</v>
      </c>
      <c r="BY46" s="465">
        <f t="shared" ca="1" si="239"/>
        <v>0</v>
      </c>
      <c r="BZ46" s="465">
        <f t="shared" ca="1" si="239"/>
        <v>0</v>
      </c>
      <c r="CA46" s="465">
        <f t="shared" ca="1" si="239"/>
        <v>0</v>
      </c>
      <c r="CB46" s="465">
        <f t="shared" ca="1" si="239"/>
        <v>0</v>
      </c>
      <c r="CC46" s="465">
        <f t="shared" ca="1" si="239"/>
        <v>0</v>
      </c>
      <c r="CD46" s="465">
        <f t="shared" ca="1" si="239"/>
        <v>0</v>
      </c>
      <c r="CE46" s="465">
        <f t="shared" ca="1" si="239"/>
        <v>0</v>
      </c>
      <c r="CF46" s="465">
        <f t="shared" ca="1" si="239"/>
        <v>0</v>
      </c>
      <c r="CG46" s="465">
        <f t="shared" ca="1" si="239"/>
        <v>0</v>
      </c>
      <c r="CH46" s="465">
        <f t="shared" ca="1" si="239"/>
        <v>0</v>
      </c>
      <c r="CI46" s="465">
        <f t="shared" ca="1" si="239"/>
        <v>0</v>
      </c>
      <c r="CJ46" s="465">
        <f t="shared" ca="1" si="239"/>
        <v>0</v>
      </c>
      <c r="CK46" s="465">
        <f t="shared" ca="1" si="239"/>
        <v>0</v>
      </c>
      <c r="CL46" s="465">
        <f t="shared" ca="1" si="239"/>
        <v>0</v>
      </c>
      <c r="CM46" s="465">
        <f t="shared" ca="1" si="239"/>
        <v>0</v>
      </c>
      <c r="CN46" s="465">
        <f t="shared" ca="1" si="239"/>
        <v>0</v>
      </c>
      <c r="CO46" s="465">
        <f t="shared" ca="1" si="239"/>
        <v>0</v>
      </c>
      <c r="CP46" s="465">
        <f t="shared" ca="1" si="239"/>
        <v>0</v>
      </c>
      <c r="CQ46" s="465">
        <f t="shared" ca="1" si="239"/>
        <v>0</v>
      </c>
      <c r="CR46" s="465">
        <f t="shared" ca="1" si="239"/>
        <v>0</v>
      </c>
      <c r="CS46" s="465">
        <f t="shared" ca="1" si="239"/>
        <v>0</v>
      </c>
      <c r="CT46" s="465">
        <f t="shared" ca="1" si="239"/>
        <v>0</v>
      </c>
      <c r="CU46" s="465">
        <f t="shared" ca="1" si="239"/>
        <v>0</v>
      </c>
      <c r="CV46" s="465">
        <f t="shared" ca="1" si="239"/>
        <v>0</v>
      </c>
      <c r="CW46" s="465">
        <f t="shared" ca="1" si="239"/>
        <v>0</v>
      </c>
      <c r="CX46" s="465">
        <f t="shared" ca="1" si="239"/>
        <v>0</v>
      </c>
      <c r="CY46" s="465">
        <f t="shared" ca="1" si="239"/>
        <v>0</v>
      </c>
      <c r="CZ46" s="465">
        <f t="shared" ca="1" si="239"/>
        <v>0</v>
      </c>
      <c r="DA46" s="465" t="s">
        <v>270</v>
      </c>
      <c r="DB46" s="464">
        <f t="shared" si="147"/>
        <v>2051</v>
      </c>
      <c r="DC46" s="465"/>
      <c r="DD46" s="465"/>
      <c r="DE46" s="465"/>
      <c r="DF46" s="465"/>
      <c r="DG46" s="465"/>
      <c r="DH46" s="465"/>
      <c r="DI46" s="465"/>
      <c r="DJ46" s="465"/>
      <c r="DK46" s="465"/>
      <c r="DL46" s="465"/>
      <c r="DM46" s="465"/>
      <c r="DN46" s="465"/>
      <c r="DO46" s="465"/>
    </row>
    <row r="47" spans="1:121" s="464" customFormat="1" x14ac:dyDescent="0.2">
      <c r="A47" s="195">
        <f t="shared" si="139"/>
        <v>36</v>
      </c>
      <c r="B47" s="195">
        <f t="shared" si="139"/>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240">IF(AN$11&lt;$D$1+$A47,$C47/$D$1,IF(AN$11=$D$1+$A47,($C47/$D$1)/2,0))</f>
        <v>0</v>
      </c>
      <c r="AO47" s="465">
        <f t="shared" ca="1" si="240"/>
        <v>0</v>
      </c>
      <c r="AP47" s="465">
        <f t="shared" ca="1" si="240"/>
        <v>0</v>
      </c>
      <c r="AQ47" s="465">
        <f t="shared" ca="1" si="240"/>
        <v>0</v>
      </c>
      <c r="AR47" s="465">
        <f t="shared" ca="1" si="240"/>
        <v>0</v>
      </c>
      <c r="AS47" s="465">
        <f t="shared" ca="1" si="240"/>
        <v>0</v>
      </c>
      <c r="AT47" s="465">
        <f t="shared" ca="1" si="240"/>
        <v>0</v>
      </c>
      <c r="AU47" s="465">
        <f t="shared" ca="1" si="240"/>
        <v>0</v>
      </c>
      <c r="AV47" s="465">
        <f t="shared" ca="1" si="240"/>
        <v>0</v>
      </c>
      <c r="AW47" s="465">
        <f t="shared" ca="1" si="240"/>
        <v>0</v>
      </c>
      <c r="AX47" s="465">
        <f t="shared" ca="1" si="240"/>
        <v>0</v>
      </c>
      <c r="AY47" s="465">
        <f t="shared" ca="1" si="240"/>
        <v>0</v>
      </c>
      <c r="AZ47" s="465">
        <f t="shared" ca="1" si="240"/>
        <v>0</v>
      </c>
      <c r="BA47" s="465">
        <f t="shared" ca="1" si="240"/>
        <v>0</v>
      </c>
      <c r="BB47" s="465">
        <f t="shared" ca="1" si="240"/>
        <v>0</v>
      </c>
      <c r="BC47" s="465">
        <f t="shared" ca="1" si="240"/>
        <v>0</v>
      </c>
      <c r="BD47" s="465">
        <f t="shared" ca="1" si="240"/>
        <v>0</v>
      </c>
      <c r="BE47" s="465">
        <f t="shared" ca="1" si="240"/>
        <v>0</v>
      </c>
      <c r="BF47" s="465">
        <f t="shared" ca="1" si="240"/>
        <v>0</v>
      </c>
      <c r="BG47" s="465">
        <f t="shared" ca="1" si="240"/>
        <v>0</v>
      </c>
      <c r="BH47" s="465">
        <f t="shared" ca="1" si="240"/>
        <v>0</v>
      </c>
      <c r="BI47" s="465">
        <f t="shared" ca="1" si="240"/>
        <v>0</v>
      </c>
      <c r="BJ47" s="465">
        <f t="shared" ca="1" si="240"/>
        <v>0</v>
      </c>
      <c r="BK47" s="465">
        <f t="shared" ca="1" si="240"/>
        <v>0</v>
      </c>
      <c r="BL47" s="465">
        <f t="shared" ca="1" si="240"/>
        <v>0</v>
      </c>
      <c r="BM47" s="465">
        <f t="shared" ca="1" si="240"/>
        <v>0</v>
      </c>
      <c r="BN47" s="465">
        <f t="shared" ca="1" si="240"/>
        <v>0</v>
      </c>
      <c r="BO47" s="465">
        <f t="shared" ca="1" si="240"/>
        <v>0</v>
      </c>
      <c r="BP47" s="465">
        <f t="shared" ca="1" si="240"/>
        <v>0</v>
      </c>
      <c r="BQ47" s="465">
        <f t="shared" ca="1" si="240"/>
        <v>0</v>
      </c>
      <c r="BR47" s="465">
        <f t="shared" ca="1" si="240"/>
        <v>0</v>
      </c>
      <c r="BS47" s="465">
        <f t="shared" ca="1" si="240"/>
        <v>0</v>
      </c>
      <c r="BT47" s="465">
        <f t="shared" ref="BT47:CZ47" ca="1" si="241">IF(BT$11&lt;$D$1+$A47,$C47/$D$1,IF(BT$11=$D$1+$A47,($C47/$D$1)/2,0))</f>
        <v>0</v>
      </c>
      <c r="BU47" s="465">
        <f t="shared" ca="1" si="241"/>
        <v>0</v>
      </c>
      <c r="BV47" s="465">
        <f t="shared" ca="1" si="241"/>
        <v>0</v>
      </c>
      <c r="BW47" s="465">
        <f t="shared" ca="1" si="241"/>
        <v>0</v>
      </c>
      <c r="BX47" s="465">
        <f t="shared" ca="1" si="241"/>
        <v>0</v>
      </c>
      <c r="BY47" s="465">
        <f t="shared" ca="1" si="241"/>
        <v>0</v>
      </c>
      <c r="BZ47" s="465">
        <f t="shared" ca="1" si="241"/>
        <v>0</v>
      </c>
      <c r="CA47" s="465">
        <f t="shared" ca="1" si="241"/>
        <v>0</v>
      </c>
      <c r="CB47" s="465">
        <f t="shared" ca="1" si="241"/>
        <v>0</v>
      </c>
      <c r="CC47" s="465">
        <f t="shared" ca="1" si="241"/>
        <v>0</v>
      </c>
      <c r="CD47" s="465">
        <f t="shared" ca="1" si="241"/>
        <v>0</v>
      </c>
      <c r="CE47" s="465">
        <f t="shared" ca="1" si="241"/>
        <v>0</v>
      </c>
      <c r="CF47" s="465">
        <f t="shared" ca="1" si="241"/>
        <v>0</v>
      </c>
      <c r="CG47" s="465">
        <f t="shared" ca="1" si="241"/>
        <v>0</v>
      </c>
      <c r="CH47" s="465">
        <f t="shared" ca="1" si="241"/>
        <v>0</v>
      </c>
      <c r="CI47" s="465">
        <f t="shared" ca="1" si="241"/>
        <v>0</v>
      </c>
      <c r="CJ47" s="465">
        <f t="shared" ca="1" si="241"/>
        <v>0</v>
      </c>
      <c r="CK47" s="465">
        <f t="shared" ca="1" si="241"/>
        <v>0</v>
      </c>
      <c r="CL47" s="465">
        <f t="shared" ca="1" si="241"/>
        <v>0</v>
      </c>
      <c r="CM47" s="465">
        <f t="shared" ca="1" si="241"/>
        <v>0</v>
      </c>
      <c r="CN47" s="465">
        <f t="shared" ca="1" si="241"/>
        <v>0</v>
      </c>
      <c r="CO47" s="465">
        <f t="shared" ca="1" si="241"/>
        <v>0</v>
      </c>
      <c r="CP47" s="465">
        <f t="shared" ca="1" si="241"/>
        <v>0</v>
      </c>
      <c r="CQ47" s="465">
        <f t="shared" ca="1" si="241"/>
        <v>0</v>
      </c>
      <c r="CR47" s="465">
        <f t="shared" ca="1" si="241"/>
        <v>0</v>
      </c>
      <c r="CS47" s="465">
        <f t="shared" ca="1" si="241"/>
        <v>0</v>
      </c>
      <c r="CT47" s="465">
        <f t="shared" ca="1" si="241"/>
        <v>0</v>
      </c>
      <c r="CU47" s="465">
        <f t="shared" ca="1" si="241"/>
        <v>0</v>
      </c>
      <c r="CV47" s="465">
        <f t="shared" ca="1" si="241"/>
        <v>0</v>
      </c>
      <c r="CW47" s="465">
        <f t="shared" ca="1" si="241"/>
        <v>0</v>
      </c>
      <c r="CX47" s="465">
        <f t="shared" ca="1" si="241"/>
        <v>0</v>
      </c>
      <c r="CY47" s="465">
        <f t="shared" ca="1" si="241"/>
        <v>0</v>
      </c>
      <c r="CZ47" s="465">
        <f t="shared" ca="1" si="241"/>
        <v>0</v>
      </c>
      <c r="DA47" s="465" t="s">
        <v>271</v>
      </c>
      <c r="DB47" s="464">
        <f t="shared" si="147"/>
        <v>2052</v>
      </c>
      <c r="DC47" s="465"/>
      <c r="DD47" s="465"/>
      <c r="DE47" s="465"/>
      <c r="DF47" s="465"/>
      <c r="DG47" s="465"/>
      <c r="DH47" s="465"/>
      <c r="DI47" s="465"/>
      <c r="DJ47" s="465"/>
      <c r="DK47" s="465"/>
      <c r="DL47" s="465"/>
      <c r="DM47" s="465"/>
      <c r="DN47" s="465"/>
      <c r="DO47" s="465"/>
      <c r="DP47" s="465"/>
    </row>
    <row r="48" spans="1:121" s="464" customFormat="1" x14ac:dyDescent="0.2">
      <c r="A48" s="195">
        <f t="shared" si="139"/>
        <v>37</v>
      </c>
      <c r="B48" s="195">
        <f t="shared" si="139"/>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242">IF(AO$11&lt;$D$1+$A48,$C48/$D$1,IF(AO$11=$D$1+$A48,($C48/$D$1)/2,0))</f>
        <v>0</v>
      </c>
      <c r="AP48" s="465">
        <f t="shared" ca="1" si="242"/>
        <v>0</v>
      </c>
      <c r="AQ48" s="465">
        <f t="shared" ca="1" si="242"/>
        <v>0</v>
      </c>
      <c r="AR48" s="465">
        <f t="shared" ca="1" si="242"/>
        <v>0</v>
      </c>
      <c r="AS48" s="465">
        <f t="shared" ca="1" si="242"/>
        <v>0</v>
      </c>
      <c r="AT48" s="465">
        <f t="shared" ca="1" si="242"/>
        <v>0</v>
      </c>
      <c r="AU48" s="465">
        <f t="shared" ca="1" si="242"/>
        <v>0</v>
      </c>
      <c r="AV48" s="465">
        <f t="shared" ca="1" si="242"/>
        <v>0</v>
      </c>
      <c r="AW48" s="465">
        <f t="shared" ca="1" si="242"/>
        <v>0</v>
      </c>
      <c r="AX48" s="465">
        <f t="shared" ca="1" si="242"/>
        <v>0</v>
      </c>
      <c r="AY48" s="465">
        <f t="shared" ca="1" si="242"/>
        <v>0</v>
      </c>
      <c r="AZ48" s="465">
        <f t="shared" ca="1" si="242"/>
        <v>0</v>
      </c>
      <c r="BA48" s="465">
        <f t="shared" ca="1" si="242"/>
        <v>0</v>
      </c>
      <c r="BB48" s="465">
        <f t="shared" ca="1" si="242"/>
        <v>0</v>
      </c>
      <c r="BC48" s="465">
        <f t="shared" ca="1" si="242"/>
        <v>0</v>
      </c>
      <c r="BD48" s="465">
        <f t="shared" ca="1" si="242"/>
        <v>0</v>
      </c>
      <c r="BE48" s="465">
        <f t="shared" ca="1" si="242"/>
        <v>0</v>
      </c>
      <c r="BF48" s="465">
        <f t="shared" ca="1" si="242"/>
        <v>0</v>
      </c>
      <c r="BG48" s="465">
        <f t="shared" ca="1" si="242"/>
        <v>0</v>
      </c>
      <c r="BH48" s="465">
        <f t="shared" ca="1" si="242"/>
        <v>0</v>
      </c>
      <c r="BI48" s="465">
        <f t="shared" ca="1" si="242"/>
        <v>0</v>
      </c>
      <c r="BJ48" s="465">
        <f t="shared" ca="1" si="242"/>
        <v>0</v>
      </c>
      <c r="BK48" s="465">
        <f t="shared" ca="1" si="242"/>
        <v>0</v>
      </c>
      <c r="BL48" s="465">
        <f t="shared" ca="1" si="242"/>
        <v>0</v>
      </c>
      <c r="BM48" s="465">
        <f t="shared" ca="1" si="242"/>
        <v>0</v>
      </c>
      <c r="BN48" s="465">
        <f t="shared" ca="1" si="242"/>
        <v>0</v>
      </c>
      <c r="BO48" s="465">
        <f t="shared" ca="1" si="242"/>
        <v>0</v>
      </c>
      <c r="BP48" s="465">
        <f t="shared" ca="1" si="242"/>
        <v>0</v>
      </c>
      <c r="BQ48" s="465">
        <f t="shared" ca="1" si="242"/>
        <v>0</v>
      </c>
      <c r="BR48" s="465">
        <f t="shared" ca="1" si="242"/>
        <v>0</v>
      </c>
      <c r="BS48" s="465">
        <f t="shared" ca="1" si="242"/>
        <v>0</v>
      </c>
      <c r="BT48" s="465">
        <f t="shared" ca="1" si="242"/>
        <v>0</v>
      </c>
      <c r="BU48" s="465">
        <f t="shared" ref="BU48:CZ48" ca="1" si="243">IF(BU$11&lt;$D$1+$A48,$C48/$D$1,IF(BU$11=$D$1+$A48,($C48/$D$1)/2,0))</f>
        <v>0</v>
      </c>
      <c r="BV48" s="465">
        <f t="shared" ca="1" si="243"/>
        <v>0</v>
      </c>
      <c r="BW48" s="465">
        <f t="shared" ca="1" si="243"/>
        <v>0</v>
      </c>
      <c r="BX48" s="465">
        <f t="shared" ca="1" si="243"/>
        <v>0</v>
      </c>
      <c r="BY48" s="465">
        <f t="shared" ca="1" si="243"/>
        <v>0</v>
      </c>
      <c r="BZ48" s="465">
        <f t="shared" ca="1" si="243"/>
        <v>0</v>
      </c>
      <c r="CA48" s="465">
        <f t="shared" ca="1" si="243"/>
        <v>0</v>
      </c>
      <c r="CB48" s="465">
        <f t="shared" ca="1" si="243"/>
        <v>0</v>
      </c>
      <c r="CC48" s="465">
        <f t="shared" ca="1" si="243"/>
        <v>0</v>
      </c>
      <c r="CD48" s="465">
        <f t="shared" ca="1" si="243"/>
        <v>0</v>
      </c>
      <c r="CE48" s="465">
        <f t="shared" ca="1" si="243"/>
        <v>0</v>
      </c>
      <c r="CF48" s="465">
        <f t="shared" ca="1" si="243"/>
        <v>0</v>
      </c>
      <c r="CG48" s="465">
        <f t="shared" ca="1" si="243"/>
        <v>0</v>
      </c>
      <c r="CH48" s="465">
        <f t="shared" ca="1" si="243"/>
        <v>0</v>
      </c>
      <c r="CI48" s="465">
        <f t="shared" ca="1" si="243"/>
        <v>0</v>
      </c>
      <c r="CJ48" s="465">
        <f t="shared" ca="1" si="243"/>
        <v>0</v>
      </c>
      <c r="CK48" s="465">
        <f t="shared" ca="1" si="243"/>
        <v>0</v>
      </c>
      <c r="CL48" s="465">
        <f t="shared" ca="1" si="243"/>
        <v>0</v>
      </c>
      <c r="CM48" s="465">
        <f t="shared" ca="1" si="243"/>
        <v>0</v>
      </c>
      <c r="CN48" s="465">
        <f t="shared" ca="1" si="243"/>
        <v>0</v>
      </c>
      <c r="CO48" s="465">
        <f t="shared" ca="1" si="243"/>
        <v>0</v>
      </c>
      <c r="CP48" s="465">
        <f t="shared" ca="1" si="243"/>
        <v>0</v>
      </c>
      <c r="CQ48" s="465">
        <f t="shared" ca="1" si="243"/>
        <v>0</v>
      </c>
      <c r="CR48" s="465">
        <f t="shared" ca="1" si="243"/>
        <v>0</v>
      </c>
      <c r="CS48" s="465">
        <f t="shared" ca="1" si="243"/>
        <v>0</v>
      </c>
      <c r="CT48" s="465">
        <f t="shared" ca="1" si="243"/>
        <v>0</v>
      </c>
      <c r="CU48" s="465">
        <f t="shared" ca="1" si="243"/>
        <v>0</v>
      </c>
      <c r="CV48" s="465">
        <f t="shared" ca="1" si="243"/>
        <v>0</v>
      </c>
      <c r="CW48" s="465">
        <f t="shared" ca="1" si="243"/>
        <v>0</v>
      </c>
      <c r="CX48" s="465">
        <f t="shared" ca="1" si="243"/>
        <v>0</v>
      </c>
      <c r="CY48" s="465">
        <f t="shared" ca="1" si="243"/>
        <v>0</v>
      </c>
      <c r="CZ48" s="465">
        <f t="shared" ca="1" si="243"/>
        <v>0</v>
      </c>
      <c r="DA48" s="465" t="s">
        <v>272</v>
      </c>
      <c r="DB48" s="464">
        <f t="shared" si="147"/>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39"/>
        <v>38</v>
      </c>
      <c r="B49" s="195">
        <f t="shared" si="139"/>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244">IF(AP$11&lt;$D$1+$A49,$C49/$D$1,IF(AP$11=$D$1+$A49,($C49/$D$1)/2,0))</f>
        <v>0</v>
      </c>
      <c r="AQ49" s="465">
        <f t="shared" ca="1" si="244"/>
        <v>0</v>
      </c>
      <c r="AR49" s="465">
        <f t="shared" ca="1" si="244"/>
        <v>0</v>
      </c>
      <c r="AS49" s="465">
        <f t="shared" ca="1" si="244"/>
        <v>0</v>
      </c>
      <c r="AT49" s="465">
        <f t="shared" ca="1" si="244"/>
        <v>0</v>
      </c>
      <c r="AU49" s="465">
        <f t="shared" ca="1" si="244"/>
        <v>0</v>
      </c>
      <c r="AV49" s="465">
        <f t="shared" ca="1" si="244"/>
        <v>0</v>
      </c>
      <c r="AW49" s="465">
        <f t="shared" ca="1" si="244"/>
        <v>0</v>
      </c>
      <c r="AX49" s="465">
        <f t="shared" ca="1" si="244"/>
        <v>0</v>
      </c>
      <c r="AY49" s="465">
        <f t="shared" ca="1" si="244"/>
        <v>0</v>
      </c>
      <c r="AZ49" s="465">
        <f t="shared" ca="1" si="244"/>
        <v>0</v>
      </c>
      <c r="BA49" s="465">
        <f t="shared" ca="1" si="244"/>
        <v>0</v>
      </c>
      <c r="BB49" s="465">
        <f t="shared" ca="1" si="244"/>
        <v>0</v>
      </c>
      <c r="BC49" s="465">
        <f t="shared" ca="1" si="244"/>
        <v>0</v>
      </c>
      <c r="BD49" s="465">
        <f t="shared" ca="1" si="244"/>
        <v>0</v>
      </c>
      <c r="BE49" s="465">
        <f t="shared" ca="1" si="244"/>
        <v>0</v>
      </c>
      <c r="BF49" s="465">
        <f t="shared" ca="1" si="244"/>
        <v>0</v>
      </c>
      <c r="BG49" s="465">
        <f t="shared" ca="1" si="244"/>
        <v>0</v>
      </c>
      <c r="BH49" s="465">
        <f t="shared" ca="1" si="244"/>
        <v>0</v>
      </c>
      <c r="BI49" s="465">
        <f t="shared" ca="1" si="244"/>
        <v>0</v>
      </c>
      <c r="BJ49" s="465">
        <f t="shared" ca="1" si="244"/>
        <v>0</v>
      </c>
      <c r="BK49" s="465">
        <f t="shared" ca="1" si="244"/>
        <v>0</v>
      </c>
      <c r="BL49" s="465">
        <f t="shared" ca="1" si="244"/>
        <v>0</v>
      </c>
      <c r="BM49" s="465">
        <f t="shared" ca="1" si="244"/>
        <v>0</v>
      </c>
      <c r="BN49" s="465">
        <f t="shared" ca="1" si="244"/>
        <v>0</v>
      </c>
      <c r="BO49" s="465">
        <f t="shared" ca="1" si="244"/>
        <v>0</v>
      </c>
      <c r="BP49" s="465">
        <f t="shared" ca="1" si="244"/>
        <v>0</v>
      </c>
      <c r="BQ49" s="465">
        <f t="shared" ca="1" si="244"/>
        <v>0</v>
      </c>
      <c r="BR49" s="465">
        <f t="shared" ca="1" si="244"/>
        <v>0</v>
      </c>
      <c r="BS49" s="465">
        <f t="shared" ca="1" si="244"/>
        <v>0</v>
      </c>
      <c r="BT49" s="465">
        <f t="shared" ca="1" si="244"/>
        <v>0</v>
      </c>
      <c r="BU49" s="465">
        <f t="shared" ca="1" si="244"/>
        <v>0</v>
      </c>
      <c r="BV49" s="465">
        <f t="shared" ref="BV49:CZ49" ca="1" si="245">IF(BV$11&lt;$D$1+$A49,$C49/$D$1,IF(BV$11=$D$1+$A49,($C49/$D$1)/2,0))</f>
        <v>0</v>
      </c>
      <c r="BW49" s="465">
        <f t="shared" ca="1" si="245"/>
        <v>0</v>
      </c>
      <c r="BX49" s="465">
        <f t="shared" ca="1" si="245"/>
        <v>0</v>
      </c>
      <c r="BY49" s="465">
        <f t="shared" ca="1" si="245"/>
        <v>0</v>
      </c>
      <c r="BZ49" s="465">
        <f t="shared" ca="1" si="245"/>
        <v>0</v>
      </c>
      <c r="CA49" s="465">
        <f t="shared" ca="1" si="245"/>
        <v>0</v>
      </c>
      <c r="CB49" s="465">
        <f t="shared" ca="1" si="245"/>
        <v>0</v>
      </c>
      <c r="CC49" s="465">
        <f t="shared" ca="1" si="245"/>
        <v>0</v>
      </c>
      <c r="CD49" s="465">
        <f t="shared" ca="1" si="245"/>
        <v>0</v>
      </c>
      <c r="CE49" s="465">
        <f t="shared" ca="1" si="245"/>
        <v>0</v>
      </c>
      <c r="CF49" s="465">
        <f t="shared" ca="1" si="245"/>
        <v>0</v>
      </c>
      <c r="CG49" s="465">
        <f t="shared" ca="1" si="245"/>
        <v>0</v>
      </c>
      <c r="CH49" s="465">
        <f t="shared" ca="1" si="245"/>
        <v>0</v>
      </c>
      <c r="CI49" s="465">
        <f t="shared" ca="1" si="245"/>
        <v>0</v>
      </c>
      <c r="CJ49" s="465">
        <f t="shared" ca="1" si="245"/>
        <v>0</v>
      </c>
      <c r="CK49" s="465">
        <f t="shared" ca="1" si="245"/>
        <v>0</v>
      </c>
      <c r="CL49" s="465">
        <f t="shared" ca="1" si="245"/>
        <v>0</v>
      </c>
      <c r="CM49" s="465">
        <f t="shared" ca="1" si="245"/>
        <v>0</v>
      </c>
      <c r="CN49" s="465">
        <f t="shared" ca="1" si="245"/>
        <v>0</v>
      </c>
      <c r="CO49" s="465">
        <f t="shared" ca="1" si="245"/>
        <v>0</v>
      </c>
      <c r="CP49" s="465">
        <f t="shared" ca="1" si="245"/>
        <v>0</v>
      </c>
      <c r="CQ49" s="465">
        <f t="shared" ca="1" si="245"/>
        <v>0</v>
      </c>
      <c r="CR49" s="465">
        <f t="shared" ca="1" si="245"/>
        <v>0</v>
      </c>
      <c r="CS49" s="465">
        <f t="shared" ca="1" si="245"/>
        <v>0</v>
      </c>
      <c r="CT49" s="465">
        <f t="shared" ca="1" si="245"/>
        <v>0</v>
      </c>
      <c r="CU49" s="465">
        <f t="shared" ca="1" si="245"/>
        <v>0</v>
      </c>
      <c r="CV49" s="465">
        <f t="shared" ca="1" si="245"/>
        <v>0</v>
      </c>
      <c r="CW49" s="465">
        <f t="shared" ca="1" si="245"/>
        <v>0</v>
      </c>
      <c r="CX49" s="465">
        <f t="shared" ca="1" si="245"/>
        <v>0</v>
      </c>
      <c r="CY49" s="465">
        <f t="shared" ca="1" si="245"/>
        <v>0</v>
      </c>
      <c r="CZ49" s="465">
        <f t="shared" ca="1" si="245"/>
        <v>0</v>
      </c>
      <c r="DA49" s="465" t="s">
        <v>277</v>
      </c>
      <c r="DB49" s="464">
        <f t="shared" si="147"/>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39"/>
        <v>39</v>
      </c>
      <c r="B50" s="195">
        <f t="shared" si="139"/>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246">IF(AQ$11&lt;$D$1+$A50,$C50/$D$1,IF(AQ$11=$D$1+$A50,($C50/$D$1)/2,0))</f>
        <v>0</v>
      </c>
      <c r="AR50" s="465">
        <f t="shared" ca="1" si="246"/>
        <v>0</v>
      </c>
      <c r="AS50" s="465">
        <f t="shared" ca="1" si="246"/>
        <v>0</v>
      </c>
      <c r="AT50" s="465">
        <f t="shared" ca="1" si="246"/>
        <v>0</v>
      </c>
      <c r="AU50" s="465">
        <f t="shared" ca="1" si="246"/>
        <v>0</v>
      </c>
      <c r="AV50" s="465">
        <f t="shared" ca="1" si="246"/>
        <v>0</v>
      </c>
      <c r="AW50" s="465">
        <f t="shared" ca="1" si="246"/>
        <v>0</v>
      </c>
      <c r="AX50" s="465">
        <f t="shared" ca="1" si="246"/>
        <v>0</v>
      </c>
      <c r="AY50" s="465">
        <f t="shared" ca="1" si="246"/>
        <v>0</v>
      </c>
      <c r="AZ50" s="465">
        <f t="shared" ca="1" si="246"/>
        <v>0</v>
      </c>
      <c r="BA50" s="465">
        <f t="shared" ca="1" si="246"/>
        <v>0</v>
      </c>
      <c r="BB50" s="465">
        <f t="shared" ca="1" si="246"/>
        <v>0</v>
      </c>
      <c r="BC50" s="465">
        <f t="shared" ca="1" si="246"/>
        <v>0</v>
      </c>
      <c r="BD50" s="465">
        <f t="shared" ca="1" si="246"/>
        <v>0</v>
      </c>
      <c r="BE50" s="465">
        <f t="shared" ca="1" si="246"/>
        <v>0</v>
      </c>
      <c r="BF50" s="465">
        <f t="shared" ca="1" si="246"/>
        <v>0</v>
      </c>
      <c r="BG50" s="465">
        <f t="shared" ca="1" si="246"/>
        <v>0</v>
      </c>
      <c r="BH50" s="465">
        <f t="shared" ca="1" si="246"/>
        <v>0</v>
      </c>
      <c r="BI50" s="465">
        <f t="shared" ca="1" si="246"/>
        <v>0</v>
      </c>
      <c r="BJ50" s="465">
        <f t="shared" ca="1" si="246"/>
        <v>0</v>
      </c>
      <c r="BK50" s="465">
        <f t="shared" ca="1" si="246"/>
        <v>0</v>
      </c>
      <c r="BL50" s="465">
        <f t="shared" ca="1" si="246"/>
        <v>0</v>
      </c>
      <c r="BM50" s="465">
        <f t="shared" ca="1" si="246"/>
        <v>0</v>
      </c>
      <c r="BN50" s="465">
        <f t="shared" ca="1" si="246"/>
        <v>0</v>
      </c>
      <c r="BO50" s="465">
        <f t="shared" ca="1" si="246"/>
        <v>0</v>
      </c>
      <c r="BP50" s="465">
        <f t="shared" ca="1" si="246"/>
        <v>0</v>
      </c>
      <c r="BQ50" s="465">
        <f t="shared" ca="1" si="246"/>
        <v>0</v>
      </c>
      <c r="BR50" s="465">
        <f t="shared" ca="1" si="246"/>
        <v>0</v>
      </c>
      <c r="BS50" s="465">
        <f t="shared" ca="1" si="246"/>
        <v>0</v>
      </c>
      <c r="BT50" s="465">
        <f t="shared" ca="1" si="246"/>
        <v>0</v>
      </c>
      <c r="BU50" s="465">
        <f t="shared" ca="1" si="246"/>
        <v>0</v>
      </c>
      <c r="BV50" s="465">
        <f t="shared" ca="1" si="246"/>
        <v>0</v>
      </c>
      <c r="BW50" s="465">
        <f t="shared" ref="BW50:CZ50" ca="1" si="247">IF(BW$11&lt;$D$1+$A50,$C50/$D$1,IF(BW$11=$D$1+$A50,($C50/$D$1)/2,0))</f>
        <v>0</v>
      </c>
      <c r="BX50" s="465">
        <f t="shared" ca="1" si="247"/>
        <v>0</v>
      </c>
      <c r="BY50" s="465">
        <f t="shared" ca="1" si="247"/>
        <v>0</v>
      </c>
      <c r="BZ50" s="465">
        <f t="shared" ca="1" si="247"/>
        <v>0</v>
      </c>
      <c r="CA50" s="465">
        <f t="shared" ca="1" si="247"/>
        <v>0</v>
      </c>
      <c r="CB50" s="465">
        <f t="shared" ca="1" si="247"/>
        <v>0</v>
      </c>
      <c r="CC50" s="465">
        <f t="shared" ca="1" si="247"/>
        <v>0</v>
      </c>
      <c r="CD50" s="465">
        <f t="shared" ca="1" si="247"/>
        <v>0</v>
      </c>
      <c r="CE50" s="465">
        <f t="shared" ca="1" si="247"/>
        <v>0</v>
      </c>
      <c r="CF50" s="465">
        <f t="shared" ca="1" si="247"/>
        <v>0</v>
      </c>
      <c r="CG50" s="465">
        <f t="shared" ca="1" si="247"/>
        <v>0</v>
      </c>
      <c r="CH50" s="465">
        <f t="shared" ca="1" si="247"/>
        <v>0</v>
      </c>
      <c r="CI50" s="465">
        <f t="shared" ca="1" si="247"/>
        <v>0</v>
      </c>
      <c r="CJ50" s="465">
        <f t="shared" ca="1" si="247"/>
        <v>0</v>
      </c>
      <c r="CK50" s="465">
        <f t="shared" ca="1" si="247"/>
        <v>0</v>
      </c>
      <c r="CL50" s="465">
        <f t="shared" ca="1" si="247"/>
        <v>0</v>
      </c>
      <c r="CM50" s="465">
        <f t="shared" ca="1" si="247"/>
        <v>0</v>
      </c>
      <c r="CN50" s="465">
        <f t="shared" ca="1" si="247"/>
        <v>0</v>
      </c>
      <c r="CO50" s="465">
        <f t="shared" ca="1" si="247"/>
        <v>0</v>
      </c>
      <c r="CP50" s="465">
        <f t="shared" ca="1" si="247"/>
        <v>0</v>
      </c>
      <c r="CQ50" s="465">
        <f t="shared" ca="1" si="247"/>
        <v>0</v>
      </c>
      <c r="CR50" s="465">
        <f t="shared" ca="1" si="247"/>
        <v>0</v>
      </c>
      <c r="CS50" s="465">
        <f t="shared" ca="1" si="247"/>
        <v>0</v>
      </c>
      <c r="CT50" s="465">
        <f t="shared" ca="1" si="247"/>
        <v>0</v>
      </c>
      <c r="CU50" s="465">
        <f t="shared" ca="1" si="247"/>
        <v>0</v>
      </c>
      <c r="CV50" s="465">
        <f t="shared" ca="1" si="247"/>
        <v>0</v>
      </c>
      <c r="CW50" s="465">
        <f t="shared" ca="1" si="247"/>
        <v>0</v>
      </c>
      <c r="CX50" s="465">
        <f t="shared" ca="1" si="247"/>
        <v>0</v>
      </c>
      <c r="CY50" s="465">
        <f t="shared" ca="1" si="247"/>
        <v>0</v>
      </c>
      <c r="CZ50" s="465">
        <f t="shared" ca="1" si="247"/>
        <v>0</v>
      </c>
      <c r="DA50" s="465" t="s">
        <v>278</v>
      </c>
      <c r="DB50" s="464">
        <f t="shared" si="147"/>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39"/>
        <v>40</v>
      </c>
      <c r="B51" s="195">
        <f t="shared" si="139"/>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248">IF(AR$11&lt;$D$1+$A51,$C51/$D$1,IF(AR$11=$D$1+$A51,($C51/$D$1)/2,0))</f>
        <v>0</v>
      </c>
      <c r="AS51" s="465">
        <f t="shared" ca="1" si="248"/>
        <v>0</v>
      </c>
      <c r="AT51" s="465">
        <f t="shared" ca="1" si="248"/>
        <v>0</v>
      </c>
      <c r="AU51" s="465">
        <f t="shared" ca="1" si="248"/>
        <v>0</v>
      </c>
      <c r="AV51" s="465">
        <f t="shared" ca="1" si="248"/>
        <v>0</v>
      </c>
      <c r="AW51" s="465">
        <f t="shared" ca="1" si="248"/>
        <v>0</v>
      </c>
      <c r="AX51" s="465">
        <f t="shared" ca="1" si="248"/>
        <v>0</v>
      </c>
      <c r="AY51" s="465">
        <f t="shared" ca="1" si="248"/>
        <v>0</v>
      </c>
      <c r="AZ51" s="465">
        <f t="shared" ca="1" si="248"/>
        <v>0</v>
      </c>
      <c r="BA51" s="465">
        <f t="shared" ca="1" si="248"/>
        <v>0</v>
      </c>
      <c r="BB51" s="465">
        <f t="shared" ca="1" si="248"/>
        <v>0</v>
      </c>
      <c r="BC51" s="465">
        <f t="shared" ca="1" si="248"/>
        <v>0</v>
      </c>
      <c r="BD51" s="465">
        <f t="shared" ca="1" si="248"/>
        <v>0</v>
      </c>
      <c r="BE51" s="465">
        <f t="shared" ca="1" si="248"/>
        <v>0</v>
      </c>
      <c r="BF51" s="465">
        <f t="shared" ca="1" si="248"/>
        <v>0</v>
      </c>
      <c r="BG51" s="465">
        <f t="shared" ca="1" si="248"/>
        <v>0</v>
      </c>
      <c r="BH51" s="465">
        <f t="shared" ca="1" si="248"/>
        <v>0</v>
      </c>
      <c r="BI51" s="465">
        <f t="shared" ca="1" si="248"/>
        <v>0</v>
      </c>
      <c r="BJ51" s="465">
        <f t="shared" ca="1" si="248"/>
        <v>0</v>
      </c>
      <c r="BK51" s="465">
        <f t="shared" ca="1" si="248"/>
        <v>0</v>
      </c>
      <c r="BL51" s="465">
        <f t="shared" ca="1" si="248"/>
        <v>0</v>
      </c>
      <c r="BM51" s="465">
        <f t="shared" ca="1" si="248"/>
        <v>0</v>
      </c>
      <c r="BN51" s="465">
        <f t="shared" ca="1" si="248"/>
        <v>0</v>
      </c>
      <c r="BO51" s="465">
        <f t="shared" ca="1" si="248"/>
        <v>0</v>
      </c>
      <c r="BP51" s="465">
        <f t="shared" ca="1" si="248"/>
        <v>0</v>
      </c>
      <c r="BQ51" s="465">
        <f t="shared" ca="1" si="248"/>
        <v>0</v>
      </c>
      <c r="BR51" s="465">
        <f t="shared" ca="1" si="248"/>
        <v>0</v>
      </c>
      <c r="BS51" s="465">
        <f t="shared" ca="1" si="248"/>
        <v>0</v>
      </c>
      <c r="BT51" s="465">
        <f t="shared" ca="1" si="248"/>
        <v>0</v>
      </c>
      <c r="BU51" s="465">
        <f t="shared" ca="1" si="248"/>
        <v>0</v>
      </c>
      <c r="BV51" s="465">
        <f t="shared" ca="1" si="248"/>
        <v>0</v>
      </c>
      <c r="BW51" s="465">
        <f t="shared" ca="1" si="248"/>
        <v>0</v>
      </c>
      <c r="BX51" s="465">
        <f t="shared" ref="BX51:CZ51" ca="1" si="249">IF(BX$11&lt;$D$1+$A51,$C51/$D$1,IF(BX$11=$D$1+$A51,($C51/$D$1)/2,0))</f>
        <v>0</v>
      </c>
      <c r="BY51" s="465">
        <f t="shared" ca="1" si="249"/>
        <v>0</v>
      </c>
      <c r="BZ51" s="465">
        <f t="shared" ca="1" si="249"/>
        <v>0</v>
      </c>
      <c r="CA51" s="465">
        <f t="shared" ca="1" si="249"/>
        <v>0</v>
      </c>
      <c r="CB51" s="465">
        <f t="shared" ca="1" si="249"/>
        <v>0</v>
      </c>
      <c r="CC51" s="465">
        <f t="shared" ca="1" si="249"/>
        <v>0</v>
      </c>
      <c r="CD51" s="465">
        <f t="shared" ca="1" si="249"/>
        <v>0</v>
      </c>
      <c r="CE51" s="465">
        <f t="shared" ca="1" si="249"/>
        <v>0</v>
      </c>
      <c r="CF51" s="465">
        <f t="shared" ca="1" si="249"/>
        <v>0</v>
      </c>
      <c r="CG51" s="465">
        <f t="shared" ca="1" si="249"/>
        <v>0</v>
      </c>
      <c r="CH51" s="465">
        <f t="shared" ca="1" si="249"/>
        <v>0</v>
      </c>
      <c r="CI51" s="465">
        <f t="shared" ca="1" si="249"/>
        <v>0</v>
      </c>
      <c r="CJ51" s="465">
        <f t="shared" ca="1" si="249"/>
        <v>0</v>
      </c>
      <c r="CK51" s="465">
        <f t="shared" ca="1" si="249"/>
        <v>0</v>
      </c>
      <c r="CL51" s="465">
        <f t="shared" ca="1" si="249"/>
        <v>0</v>
      </c>
      <c r="CM51" s="465">
        <f t="shared" ca="1" si="249"/>
        <v>0</v>
      </c>
      <c r="CN51" s="465">
        <f t="shared" ca="1" si="249"/>
        <v>0</v>
      </c>
      <c r="CO51" s="465">
        <f t="shared" ca="1" si="249"/>
        <v>0</v>
      </c>
      <c r="CP51" s="465">
        <f t="shared" ca="1" si="249"/>
        <v>0</v>
      </c>
      <c r="CQ51" s="465">
        <f t="shared" ca="1" si="249"/>
        <v>0</v>
      </c>
      <c r="CR51" s="465">
        <f t="shared" ca="1" si="249"/>
        <v>0</v>
      </c>
      <c r="CS51" s="465">
        <f t="shared" ca="1" si="249"/>
        <v>0</v>
      </c>
      <c r="CT51" s="465">
        <f t="shared" ca="1" si="249"/>
        <v>0</v>
      </c>
      <c r="CU51" s="465">
        <f t="shared" ca="1" si="249"/>
        <v>0</v>
      </c>
      <c r="CV51" s="465">
        <f t="shared" ca="1" si="249"/>
        <v>0</v>
      </c>
      <c r="CW51" s="465">
        <f t="shared" ca="1" si="249"/>
        <v>0</v>
      </c>
      <c r="CX51" s="465">
        <f t="shared" ca="1" si="249"/>
        <v>0</v>
      </c>
      <c r="CY51" s="465">
        <f t="shared" ca="1" si="249"/>
        <v>0</v>
      </c>
      <c r="CZ51" s="465">
        <f t="shared" ca="1" si="249"/>
        <v>0</v>
      </c>
      <c r="DA51" s="465" t="s">
        <v>279</v>
      </c>
      <c r="DB51" s="464">
        <f t="shared" si="147"/>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250">SUM(D12:D52)</f>
        <v>-35.798187499999997</v>
      </c>
      <c r="E53" s="200">
        <f t="shared" ca="1" si="250"/>
        <v>-183.63512500000002</v>
      </c>
      <c r="F53" s="200">
        <f t="shared" ca="1" si="250"/>
        <v>-403.27800000000002</v>
      </c>
      <c r="G53" s="200">
        <f t="shared" ca="1" si="250"/>
        <v>-608.14404999999999</v>
      </c>
      <c r="H53" s="200">
        <f t="shared" ca="1" si="250"/>
        <v>-848.16847499999994</v>
      </c>
      <c r="I53" s="200">
        <f t="shared" ca="1" si="250"/>
        <v>-1108.6934749999998</v>
      </c>
      <c r="J53" s="200">
        <f t="shared" ca="1" si="250"/>
        <v>-1226.4559749999999</v>
      </c>
      <c r="K53" s="200">
        <f t="shared" ca="1" si="250"/>
        <v>-1226.4559749999999</v>
      </c>
      <c r="L53" s="200">
        <f t="shared" ca="1" si="250"/>
        <v>-1226.4559749999999</v>
      </c>
      <c r="M53" s="200">
        <f t="shared" ca="1" si="250"/>
        <v>-1226.4559749999999</v>
      </c>
      <c r="N53" s="200">
        <f t="shared" ca="1" si="250"/>
        <v>-1226.4559749999999</v>
      </c>
      <c r="O53" s="200">
        <f t="shared" ca="1" si="250"/>
        <v>-1226.4559749999999</v>
      </c>
      <c r="P53" s="200">
        <f t="shared" ca="1" si="250"/>
        <v>-1226.4559749999999</v>
      </c>
      <c r="Q53" s="200">
        <f t="shared" ca="1" si="250"/>
        <v>-1226.4559749999999</v>
      </c>
      <c r="R53" s="200">
        <f t="shared" ca="1" si="250"/>
        <v>-1226.4559749999999</v>
      </c>
      <c r="S53" s="200">
        <f t="shared" ca="1" si="250"/>
        <v>-1226.4559749999999</v>
      </c>
      <c r="T53" s="200">
        <f t="shared" ca="1" si="250"/>
        <v>-1226.4559749999999</v>
      </c>
      <c r="U53" s="200">
        <f t="shared" ca="1" si="250"/>
        <v>-1226.4559749999999</v>
      </c>
      <c r="V53" s="200">
        <f t="shared" ca="1" si="250"/>
        <v>-1226.4559749999999</v>
      </c>
      <c r="W53" s="200">
        <f t="shared" ca="1" si="250"/>
        <v>-1226.4559749999999</v>
      </c>
      <c r="X53" s="200">
        <f t="shared" ca="1" si="250"/>
        <v>-1226.4559749999999</v>
      </c>
      <c r="Y53" s="200">
        <f t="shared" ca="1" si="250"/>
        <v>-1226.4559749999999</v>
      </c>
      <c r="Z53" s="200">
        <f t="shared" ca="1" si="250"/>
        <v>-1226.4559749999999</v>
      </c>
      <c r="AA53" s="200">
        <f t="shared" ca="1" si="250"/>
        <v>-1226.4559749999999</v>
      </c>
      <c r="AB53" s="200">
        <f t="shared" ca="1" si="250"/>
        <v>-1226.4559749999999</v>
      </c>
      <c r="AC53" s="200">
        <f t="shared" ca="1" si="250"/>
        <v>-1226.4559749999999</v>
      </c>
      <c r="AD53" s="200">
        <f t="shared" ca="1" si="250"/>
        <v>-1226.4559749999999</v>
      </c>
      <c r="AE53" s="200">
        <f t="shared" ca="1" si="250"/>
        <v>-1226.4559749999999</v>
      </c>
      <c r="AF53" s="200">
        <f t="shared" ca="1" si="250"/>
        <v>-1226.4559749999999</v>
      </c>
      <c r="AG53" s="200">
        <f t="shared" ca="1" si="250"/>
        <v>-1226.4559749999999</v>
      </c>
      <c r="AH53" s="200">
        <f t="shared" ca="1" si="250"/>
        <v>-1226.4559749999999</v>
      </c>
      <c r="AI53" s="200">
        <f t="shared" ca="1" si="250"/>
        <v>-1226.4559749999999</v>
      </c>
      <c r="AJ53" s="200">
        <f t="shared" ref="AJ53:BO53" ca="1" si="251">SUM(AJ12:AJ52)</f>
        <v>-1226.4559749999999</v>
      </c>
      <c r="AK53" s="200">
        <f t="shared" ca="1" si="251"/>
        <v>-1226.4559749999999</v>
      </c>
      <c r="AL53" s="200">
        <f t="shared" ca="1" si="251"/>
        <v>-1226.4559749999999</v>
      </c>
      <c r="AM53" s="200">
        <f t="shared" ca="1" si="251"/>
        <v>-1226.4559749999999</v>
      </c>
      <c r="AN53" s="200">
        <f t="shared" ca="1" si="251"/>
        <v>-1226.4559749999999</v>
      </c>
      <c r="AO53" s="200">
        <f t="shared" ca="1" si="251"/>
        <v>-1226.4559749999999</v>
      </c>
      <c r="AP53" s="200">
        <f t="shared" ca="1" si="251"/>
        <v>-1226.4559749999999</v>
      </c>
      <c r="AQ53" s="200">
        <f t="shared" ca="1" si="251"/>
        <v>-1226.4559749999999</v>
      </c>
      <c r="AR53" s="200">
        <f t="shared" ca="1" si="251"/>
        <v>-1190.6577875</v>
      </c>
      <c r="AS53" s="200">
        <f t="shared" ca="1" si="251"/>
        <v>-1042.8208500000001</v>
      </c>
      <c r="AT53" s="200">
        <f t="shared" ca="1" si="251"/>
        <v>-823.17797499999995</v>
      </c>
      <c r="AU53" s="200">
        <f t="shared" ca="1" si="251"/>
        <v>-618.31192499999997</v>
      </c>
      <c r="AV53" s="200">
        <f t="shared" ca="1" si="251"/>
        <v>-378.28750000000002</v>
      </c>
      <c r="AW53" s="200">
        <f t="shared" ca="1" si="251"/>
        <v>-117.7625</v>
      </c>
      <c r="AX53" s="200">
        <f t="shared" ca="1" si="251"/>
        <v>0</v>
      </c>
      <c r="AY53" s="200">
        <f t="shared" ca="1" si="251"/>
        <v>0</v>
      </c>
      <c r="AZ53" s="200">
        <f t="shared" ca="1" si="251"/>
        <v>0</v>
      </c>
      <c r="BA53" s="200">
        <f t="shared" ca="1" si="251"/>
        <v>0</v>
      </c>
      <c r="BB53" s="200">
        <f t="shared" ca="1" si="251"/>
        <v>0</v>
      </c>
      <c r="BC53" s="200">
        <f t="shared" ca="1" si="251"/>
        <v>0</v>
      </c>
      <c r="BD53" s="200">
        <f t="shared" ca="1" si="251"/>
        <v>0</v>
      </c>
      <c r="BE53" s="200">
        <f t="shared" ca="1" si="251"/>
        <v>0</v>
      </c>
      <c r="BF53" s="200">
        <f t="shared" ca="1" si="251"/>
        <v>0</v>
      </c>
      <c r="BG53" s="200">
        <f t="shared" ca="1" si="251"/>
        <v>0</v>
      </c>
      <c r="BH53" s="200">
        <f t="shared" ca="1" si="251"/>
        <v>0</v>
      </c>
      <c r="BI53" s="200">
        <f t="shared" ca="1" si="251"/>
        <v>0</v>
      </c>
      <c r="BJ53" s="200">
        <f t="shared" ca="1" si="251"/>
        <v>0</v>
      </c>
      <c r="BK53" s="200">
        <f t="shared" ca="1" si="251"/>
        <v>0</v>
      </c>
      <c r="BL53" s="200">
        <f t="shared" ca="1" si="251"/>
        <v>0</v>
      </c>
      <c r="BM53" s="200">
        <f t="shared" ca="1" si="251"/>
        <v>0</v>
      </c>
      <c r="BN53" s="200">
        <f t="shared" ca="1" si="251"/>
        <v>0</v>
      </c>
      <c r="BO53" s="200">
        <f t="shared" ca="1" si="251"/>
        <v>0</v>
      </c>
      <c r="BP53" s="200">
        <f t="shared" ref="BP53:CU53" ca="1" si="252">SUM(BP12:BP52)</f>
        <v>0</v>
      </c>
      <c r="BQ53" s="200">
        <f t="shared" ca="1" si="252"/>
        <v>0</v>
      </c>
      <c r="BR53" s="200">
        <f t="shared" ca="1" si="252"/>
        <v>0</v>
      </c>
      <c r="BS53" s="200">
        <f t="shared" ca="1" si="252"/>
        <v>0</v>
      </c>
      <c r="BT53" s="200">
        <f t="shared" ca="1" si="252"/>
        <v>0</v>
      </c>
      <c r="BU53" s="200">
        <f t="shared" ca="1" si="252"/>
        <v>0</v>
      </c>
      <c r="BV53" s="200">
        <f t="shared" ca="1" si="252"/>
        <v>0</v>
      </c>
      <c r="BW53" s="200">
        <f t="shared" ca="1" si="252"/>
        <v>0</v>
      </c>
      <c r="BX53" s="200">
        <f t="shared" ca="1" si="252"/>
        <v>0</v>
      </c>
      <c r="BY53" s="200">
        <f t="shared" ca="1" si="252"/>
        <v>0</v>
      </c>
      <c r="BZ53" s="200">
        <f t="shared" ca="1" si="252"/>
        <v>0</v>
      </c>
      <c r="CA53" s="200">
        <f t="shared" ca="1" si="252"/>
        <v>0</v>
      </c>
      <c r="CB53" s="200">
        <f t="shared" ca="1" si="252"/>
        <v>0</v>
      </c>
      <c r="CC53" s="200">
        <f t="shared" ca="1" si="252"/>
        <v>0</v>
      </c>
      <c r="CD53" s="200">
        <f t="shared" ca="1" si="252"/>
        <v>0</v>
      </c>
      <c r="CE53" s="200">
        <f t="shared" ca="1" si="252"/>
        <v>0</v>
      </c>
      <c r="CF53" s="200">
        <f t="shared" ca="1" si="252"/>
        <v>0</v>
      </c>
      <c r="CG53" s="200">
        <f t="shared" ca="1" si="252"/>
        <v>0</v>
      </c>
      <c r="CH53" s="200">
        <f t="shared" ca="1" si="252"/>
        <v>0</v>
      </c>
      <c r="CI53" s="200">
        <f t="shared" ca="1" si="252"/>
        <v>0</v>
      </c>
      <c r="CJ53" s="200">
        <f t="shared" ca="1" si="252"/>
        <v>0</v>
      </c>
      <c r="CK53" s="200">
        <f t="shared" ca="1" si="252"/>
        <v>0</v>
      </c>
      <c r="CL53" s="200">
        <f t="shared" ca="1" si="252"/>
        <v>0</v>
      </c>
      <c r="CM53" s="200">
        <f t="shared" ca="1" si="252"/>
        <v>0</v>
      </c>
      <c r="CN53" s="200">
        <f t="shared" ca="1" si="252"/>
        <v>0</v>
      </c>
      <c r="CO53" s="200">
        <f t="shared" ca="1" si="252"/>
        <v>0</v>
      </c>
      <c r="CP53" s="200">
        <f t="shared" ca="1" si="252"/>
        <v>0</v>
      </c>
      <c r="CQ53" s="200">
        <f t="shared" ca="1" si="252"/>
        <v>0</v>
      </c>
      <c r="CR53" s="200">
        <f t="shared" ca="1" si="252"/>
        <v>0</v>
      </c>
      <c r="CS53" s="200">
        <f t="shared" ca="1" si="252"/>
        <v>0</v>
      </c>
      <c r="CT53" s="200">
        <f t="shared" ca="1" si="252"/>
        <v>0</v>
      </c>
      <c r="CU53" s="200">
        <f t="shared" ca="1" si="252"/>
        <v>0</v>
      </c>
      <c r="CV53" s="200">
        <f t="shared" ref="CV53:CZ53" ca="1" si="253">SUM(CV12:CV52)</f>
        <v>0</v>
      </c>
      <c r="CW53" s="200">
        <f t="shared" ca="1" si="253"/>
        <v>0</v>
      </c>
      <c r="CX53" s="200">
        <f t="shared" ca="1" si="253"/>
        <v>0</v>
      </c>
      <c r="CY53" s="200">
        <f t="shared" ca="1" si="253"/>
        <v>0</v>
      </c>
      <c r="CZ53" s="200">
        <f t="shared" ca="1" si="253"/>
        <v>-49058.23899999998</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X57" si="254">D57+1</f>
        <v>2</v>
      </c>
      <c r="F57" s="192">
        <f t="shared" si="254"/>
        <v>3</v>
      </c>
      <c r="G57" s="192">
        <f t="shared" si="254"/>
        <v>4</v>
      </c>
      <c r="H57" s="192">
        <f t="shared" si="254"/>
        <v>5</v>
      </c>
      <c r="I57" s="192">
        <f t="shared" si="254"/>
        <v>6</v>
      </c>
      <c r="J57" s="192">
        <f t="shared" si="254"/>
        <v>7</v>
      </c>
      <c r="K57" s="192">
        <f t="shared" si="254"/>
        <v>8</v>
      </c>
      <c r="L57" s="192">
        <f t="shared" si="254"/>
        <v>9</v>
      </c>
      <c r="M57" s="192">
        <f t="shared" si="254"/>
        <v>10</v>
      </c>
      <c r="N57" s="192">
        <f t="shared" si="254"/>
        <v>11</v>
      </c>
      <c r="O57" s="192">
        <f t="shared" si="254"/>
        <v>12</v>
      </c>
      <c r="P57" s="192">
        <f t="shared" si="254"/>
        <v>13</v>
      </c>
      <c r="Q57" s="192">
        <f t="shared" si="254"/>
        <v>14</v>
      </c>
      <c r="R57" s="192">
        <f t="shared" si="254"/>
        <v>15</v>
      </c>
      <c r="S57" s="192">
        <f t="shared" si="254"/>
        <v>16</v>
      </c>
      <c r="T57" s="192">
        <f t="shared" si="254"/>
        <v>17</v>
      </c>
      <c r="U57" s="192">
        <f t="shared" si="254"/>
        <v>18</v>
      </c>
      <c r="V57" s="192">
        <f t="shared" si="254"/>
        <v>19</v>
      </c>
      <c r="W57" s="192">
        <f t="shared" si="254"/>
        <v>20</v>
      </c>
      <c r="X57" s="192">
        <f t="shared" si="254"/>
        <v>21</v>
      </c>
      <c r="Y57" s="192">
        <f t="shared" ref="Y57" si="255">X57+1</f>
        <v>22</v>
      </c>
      <c r="Z57" s="192">
        <f t="shared" ref="Z57" si="256">Y57+1</f>
        <v>23</v>
      </c>
      <c r="AA57" s="192">
        <f t="shared" ref="AA57" si="257">Z57+1</f>
        <v>24</v>
      </c>
      <c r="AB57" s="192">
        <f t="shared" ref="AB57" si="258">AA57+1</f>
        <v>25</v>
      </c>
      <c r="AC57" s="192">
        <f t="shared" ref="AC57" si="259">AB57+1</f>
        <v>26</v>
      </c>
      <c r="AD57" s="192">
        <f t="shared" ref="AD57" si="260">AC57+1</f>
        <v>27</v>
      </c>
      <c r="AE57" s="192">
        <f t="shared" ref="AE57" si="261">AD57+1</f>
        <v>28</v>
      </c>
      <c r="AF57" s="192">
        <f t="shared" ref="AF57" si="262">AE57+1</f>
        <v>29</v>
      </c>
      <c r="AG57" s="192">
        <f t="shared" ref="AG57" si="263">AF57+1</f>
        <v>30</v>
      </c>
      <c r="AH57" s="192">
        <f t="shared" ref="AH57" si="264">AG57+1</f>
        <v>31</v>
      </c>
      <c r="AI57" s="192">
        <f t="shared" ref="AI57" si="265">AH57+1</f>
        <v>32</v>
      </c>
      <c r="AJ57" s="192">
        <f t="shared" ref="AJ57" si="266">AI57+1</f>
        <v>33</v>
      </c>
      <c r="AK57" s="192">
        <f t="shared" ref="AK57" si="267">AJ57+1</f>
        <v>34</v>
      </c>
      <c r="AL57" s="192">
        <f t="shared" ref="AL57" si="268">AK57+1</f>
        <v>35</v>
      </c>
      <c r="AM57" s="192">
        <f t="shared" ref="AM57" si="269">AL57+1</f>
        <v>36</v>
      </c>
      <c r="AN57" s="192">
        <f t="shared" ref="AN57" si="270">AM57+1</f>
        <v>37</v>
      </c>
      <c r="AO57" s="192">
        <f t="shared" ref="AO57" si="271">AN57+1</f>
        <v>38</v>
      </c>
      <c r="AP57" s="192">
        <f t="shared" ref="AP57" si="272">AO57+1</f>
        <v>39</v>
      </c>
      <c r="AQ57" s="192">
        <f t="shared" ref="AQ57" si="273">AP57+1</f>
        <v>40</v>
      </c>
      <c r="AR57" s="192">
        <f t="shared" ref="AR57" si="274">AQ57+1</f>
        <v>41</v>
      </c>
      <c r="AS57" s="192">
        <f t="shared" ref="AS57" si="275">AR57+1</f>
        <v>42</v>
      </c>
      <c r="AT57" s="192">
        <f t="shared" ref="AT57" si="276">AS57+1</f>
        <v>43</v>
      </c>
      <c r="AU57" s="192">
        <f t="shared" ref="AU57" si="277">AT57+1</f>
        <v>44</v>
      </c>
      <c r="AV57" s="192">
        <f t="shared" ref="AV57" si="278">AU57+1</f>
        <v>45</v>
      </c>
      <c r="AW57" s="192">
        <f t="shared" ref="AW57" si="279">AV57+1</f>
        <v>46</v>
      </c>
      <c r="AX57" s="192">
        <f t="shared" ref="AX57" si="280">AW57+1</f>
        <v>47</v>
      </c>
      <c r="AY57" s="192">
        <f t="shared" ref="AY57" si="281">AX57+1</f>
        <v>48</v>
      </c>
      <c r="AZ57" s="192">
        <f t="shared" ref="AZ57" si="282">AY57+1</f>
        <v>49</v>
      </c>
      <c r="BA57" s="192">
        <f t="shared" ref="BA57" si="283">AZ57+1</f>
        <v>50</v>
      </c>
      <c r="BB57" s="192">
        <f t="shared" ref="BB57" si="284">BA57+1</f>
        <v>51</v>
      </c>
      <c r="BC57" s="192">
        <f t="shared" ref="BC57" si="285">BB57+1</f>
        <v>52</v>
      </c>
      <c r="BD57" s="192">
        <f t="shared" ref="BD57" si="286">BC57+1</f>
        <v>53</v>
      </c>
      <c r="BE57" s="192">
        <f t="shared" ref="BE57" si="287">BD57+1</f>
        <v>54</v>
      </c>
      <c r="BF57" s="192">
        <f t="shared" ref="BF57" si="288">BE57+1</f>
        <v>55</v>
      </c>
      <c r="BG57" s="192">
        <f t="shared" ref="BG57" si="289">BF57+1</f>
        <v>56</v>
      </c>
      <c r="BH57" s="192">
        <f t="shared" ref="BH57" si="290">BG57+1</f>
        <v>57</v>
      </c>
      <c r="BI57" s="192">
        <f t="shared" ref="BI57" si="291">BH57+1</f>
        <v>58</v>
      </c>
      <c r="BJ57" s="192">
        <f t="shared" ref="BJ57" si="292">BI57+1</f>
        <v>59</v>
      </c>
      <c r="BK57" s="192">
        <f t="shared" ref="BK57" si="293">BJ57+1</f>
        <v>60</v>
      </c>
      <c r="BL57" s="192">
        <f t="shared" ref="BL57" si="294">BK57+1</f>
        <v>61</v>
      </c>
      <c r="BM57" s="192">
        <f t="shared" ref="BM57" si="295">BL57+1</f>
        <v>62</v>
      </c>
      <c r="BN57" s="192">
        <f t="shared" ref="BN57" si="296">BM57+1</f>
        <v>63</v>
      </c>
      <c r="BO57" s="192">
        <f t="shared" ref="BO57" si="297">BN57+1</f>
        <v>64</v>
      </c>
      <c r="BP57" s="192">
        <f t="shared" ref="BP57" si="298">BO57+1</f>
        <v>65</v>
      </c>
      <c r="BQ57" s="192">
        <f t="shared" ref="BQ57" si="299">BP57+1</f>
        <v>66</v>
      </c>
      <c r="BR57" s="192">
        <f t="shared" ref="BR57" si="300">BQ57+1</f>
        <v>67</v>
      </c>
      <c r="BS57" s="192">
        <f t="shared" ref="BS57" si="301">BR57+1</f>
        <v>68</v>
      </c>
      <c r="BT57" s="192">
        <f t="shared" ref="BT57" si="302">BS57+1</f>
        <v>69</v>
      </c>
      <c r="BU57" s="192">
        <f t="shared" ref="BU57" si="303">BT57+1</f>
        <v>70</v>
      </c>
      <c r="BV57" s="192">
        <f t="shared" ref="BV57" si="304">BU57+1</f>
        <v>71</v>
      </c>
      <c r="BW57" s="192">
        <f t="shared" ref="BW57" si="305">BV57+1</f>
        <v>72</v>
      </c>
      <c r="BX57" s="192">
        <f t="shared" ref="BX57" si="306">BW57+1</f>
        <v>73</v>
      </c>
      <c r="BY57" s="192">
        <f t="shared" ref="BY57" si="307">BX57+1</f>
        <v>74</v>
      </c>
      <c r="BZ57" s="192">
        <f t="shared" ref="BZ57" si="308">BY57+1</f>
        <v>75</v>
      </c>
      <c r="CA57" s="192">
        <f t="shared" ref="CA57" si="309">BZ57+1</f>
        <v>76</v>
      </c>
      <c r="CB57" s="192">
        <f t="shared" ref="CB57" si="310">CA57+1</f>
        <v>77</v>
      </c>
      <c r="CC57" s="192">
        <f t="shared" ref="CC57" si="311">CB57+1</f>
        <v>78</v>
      </c>
      <c r="CD57" s="192">
        <f t="shared" ref="CD57" si="312">CC57+1</f>
        <v>79</v>
      </c>
      <c r="CE57" s="192">
        <f t="shared" ref="CE57" si="313">CD57+1</f>
        <v>80</v>
      </c>
      <c r="CF57" s="192">
        <f t="shared" ref="CF57" si="314">CE57+1</f>
        <v>81</v>
      </c>
      <c r="CG57" s="192">
        <f t="shared" ref="CG57" si="315">CF57+1</f>
        <v>82</v>
      </c>
      <c r="CH57" s="192">
        <f t="shared" ref="CH57" si="316">CG57+1</f>
        <v>83</v>
      </c>
      <c r="CI57" s="192">
        <f t="shared" ref="CI57" si="317">CH57+1</f>
        <v>84</v>
      </c>
      <c r="CJ57" s="192">
        <f t="shared" ref="CJ57" si="318">CI57+1</f>
        <v>85</v>
      </c>
      <c r="CK57" s="192">
        <f t="shared" ref="CK57" si="319">CJ57+1</f>
        <v>86</v>
      </c>
      <c r="CL57" s="192">
        <f t="shared" ref="CL57" si="320">CK57+1</f>
        <v>87</v>
      </c>
      <c r="CM57" s="192">
        <f t="shared" ref="CM57" si="321">CL57+1</f>
        <v>88</v>
      </c>
      <c r="CN57" s="192">
        <f t="shared" ref="CN57" si="322">CM57+1</f>
        <v>89</v>
      </c>
      <c r="CO57" s="192">
        <f t="shared" ref="CO57" si="323">CN57+1</f>
        <v>90</v>
      </c>
      <c r="CP57" s="192">
        <f t="shared" ref="CP57" si="324">CO57+1</f>
        <v>91</v>
      </c>
      <c r="CQ57" s="192">
        <f t="shared" ref="CQ57" si="325">CP57+1</f>
        <v>92</v>
      </c>
      <c r="CR57" s="192">
        <f t="shared" ref="CR57" si="326">CQ57+1</f>
        <v>93</v>
      </c>
      <c r="CS57" s="192">
        <f t="shared" ref="CS57" si="327">CR57+1</f>
        <v>94</v>
      </c>
      <c r="CT57" s="192">
        <f t="shared" ref="CT57" si="328">CS57+1</f>
        <v>95</v>
      </c>
      <c r="CU57" s="192">
        <f t="shared" ref="CU57" si="329">CT57+1</f>
        <v>96</v>
      </c>
      <c r="CV57" s="192">
        <f t="shared" ref="CV57" si="330">CU57+1</f>
        <v>97</v>
      </c>
      <c r="CW57" s="192">
        <f t="shared" ref="CW57" si="331">CV57+1</f>
        <v>98</v>
      </c>
      <c r="CX57" s="192">
        <f t="shared" ref="CX57" si="332">CW57+1</f>
        <v>99</v>
      </c>
      <c r="CY57" s="192">
        <f t="shared" ref="CY57" si="333">CX57+1</f>
        <v>100</v>
      </c>
      <c r="CZ57" s="193">
        <v>101</v>
      </c>
    </row>
    <row r="58" spans="1:124" x14ac:dyDescent="0.2">
      <c r="A58" s="195">
        <v>1</v>
      </c>
      <c r="B58" s="195">
        <f>B12</f>
        <v>2017</v>
      </c>
      <c r="C58" s="187">
        <f t="shared" ref="C58:C77" si="334">C12</f>
        <v>-2863.855</v>
      </c>
      <c r="D58" s="467">
        <f ca="1">IFERROR(IF($C$8="y",$C58*IF($DB12&gt;2019,VLOOKUP(2020,'Bonus Calc'!$A$18:$CZ$61,$D$104,0),VLOOKUP($DB12,'Bonus Calc'!$A$18:$CZ$61,$D$104,0)),+IF(OR($DB12&gt;2020,$C58=0),0,INDIRECT("'"&amp;$D$102&amp;"'!"&amp;$D$101&amp;$D$103))+IF($DB12&gt;2020,$C58*INDIRECT("'Bonus Calc'!"&amp;$D$101&amp;61))),0)</f>
        <v>-1485.6247812500001</v>
      </c>
      <c r="E58" s="467">
        <f ca="1">IFERROR(IF($C$8="y",$C58*IF($DB12&gt;2019,VLOOKUP(2020,'Bonus Calc'!$A$18:$CZ$61,$E$104,0),VLOOKUP($DB12,'Bonus Calc'!$A$18:$CZ$61,$E$104,0)),+IF(OR($DB12&gt;2020,$C58=0),0,INDIRECT("'"&amp;$D$102&amp;"'!"&amp;$E$101&amp;$D$103))+IF($DB12&gt;2020,$C58*INDIRECT("'Bonus Calc'!"&amp;$E$101&amp;61))),0)</f>
        <v>-103.37084622500001</v>
      </c>
      <c r="F58" s="467">
        <f ca="1">IFERROR(IF($C$8="y",$C58*IF($DB12&gt;2019,VLOOKUP(2020,'Bonus Calc'!$A$18:$CZ$61,$F$104,0),VLOOKUP($DB12,'Bonus Calc'!$A$18:$CZ$61,$F$104,0)),+IF(OR($DB12&gt;2020,$C58=0),0,INDIRECT("'"&amp;$D$102&amp;"'!"&amp;$F$101&amp;$D$103))+IF($DB12&gt;2020,$C58*INDIRECT("'Bonus Calc'!"&amp;$F$101&amp;61))),0)</f>
        <v>-95.609799174999992</v>
      </c>
      <c r="G58" s="467">
        <f ca="1">IFERROR(IF($C$8="y",$C58*IF($DB12&gt;2019,VLOOKUP(2020,'Bonus Calc'!$A$18:$CZ$61,$G$104,0),VLOOKUP($DB12,'Bonus Calc'!$A$18:$CZ$61,$G$104,0)),+IF(OR($DB12&gt;2020,$C58=0),0,INDIRECT("'"&amp;$D$102&amp;"'!"&amp;$G$101&amp;$D$103))+IF($DB12&gt;2020,$C58*INDIRECT("'Bonus Calc'!"&amp;$G$101&amp;61))),0)</f>
        <v>-88.450161675000004</v>
      </c>
      <c r="H58" s="467">
        <f ca="1">IFERROR(IF($C$8="y",$C58*IF($DB12&gt;2019,VLOOKUP(2020,'Bonus Calc'!$A$18:$CZ$61,$H$104,0),VLOOKUP($DB12,'Bonus Calc'!$A$18:$CZ$61,$H$104,0)),+IF(OR($DB12&gt;2020,$C58=0),0,INDIRECT("'"&amp;$D$102&amp;"'!"&amp;$H$101&amp;$D$103))+IF($DB12&gt;2020,$C58*INDIRECT("'Bonus Calc'!"&amp;$H$101&amp;61))),0)</f>
        <v>-81.806018074999997</v>
      </c>
      <c r="I58" s="467">
        <f ca="1">IFERROR(IF($C$8="y",$C58*IF($DB12&gt;2019,VLOOKUP(2020,'Bonus Calc'!$A$18:$CZ$61,$I$104,0),VLOOKUP($DB12,'Bonus Calc'!$A$18:$CZ$61,$I$104,0)),+IF(OR($DB12&gt;2020,$C58=0),0,INDIRECT("'"&amp;$D$102&amp;"'!"&amp;$I$101&amp;$D$103))+IF($DB12&gt;2020,$C58*INDIRECT("'Bonus Calc'!"&amp;$I$101&amp;61))),0)</f>
        <v>-75.677368375</v>
      </c>
      <c r="J58" s="467">
        <f ca="1">IFERROR(IF($C$8="y",$C58*IF($DB12&gt;2019,VLOOKUP(2020,'Bonus Calc'!$A$18:$CZ$61,$J$104,0),VLOOKUP($DB12,'Bonus Calc'!$A$18:$CZ$61,$J$104,0)),+IF(OR($DB12&gt;2020,$C58=0),0,INDIRECT("'"&amp;$D$102&amp;"'!"&amp;$J$101&amp;$D$103))+IF($DB12&gt;2020,$C58*INDIRECT("'Bonus Calc'!"&amp;$J$101&amp;61))),0)</f>
        <v>-69.992616200000001</v>
      </c>
      <c r="K58" s="467">
        <f ca="1">IFERROR(IF($C$8="y",$C58*IF($DB12&gt;2019,VLOOKUP(2020,'Bonus Calc'!$A$18:$CZ$61,$K$104,0),VLOOKUP($DB12,'Bonus Calc'!$A$18:$CZ$61,$K$104,0)),+IF(OR($DB12&gt;2020,$C58=0),0,INDIRECT("'"&amp;$D$102&amp;"'!"&amp;$K$101&amp;$D$103))+IF($DB12&gt;2020,$C58*INDIRECT("'Bonus Calc'!"&amp;$K$101&amp;61))),0)</f>
        <v>-64.751761550000012</v>
      </c>
      <c r="L58" s="467">
        <f ca="1">IFERROR(IF($C$8="y",$C58*IF($DB12&gt;2019,VLOOKUP(2020,'Bonus Calc'!$A$18:$CZ$61,$L$104,0),VLOOKUP($DB12,'Bonus Calc'!$A$18:$CZ$61,$L$104,0)),+IF(OR($DB12&gt;2020,$C58=0),0,INDIRECT("'"&amp;$D$102&amp;"'!"&amp;$L$101&amp;$D$103))+IF($DB12&gt;2020,$C58*INDIRECT("'Bonus Calc'!"&amp;$L$101&amp;61))),0)</f>
        <v>-63.89260505</v>
      </c>
      <c r="M58" s="467">
        <f ca="1">IFERROR(IF($C$8="y",$C58*IF($DB12&gt;2019,VLOOKUP(2020,'Bonus Calc'!$A$18:$CZ$61,$M$104,0),VLOOKUP($DB12,'Bonus Calc'!$A$18:$CZ$61,$M$104,0)),+IF(OR($DB12&gt;2020,$C58=0),0,INDIRECT("'"&amp;$D$102&amp;"'!"&amp;$M$101&amp;$D$103))+IF($DB12&gt;2020,$C58*INDIRECT("'Bonus Calc'!"&amp;$M$101&amp;61))),0)</f>
        <v>-63.878285774999995</v>
      </c>
      <c r="N58" s="467">
        <f ca="1">IFERROR(IF($C$8="y",$C58*IF($DB12&gt;2019,VLOOKUP(2020,'Bonus Calc'!$A$18:$CZ$61,$N$104,0),VLOOKUP($DB12,'Bonus Calc'!$A$18:$CZ$61,$N$104,0)),+IF(OR($DB12&gt;2020,$C58=0),0,INDIRECT("'"&amp;$D$102&amp;"'!"&amp;$N$101&amp;$D$103))+IF($DB12&gt;2020,$C58*INDIRECT("'Bonus Calc'!"&amp;$N$101&amp;61))),0)</f>
        <v>-63.89260505</v>
      </c>
      <c r="O58" s="467">
        <f ca="1">IFERROR(IF($C$8="y",$C58*IF($DB12&gt;2019,VLOOKUP(2020,'Bonus Calc'!$A$18:$CZ$61,$O$104,0),VLOOKUP($DB12,'Bonus Calc'!$A$18:$CZ$61,$O$104,0)),+IF(OR($DB12&gt;2020,$C58=0),0,INDIRECT("'"&amp;$D$102&amp;"'!"&amp;$O$101&amp;$D$103))+IF($DB12&gt;2020,$C58*INDIRECT("'Bonus Calc'!"&amp;$O$101&amp;61))),0)</f>
        <v>-63.878285774999995</v>
      </c>
      <c r="P58" s="467">
        <f ca="1">IFERROR(IF($C$8="y",$C58*IF($DB12&gt;2019,VLOOKUP(2020,'Bonus Calc'!$A$18:$CZ$61,$P$104,0),VLOOKUP($DB12,'Bonus Calc'!$A$18:$CZ$61,$P$104,0)),+IF(OR($DB12&gt;2020,$C58=0),0,INDIRECT("'"&amp;$D$102&amp;"'!"&amp;$P$101&amp;$D$103))+IF($DB12&gt;2020,$C58*INDIRECT("'Bonus Calc'!"&amp;$P$101&amp;61))),0)</f>
        <v>-63.89260505</v>
      </c>
      <c r="Q58" s="467">
        <f ca="1">IFERROR(IF($C$8="y",$C58*IF($DB12&gt;2019,VLOOKUP(2020,'Bonus Calc'!$A$18:$CZ$61,$Q$104,0),VLOOKUP($DB12,'Bonus Calc'!$A$18:$CZ$61,$Q$104,0)),+IF(OR($DB12&gt;2020,$C58=0),0,INDIRECT("'"&amp;$D$102&amp;"'!"&amp;$Q$101&amp;$D$103))+IF($DB12&gt;2020,$C58*INDIRECT("'Bonus Calc'!"&amp;$Q$101&amp;61))),0)</f>
        <v>-63.878285774999995</v>
      </c>
      <c r="R58" s="467">
        <f ca="1">IFERROR(IF($C$8="y",$C58*IF($DB12&gt;2019,VLOOKUP(2020,'Bonus Calc'!$A$18:$CZ$61,$R$104,0),VLOOKUP($DB12,'Bonus Calc'!$A$18:$CZ$61,$R$104,0)),+IF(OR($DB12&gt;2020,$C58=0),0,INDIRECT("'"&amp;$D$102&amp;"'!"&amp;$R$101&amp;$D$103))+IF($DB12&gt;2020,$C58*INDIRECT("'Bonus Calc'!"&amp;$R$101&amp;61))),0)</f>
        <v>-63.89260505</v>
      </c>
      <c r="S58" s="467">
        <f ca="1">IFERROR(IF($C$8="y",$C58*IF($DB12&gt;2019,VLOOKUP(2020,'Bonus Calc'!$A$18:$CZ$61,$S$104,0),VLOOKUP($DB12,'Bonus Calc'!$A$18:$CZ$61,$S$104,0)),+IF(OR($DB12&gt;2020,$C58=0),0,INDIRECT("'"&amp;$D$102&amp;"'!"&amp;$S$101&amp;$D$103))+IF($DB12&gt;2020,$C58*INDIRECT("'Bonus Calc'!"&amp;$S$101&amp;61))),0)</f>
        <v>-63.878285774999995</v>
      </c>
      <c r="T58" s="467">
        <f ca="1">IFERROR(IF($C$8="y",$C58*IF($DB12&gt;2019,VLOOKUP(2020,'Bonus Calc'!$A$18:$CZ$61,$T$104,0),VLOOKUP($DB12,'Bonus Calc'!$A$18:$CZ$61,$T$104,0)),+IF(OR($DB12&gt;2020,$C58=0),0,INDIRECT("'"&amp;$D$102&amp;"'!"&amp;$T$101&amp;$D$103))+IF($DB12&gt;2020,$C58*INDIRECT("'Bonus Calc'!"&amp;$T$101&amp;61))),0)</f>
        <v>-63.89260505</v>
      </c>
      <c r="U58" s="467">
        <f ca="1">IFERROR(IF($C$8="y",$C58*IF($DB12&gt;2019,VLOOKUP(2020,'Bonus Calc'!$A$18:$CZ$61,$U$104,0),VLOOKUP($DB12,'Bonus Calc'!$A$18:$CZ$61,$U$104,0)),+IF(OR($DB12&gt;2020,$C58=0),0,INDIRECT("'"&amp;$D$102&amp;"'!"&amp;$U$101&amp;$D$103))+IF($DB12&gt;2020,$C58*INDIRECT("'Bonus Calc'!"&amp;$U$101&amp;61))),0)</f>
        <v>-63.878285774999995</v>
      </c>
      <c r="V58" s="467">
        <f ca="1">IFERROR(IF($C$8="y",$C58*IF($DB12&gt;2019,VLOOKUP(2020,'Bonus Calc'!$A$18:$CZ$61,$V$104,0),VLOOKUP($DB12,'Bonus Calc'!$A$18:$CZ$61,$V$104,0)),+IF(OR($DB12&gt;2020,$C58=0),0,INDIRECT("'"&amp;$D$102&amp;"'!"&amp;$V$101&amp;$D$103))+IF($DB12&gt;2020,$C58*INDIRECT("'Bonus Calc'!"&amp;$V$101&amp;61))),0)</f>
        <v>-63.89260505</v>
      </c>
      <c r="W58" s="467">
        <f ca="1">IFERROR(IF($C$8="y",$C58*IF($DB12&gt;2019,VLOOKUP(2020,'Bonus Calc'!$A$18:$CZ$61,$W$104,0),VLOOKUP($DB12,'Bonus Calc'!$A$18:$CZ$61,$W$104,0)),+IF(OR($DB12&gt;2020,$C58=0),0,INDIRECT("'"&amp;$D$102&amp;"'!"&amp;$W$101&amp;$D$103))+IF($DB12&gt;2020,$C58*INDIRECT("'Bonus Calc'!"&amp;$W$101&amp;61))),0)</f>
        <v>-63.878285774999995</v>
      </c>
      <c r="X58" s="467">
        <f ca="1">IFERROR(IF($C$8="y",$C58*IF($DB12&gt;2019,VLOOKUP(2020,'Bonus Calc'!$A$18:$CZ$61,$X$104,0),VLOOKUP($DB12,'Bonus Calc'!$A$18:$CZ$61,$X$104,0)),+IF(OR($DB12&gt;2020,$C58=0),0,INDIRECT("'"&amp;$D$102&amp;"'!"&amp;$X$101&amp;$D$103))+IF($DB12&gt;2020,$C58*INDIRECT("'Bonus Calc'!"&amp;$X$101&amp;61))),0)</f>
        <v>-31.946302525</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204"/>
      <c r="CH58" s="204"/>
      <c r="CI58" s="204"/>
      <c r="CJ58" s="204"/>
      <c r="CK58" s="204"/>
      <c r="CL58" s="204"/>
      <c r="CM58" s="204"/>
      <c r="CN58" s="204"/>
      <c r="CO58" s="204"/>
      <c r="CP58" s="204"/>
      <c r="CQ58" s="204"/>
      <c r="CR58" s="204"/>
      <c r="CS58" s="204"/>
      <c r="CT58" s="204"/>
      <c r="CU58" s="204"/>
      <c r="CV58" s="204"/>
      <c r="CW58" s="204"/>
      <c r="CX58" s="204"/>
      <c r="CY58" s="204"/>
      <c r="CZ58" s="196">
        <f t="shared" ref="CZ58:CZ77" ca="1" si="335">SUM(D58:CY58)</f>
        <v>-2863.8549999999982</v>
      </c>
    </row>
    <row r="59" spans="1:124" x14ac:dyDescent="0.2">
      <c r="A59" s="195">
        <f t="shared" ref="A59:A97" si="336">A58+1</f>
        <v>2</v>
      </c>
      <c r="B59" s="195">
        <f t="shared" ref="B59:B97" si="337">B13</f>
        <v>2018</v>
      </c>
      <c r="C59" s="187">
        <f t="shared" si="334"/>
        <v>-8963.1</v>
      </c>
      <c r="D59" s="466"/>
      <c r="E59" s="467">
        <f ca="1">IF($C$8="y",$C59*IF($DB13&gt;2019,VLOOKUP(2020,'Bonus Calc'!$A$18:$CZ$61,$D$104,0),VLOOKUP($DB13,'Bonus Calc'!$A$18:$CZ$61,$D$104,0)),+IF(OR($DB13&gt;2020,$C59=0),0,INDIRECT("'"&amp;$D$102&amp;"'!"&amp;$D$101&amp;$D$103))+IF($DB13&gt;2020,$C59*INDIRECT("'Bonus Calc'!"&amp;$D$101&amp;61)))</f>
        <v>-3786.9097500000007</v>
      </c>
      <c r="F59" s="467">
        <f ca="1">IF($C$8="y",$C59*IF($DB13&gt;2019,VLOOKUP(2020,'Bonus Calc'!$A$18:$CZ$61,$E$104,0),VLOOKUP($DB13,'Bonus Calc'!$A$18:$CZ$61,$E$104,0)),+IF(OR($DB13&gt;2020,$C59=0),0,INDIRECT("'"&amp;$D$102&amp;"'!"&amp;$E$101&amp;$D$103))+IF($DB13&gt;2020,$C59*INDIRECT("'Bonus Calc'!"&amp;$E$101&amp;61)))</f>
        <v>-388.22771340000003</v>
      </c>
      <c r="G59" s="467">
        <f ca="1">IF($C$8="y",$C59*IF($DB13&gt;2019,VLOOKUP(2020,'Bonus Calc'!$A$18:$CZ$61,$F$104,0),VLOOKUP($DB13,'Bonus Calc'!$A$18:$CZ$61,$F$104,0)),+IF(OR($DB13&gt;2020,$C59=0),0,INDIRECT("'"&amp;$D$102&amp;"'!"&amp;$F$101&amp;$D$103))+IF($DB13&gt;2020,$C59*INDIRECT("'Bonus Calc'!"&amp;$F$101&amp;61)))</f>
        <v>-359.07971219999996</v>
      </c>
      <c r="H59" s="467">
        <f ca="1">IF($C$8="y",$C59*IF($DB13&gt;2019,VLOOKUP(2020,'Bonus Calc'!$A$18:$CZ$61,$G$104,0),VLOOKUP($DB13,'Bonus Calc'!$A$18:$CZ$61,$G$104,0)),+IF(OR($DB13&gt;2020,$C59=0),0,INDIRECT("'"&amp;$D$102&amp;"'!"&amp;$G$101&amp;$D$103))+IF($DB13&gt;2020,$C59*INDIRECT("'Bonus Calc'!"&amp;$G$101&amp;61)))</f>
        <v>-332.19041219999997</v>
      </c>
      <c r="I59" s="467">
        <f ca="1">IF($C$8="y",$C59*IF($DB13&gt;2019,VLOOKUP(2020,'Bonus Calc'!$A$18:$CZ$61,$H$104,0),VLOOKUP($DB13,'Bonus Calc'!$A$18:$CZ$61,$H$104,0)),+IF(OR($DB13&gt;2020,$C59=0),0,INDIRECT("'"&amp;$D$102&amp;"'!"&amp;$H$101&amp;$D$103))+IF($DB13&gt;2020,$C59*INDIRECT("'Bonus Calc'!"&amp;$H$101&amp;61)))</f>
        <v>-307.23714179999996</v>
      </c>
      <c r="J59" s="467">
        <f ca="1">IF($C$8="y",$C59*IF($DB13&gt;2019,VLOOKUP(2020,'Bonus Calc'!$A$18:$CZ$61,$I$104,0),VLOOKUP($DB13,'Bonus Calc'!$A$18:$CZ$61,$I$104,0)),+IF(OR($DB13&gt;2020,$C59=0),0,INDIRECT("'"&amp;$D$102&amp;"'!"&amp;$I$101&amp;$D$103))+IF($DB13&gt;2020,$C59*INDIRECT("'Bonus Calc'!"&amp;$I$101&amp;61)))</f>
        <v>-284.21990100000005</v>
      </c>
      <c r="K59" s="467">
        <f ca="1">IF($C$8="y",$C59*IF($DB13&gt;2019,VLOOKUP(2020,'Bonus Calc'!$A$18:$CZ$61,$J$104,0),VLOOKUP($DB13,'Bonus Calc'!$A$18:$CZ$61,$J$104,0)),+IF(OR($DB13&gt;2020,$C59=0),0,INDIRECT("'"&amp;$D$102&amp;"'!"&amp;$J$101&amp;$D$103))+IF($DB13&gt;2020,$C59*INDIRECT("'Bonus Calc'!"&amp;$J$101&amp;61)))</f>
        <v>-262.86979680000002</v>
      </c>
      <c r="L59" s="467">
        <f ca="1">IF($C$8="y",$C59*IF($DB13&gt;2019,VLOOKUP(2020,'Bonus Calc'!$A$18:$CZ$61,$K$104,0),VLOOKUP($DB13,'Bonus Calc'!$A$18:$CZ$61,$K$104,0)),+IF(OR($DB13&gt;2020,$C59=0),0,INDIRECT("'"&amp;$D$102&amp;"'!"&amp;$K$101&amp;$D$103))+IF($DB13&gt;2020,$C59*INDIRECT("'Bonus Calc'!"&amp;$K$101&amp;61)))</f>
        <v>-243.18682920000001</v>
      </c>
      <c r="M59" s="467">
        <f ca="1">IF($C$8="y",$C59*IF($DB13&gt;2019,VLOOKUP(2020,'Bonus Calc'!$A$18:$CZ$61,$L$104,0),VLOOKUP($DB13,'Bonus Calc'!$A$18:$CZ$61,$L$104,0)),+IF(OR($DB13&gt;2020,$C59=0),0,INDIRECT("'"&amp;$D$102&amp;"'!"&amp;$L$101&amp;$D$103))+IF($DB13&gt;2020,$C59*INDIRECT("'Bonus Calc'!"&amp;$L$101&amp;61)))</f>
        <v>-239.96011320000002</v>
      </c>
      <c r="N59" s="467">
        <f ca="1">IF($C$8="y",$C59*IF($DB13&gt;2019,VLOOKUP(2020,'Bonus Calc'!$A$18:$CZ$61,$M$104,0),VLOOKUP($DB13,'Bonus Calc'!$A$18:$CZ$61,$M$104,0)),+IF(OR($DB13&gt;2020,$C59=0),0,INDIRECT("'"&amp;$D$102&amp;"'!"&amp;$M$101&amp;$D$103))+IF($DB13&gt;2020,$C59*INDIRECT("'Bonus Calc'!"&amp;$M$101&amp;61)))</f>
        <v>-239.90633459999998</v>
      </c>
      <c r="O59" s="467">
        <f ca="1">IF($C$8="y",$C59*IF($DB13&gt;2019,VLOOKUP(2020,'Bonus Calc'!$A$18:$CZ$61,$N$104,0),VLOOKUP($DB13,'Bonus Calc'!$A$18:$CZ$61,$N$104,0)),+IF(OR($DB13&gt;2020,$C59=0),0,INDIRECT("'"&amp;$D$102&amp;"'!"&amp;$N$101&amp;$D$103))+IF($DB13&gt;2020,$C59*INDIRECT("'Bonus Calc'!"&amp;$N$101&amp;61)))</f>
        <v>-239.96011320000002</v>
      </c>
      <c r="P59" s="467">
        <f ca="1">IF($C$8="y",$C59*IF($DB13&gt;2019,VLOOKUP(2020,'Bonus Calc'!$A$18:$CZ$61,$O$104,0),VLOOKUP($DB13,'Bonus Calc'!$A$18:$CZ$61,$O$104,0)),+IF(OR($DB13&gt;2020,$C59=0),0,INDIRECT("'"&amp;$D$102&amp;"'!"&amp;$O$101&amp;$D$103))+IF($DB13&gt;2020,$C59*INDIRECT("'Bonus Calc'!"&amp;$O$101&amp;61)))</f>
        <v>-239.90633459999998</v>
      </c>
      <c r="Q59" s="467">
        <f ca="1">IF($C$8="y",$C59*IF($DB13&gt;2019,VLOOKUP(2020,'Bonus Calc'!$A$18:$CZ$61,$P$104,0),VLOOKUP($DB13,'Bonus Calc'!$A$18:$CZ$61,$P$104,0)),+IF(OR($DB13&gt;2020,$C59=0),0,INDIRECT("'"&amp;$D$102&amp;"'!"&amp;$P$101&amp;$D$103))+IF($DB13&gt;2020,$C59*INDIRECT("'Bonus Calc'!"&amp;$P$101&amp;61)))</f>
        <v>-239.96011320000002</v>
      </c>
      <c r="R59" s="467">
        <f ca="1">IF($C$8="y",$C59*IF($DB13&gt;2019,VLOOKUP(2020,'Bonus Calc'!$A$18:$CZ$61,$Q$104,0),VLOOKUP($DB13,'Bonus Calc'!$A$18:$CZ$61,$Q$104,0)),+IF(OR($DB13&gt;2020,$C59=0),0,INDIRECT("'"&amp;$D$102&amp;"'!"&amp;$Q$101&amp;$D$103))+IF($DB13&gt;2020,$C59*INDIRECT("'Bonus Calc'!"&amp;$Q$101&amp;61)))</f>
        <v>-239.90633459999998</v>
      </c>
      <c r="S59" s="467">
        <f ca="1">IF($C$8="y",$C59*IF($DB13&gt;2019,VLOOKUP(2020,'Bonus Calc'!$A$18:$CZ$61,$R$104,0),VLOOKUP($DB13,'Bonus Calc'!$A$18:$CZ$61,$R$104,0)),+IF(OR($DB13&gt;2020,$C59=0),0,INDIRECT("'"&amp;$D$102&amp;"'!"&amp;$R$101&amp;$D$103))+IF($DB13&gt;2020,$C59*INDIRECT("'Bonus Calc'!"&amp;$R$101&amp;61)))</f>
        <v>-239.96011320000002</v>
      </c>
      <c r="T59" s="467">
        <f ca="1">IF($C$8="y",$C59*IF($DB13&gt;2019,VLOOKUP(2020,'Bonus Calc'!$A$18:$CZ$61,$S$104,0),VLOOKUP($DB13,'Bonus Calc'!$A$18:$CZ$61,$S$104,0)),+IF(OR($DB13&gt;2020,$C59=0),0,INDIRECT("'"&amp;$D$102&amp;"'!"&amp;$S$101&amp;$D$103))+IF($DB13&gt;2020,$C59*INDIRECT("'Bonus Calc'!"&amp;$S$101&amp;61)))</f>
        <v>-239.90633459999998</v>
      </c>
      <c r="U59" s="467">
        <f ca="1">IF($C$8="y",$C59*IF($DB13&gt;2019,VLOOKUP(2020,'Bonus Calc'!$A$18:$CZ$61,$T$104,0),VLOOKUP($DB13,'Bonus Calc'!$A$18:$CZ$61,$T$104,0)),+IF(OR($DB13&gt;2020,$C59=0),0,INDIRECT("'"&amp;$D$102&amp;"'!"&amp;$T$101&amp;$D$103))+IF($DB13&gt;2020,$C59*INDIRECT("'Bonus Calc'!"&amp;$T$101&amp;61)))</f>
        <v>-239.96011320000002</v>
      </c>
      <c r="V59" s="467">
        <f ca="1">IF($C$8="y",$C59*IF($DB13&gt;2019,VLOOKUP(2020,'Bonus Calc'!$A$18:$CZ$61,$U$104,0),VLOOKUP($DB13,'Bonus Calc'!$A$18:$CZ$61,$U$104,0)),+IF(OR($DB13&gt;2020,$C59=0),0,INDIRECT("'"&amp;$D$102&amp;"'!"&amp;$U$101&amp;$D$103))+IF($DB13&gt;2020,$C59*INDIRECT("'Bonus Calc'!"&amp;$U$101&amp;61)))</f>
        <v>-239.90633459999998</v>
      </c>
      <c r="W59" s="467">
        <f ca="1">IF($C$8="y",$C59*IF($DB13&gt;2019,VLOOKUP(2020,'Bonus Calc'!$A$18:$CZ$61,$V$104,0),VLOOKUP($DB13,'Bonus Calc'!$A$18:$CZ$61,$V$104,0)),+IF(OR($DB13&gt;2020,$C59=0),0,INDIRECT("'"&amp;$D$102&amp;"'!"&amp;$V$101&amp;$D$103))+IF($DB13&gt;2020,$C59*INDIRECT("'Bonus Calc'!"&amp;$V$101&amp;61)))</f>
        <v>-239.96011320000002</v>
      </c>
      <c r="X59" s="467">
        <f ca="1">IF($C$8="y",$C59*IF($DB13&gt;2019,VLOOKUP(2020,'Bonus Calc'!$A$18:$CZ$61,$W$104,0),VLOOKUP($DB13,'Bonus Calc'!$A$18:$CZ$61,$W$104,0)),+IF(OR($DB13&gt;2020,$C59=0),0,INDIRECT("'"&amp;$D$102&amp;"'!"&amp;$W$101&amp;$D$103))+IF($DB13&gt;2020,$C59*INDIRECT("'Bonus Calc'!"&amp;$W$101&amp;61)))</f>
        <v>-239.90633459999998</v>
      </c>
      <c r="Y59" s="467">
        <f ca="1">IF($C$8="y",$C59*IF($DB13&gt;2019,VLOOKUP(2020,'Bonus Calc'!$A$18:$CZ$61,$X$104,0),VLOOKUP($DB13,'Bonus Calc'!$A$18:$CZ$61,$X$104,0)),+IF(OR($DB13&gt;2020,$C59=0),0,INDIRECT("'"&amp;$D$102&amp;"'!"&amp;$X$101&amp;$D$103))+IF($DB13&gt;2020,$C59*INDIRECT("'Bonus Calc'!"&amp;$X$101&amp;61)))</f>
        <v>-119.98005660000001</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204"/>
      <c r="CH59" s="204"/>
      <c r="CI59" s="204"/>
      <c r="CJ59" s="204"/>
      <c r="CK59" s="204"/>
      <c r="CL59" s="204"/>
      <c r="CM59" s="204"/>
      <c r="CN59" s="204"/>
      <c r="CO59" s="204"/>
      <c r="CP59" s="204"/>
      <c r="CQ59" s="204"/>
      <c r="CR59" s="204"/>
      <c r="CS59" s="204"/>
      <c r="CT59" s="204"/>
      <c r="CU59" s="204"/>
      <c r="CV59" s="204"/>
      <c r="CW59" s="204"/>
      <c r="CX59" s="204"/>
      <c r="CY59" s="204"/>
      <c r="CZ59" s="196">
        <f t="shared" ca="1" si="335"/>
        <v>-8963.1</v>
      </c>
      <c r="DA59" s="196"/>
    </row>
    <row r="60" spans="1:124" x14ac:dyDescent="0.2">
      <c r="A60" s="195">
        <f t="shared" si="336"/>
        <v>3</v>
      </c>
      <c r="B60" s="195">
        <f t="shared" si="337"/>
        <v>2019</v>
      </c>
      <c r="C60" s="187">
        <f t="shared" si="334"/>
        <v>-8608.33</v>
      </c>
      <c r="D60" s="466"/>
      <c r="E60" s="466"/>
      <c r="F60" s="467">
        <f ca="1">IF($C$8="y",$C60*IF($DB14&gt;2019,VLOOKUP(2020,'Bonus Calc'!$A$18:$CZ$61,$D$104,0),VLOOKUP($DB14,'Bonus Calc'!$A$18:$CZ$61,$D$104,0)),+IF(OR($DB14&gt;2020,$C60=0),0,INDIRECT("'"&amp;$D$102&amp;"'!"&amp;$D$101&amp;$D$103))+IF($DB14&gt;2020,$C60*INDIRECT("'Bonus Calc'!"&amp;$D$101&amp;61)))</f>
        <v>-2808.4676624999997</v>
      </c>
      <c r="G60" s="467">
        <f ca="1">IF($C$8="y",$C60*IF($DB14&gt;2019,VLOOKUP(2020,'Bonus Calc'!$A$18:$CZ$61,$E$104,0),VLOOKUP($DB14,'Bonus Calc'!$A$18:$CZ$61,$E$104,0)),+IF(OR($DB14&gt;2020,$C60=0),0,INDIRECT("'"&amp;$D$102&amp;"'!"&amp;$E$101&amp;$D$103))+IF($DB14&gt;2020,$C60*INDIRECT("'Bonus Calc'!"&amp;$E$101&amp;61)))</f>
        <v>-435.00473989</v>
      </c>
      <c r="H60" s="467">
        <f ca="1">IF($C$8="y",$C60*IF($DB14&gt;2019,VLOOKUP(2020,'Bonus Calc'!$A$18:$CZ$61,$F$104,0),VLOOKUP($DB14,'Bonus Calc'!$A$18:$CZ$61,$F$104,0)),+IF(OR($DB14&gt;2020,$C60=0),0,INDIRECT("'"&amp;$D$102&amp;"'!"&amp;$F$101&amp;$D$103))+IF($DB14&gt;2020,$C60*INDIRECT("'Bonus Calc'!"&amp;$F$101&amp;61)))</f>
        <v>-402.34473586999997</v>
      </c>
      <c r="I60" s="467">
        <f ca="1">IF($C$8="y",$C60*IF($DB14&gt;2019,VLOOKUP(2020,'Bonus Calc'!$A$18:$CZ$61,$G$104,0),VLOOKUP($DB14,'Bonus Calc'!$A$18:$CZ$61,$G$104,0)),+IF(OR($DB14&gt;2020,$C60=0),0,INDIRECT("'"&amp;$D$102&amp;"'!"&amp;$G$101&amp;$D$103))+IF($DB14&gt;2020,$C60*INDIRECT("'Bonus Calc'!"&amp;$G$101&amp;61)))</f>
        <v>-372.21558087</v>
      </c>
      <c r="J60" s="467">
        <f ca="1">IF($C$8="y",$C60*IF($DB14&gt;2019,VLOOKUP(2020,'Bonus Calc'!$A$18:$CZ$61,$H$104,0),VLOOKUP($DB14,'Bonus Calc'!$A$18:$CZ$61,$H$104,0)),+IF(OR($DB14&gt;2020,$C60=0),0,INDIRECT("'"&amp;$D$102&amp;"'!"&amp;$H$101&amp;$D$103))+IF($DB14&gt;2020,$C60*INDIRECT("'Bonus Calc'!"&amp;$H$101&amp;61)))</f>
        <v>-344.25572503000001</v>
      </c>
      <c r="K60" s="467">
        <f ca="1">IF($C$8="y",$C60*IF($DB14&gt;2019,VLOOKUP(2020,'Bonus Calc'!$A$18:$CZ$61,$I$104,0),VLOOKUP($DB14,'Bonus Calc'!$A$18:$CZ$61,$I$104,0)),+IF(OR($DB14&gt;2020,$C60=0),0,INDIRECT("'"&amp;$D$102&amp;"'!"&amp;$I$101&amp;$D$103))+IF($DB14&gt;2020,$C60*INDIRECT("'Bonus Calc'!"&amp;$I$101&amp;61)))</f>
        <v>-318.46516835</v>
      </c>
      <c r="L60" s="467">
        <f ca="1">IF($C$8="y",$C60*IF($DB14&gt;2019,VLOOKUP(2020,'Bonus Calc'!$A$18:$CZ$61,$J$104,0),VLOOKUP($DB14,'Bonus Calc'!$A$18:$CZ$61,$J$104,0)),+IF(OR($DB14&gt;2020,$C60=0),0,INDIRECT("'"&amp;$D$102&amp;"'!"&amp;$J$101&amp;$D$103))+IF($DB14&gt;2020,$C60*INDIRECT("'Bonus Calc'!"&amp;$J$101&amp;61)))</f>
        <v>-294.54261927999994</v>
      </c>
      <c r="M60" s="467">
        <f ca="1">IF($C$8="y",$C60*IF($DB14&gt;2019,VLOOKUP(2020,'Bonus Calc'!$A$18:$CZ$61,$K$104,0),VLOOKUP($DB14,'Bonus Calc'!$A$18:$CZ$61,$K$104,0)),+IF(OR($DB14&gt;2020,$C60=0),0,INDIRECT("'"&amp;$D$102&amp;"'!"&amp;$K$101&amp;$D$103))+IF($DB14&gt;2020,$C60*INDIRECT("'Bonus Calc'!"&amp;$K$101&amp;61)))</f>
        <v>-272.48807782</v>
      </c>
      <c r="N60" s="467">
        <f ca="1">IF($C$8="y",$C60*IF($DB14&gt;2019,VLOOKUP(2020,'Bonus Calc'!$A$18:$CZ$61,$L$104,0),VLOOKUP($DB14,'Bonus Calc'!$A$18:$CZ$61,$L$104,0)),+IF(OR($DB14&gt;2020,$C60=0),0,INDIRECT("'"&amp;$D$102&amp;"'!"&amp;$L$101&amp;$D$103))+IF($DB14&gt;2020,$C60*INDIRECT("'Bonus Calc'!"&amp;$L$101&amp;61)))</f>
        <v>-268.87257921999998</v>
      </c>
      <c r="O60" s="467">
        <f ca="1">IF($C$8="y",$C60*IF($DB14&gt;2019,VLOOKUP(2020,'Bonus Calc'!$A$18:$CZ$61,$M$104,0),VLOOKUP($DB14,'Bonus Calc'!$A$18:$CZ$61,$M$104,0)),+IF(OR($DB14&gt;2020,$C60=0),0,INDIRECT("'"&amp;$D$102&amp;"'!"&amp;$M$101&amp;$D$103))+IF($DB14&gt;2020,$C60*INDIRECT("'Bonus Calc'!"&amp;$M$101&amp;61)))</f>
        <v>-268.81232090999993</v>
      </c>
      <c r="P60" s="467">
        <f ca="1">IF($C$8="y",$C60*IF($DB14&gt;2019,VLOOKUP(2020,'Bonus Calc'!$A$18:$CZ$61,$N$104,0),VLOOKUP($DB14,'Bonus Calc'!$A$18:$CZ$61,$N$104,0)),+IF(OR($DB14&gt;2020,$C60=0),0,INDIRECT("'"&amp;$D$102&amp;"'!"&amp;$N$101&amp;$D$103))+IF($DB14&gt;2020,$C60*INDIRECT("'Bonus Calc'!"&amp;$N$101&amp;61)))</f>
        <v>-268.87257921999998</v>
      </c>
      <c r="Q60" s="467">
        <f ca="1">IF($C$8="y",$C60*IF($DB14&gt;2019,VLOOKUP(2020,'Bonus Calc'!$A$18:$CZ$61,$O$104,0),VLOOKUP($DB14,'Bonus Calc'!$A$18:$CZ$61,$O$104,0)),+IF(OR($DB14&gt;2020,$C60=0),0,INDIRECT("'"&amp;$D$102&amp;"'!"&amp;$O$101&amp;$D$103))+IF($DB14&gt;2020,$C60*INDIRECT("'Bonus Calc'!"&amp;$O$101&amp;61)))</f>
        <v>-268.81232090999993</v>
      </c>
      <c r="R60" s="467">
        <f ca="1">IF($C$8="y",$C60*IF($DB14&gt;2019,VLOOKUP(2020,'Bonus Calc'!$A$18:$CZ$61,$P$104,0),VLOOKUP($DB14,'Bonus Calc'!$A$18:$CZ$61,$P$104,0)),+IF(OR($DB14&gt;2020,$C60=0),0,INDIRECT("'"&amp;$D$102&amp;"'!"&amp;$P$101&amp;$D$103))+IF($DB14&gt;2020,$C60*INDIRECT("'Bonus Calc'!"&amp;$P$101&amp;61)))</f>
        <v>-268.87257921999998</v>
      </c>
      <c r="S60" s="467">
        <f ca="1">IF($C$8="y",$C60*IF($DB14&gt;2019,VLOOKUP(2020,'Bonus Calc'!$A$18:$CZ$61,$Q$104,0),VLOOKUP($DB14,'Bonus Calc'!$A$18:$CZ$61,$Q$104,0)),+IF(OR($DB14&gt;2020,$C60=0),0,INDIRECT("'"&amp;$D$102&amp;"'!"&amp;$Q$101&amp;$D$103))+IF($DB14&gt;2020,$C60*INDIRECT("'Bonus Calc'!"&amp;$Q$101&amp;61)))</f>
        <v>-268.81232090999993</v>
      </c>
      <c r="T60" s="467">
        <f ca="1">IF($C$8="y",$C60*IF($DB14&gt;2019,VLOOKUP(2020,'Bonus Calc'!$A$18:$CZ$61,$R$104,0),VLOOKUP($DB14,'Bonus Calc'!$A$18:$CZ$61,$R$104,0)),+IF(OR($DB14&gt;2020,$C60=0),0,INDIRECT("'"&amp;$D$102&amp;"'!"&amp;$R$101&amp;$D$103))+IF($DB14&gt;2020,$C60*INDIRECT("'Bonus Calc'!"&amp;$R$101&amp;61)))</f>
        <v>-268.87257921999998</v>
      </c>
      <c r="U60" s="467">
        <f ca="1">IF($C$8="y",$C60*IF($DB14&gt;2019,VLOOKUP(2020,'Bonus Calc'!$A$18:$CZ$61,$S$104,0),VLOOKUP($DB14,'Bonus Calc'!$A$18:$CZ$61,$S$104,0)),+IF(OR($DB14&gt;2020,$C60=0),0,INDIRECT("'"&amp;$D$102&amp;"'!"&amp;$S$101&amp;$D$103))+IF($DB14&gt;2020,$C60*INDIRECT("'Bonus Calc'!"&amp;$S$101&amp;61)))</f>
        <v>-268.81232090999993</v>
      </c>
      <c r="V60" s="467">
        <f ca="1">IF($C$8="y",$C60*IF($DB14&gt;2019,VLOOKUP(2020,'Bonus Calc'!$A$18:$CZ$61,$T$104,0),VLOOKUP($DB14,'Bonus Calc'!$A$18:$CZ$61,$T$104,0)),+IF(OR($DB14&gt;2020,$C60=0),0,INDIRECT("'"&amp;$D$102&amp;"'!"&amp;$T$101&amp;$D$103))+IF($DB14&gt;2020,$C60*INDIRECT("'Bonus Calc'!"&amp;$T$101&amp;61)))</f>
        <v>-268.87257921999998</v>
      </c>
      <c r="W60" s="467">
        <f ca="1">IF($C$8="y",$C60*IF($DB14&gt;2019,VLOOKUP(2020,'Bonus Calc'!$A$18:$CZ$61,$U$104,0),VLOOKUP($DB14,'Bonus Calc'!$A$18:$CZ$61,$U$104,0)),+IF(OR($DB14&gt;2020,$C60=0),0,INDIRECT("'"&amp;$D$102&amp;"'!"&amp;$U$101&amp;$D$103))+IF($DB14&gt;2020,$C60*INDIRECT("'Bonus Calc'!"&amp;$U$101&amp;61)))</f>
        <v>-268.81232090999993</v>
      </c>
      <c r="X60" s="467">
        <f ca="1">IF($C$8="y",$C60*IF($DB14&gt;2019,VLOOKUP(2020,'Bonus Calc'!$A$18:$CZ$61,$V$104,0),VLOOKUP($DB14,'Bonus Calc'!$A$18:$CZ$61,$V$104,0)),+IF(OR($DB14&gt;2020,$C60=0),0,INDIRECT("'"&amp;$D$102&amp;"'!"&amp;$V$101&amp;$D$103))+IF($DB14&gt;2020,$C60*INDIRECT("'Bonus Calc'!"&amp;$V$101&amp;61)))</f>
        <v>-268.87257921999998</v>
      </c>
      <c r="Y60" s="467">
        <f ca="1">IF($C$8="y",$C60*IF($DB14&gt;2019,VLOOKUP(2020,'Bonus Calc'!$A$18:$CZ$61,$W$104,0),VLOOKUP($DB14,'Bonus Calc'!$A$18:$CZ$61,$W$104,0)),+IF(OR($DB14&gt;2020,$C60=0),0,INDIRECT("'"&amp;$D$102&amp;"'!"&amp;$W$101&amp;$D$103))+IF($DB14&gt;2020,$C60*INDIRECT("'Bonus Calc'!"&amp;$W$101&amp;61)))</f>
        <v>-268.81232090999993</v>
      </c>
      <c r="Z60" s="467">
        <f ca="1">IF($C$8="y",$C60*IF($DB14&gt;2019,VLOOKUP(2020,'Bonus Calc'!$A$18:$CZ$61,$X$104,0),VLOOKUP($DB14,'Bonus Calc'!$A$18:$CZ$61,$X$104,0)),+IF(OR($DB14&gt;2020,$C60=0),0,INDIRECT("'"&amp;$D$102&amp;"'!"&amp;$X$101&amp;$D$103))+IF($DB14&gt;2020,$C60*INDIRECT("'Bonus Calc'!"&amp;$X$101&amp;61)))</f>
        <v>-134.43628960999999</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204"/>
      <c r="CH60" s="204"/>
      <c r="CI60" s="204"/>
      <c r="CJ60" s="204"/>
      <c r="CK60" s="204"/>
      <c r="CL60" s="204"/>
      <c r="CM60" s="204"/>
      <c r="CN60" s="204"/>
      <c r="CO60" s="204"/>
      <c r="CP60" s="204"/>
      <c r="CQ60" s="204"/>
      <c r="CR60" s="204"/>
      <c r="CS60" s="204"/>
      <c r="CT60" s="204"/>
      <c r="CU60" s="204"/>
      <c r="CV60" s="204"/>
      <c r="CW60" s="204"/>
      <c r="CX60" s="204"/>
      <c r="CY60" s="204"/>
      <c r="CZ60" s="196">
        <f t="shared" ca="1" si="335"/>
        <v>-8608.3299999999981</v>
      </c>
      <c r="DA60" s="204"/>
      <c r="DB60" s="196"/>
    </row>
    <row r="61" spans="1:124" x14ac:dyDescent="0.2">
      <c r="A61" s="195">
        <f t="shared" si="336"/>
        <v>4</v>
      </c>
      <c r="B61" s="195">
        <f t="shared" si="337"/>
        <v>2020</v>
      </c>
      <c r="C61" s="187">
        <f t="shared" si="334"/>
        <v>-7780.9539999999997</v>
      </c>
      <c r="D61" s="466"/>
      <c r="E61" s="466"/>
      <c r="F61" s="466"/>
      <c r="G61" s="467">
        <f ca="1">IF($C$8="y",$C61*IF($DB15&gt;2019,VLOOKUP(2020,'Bonus Calc'!$A$18:$CZ$61,$D$104,0),VLOOKUP($DB15,'Bonus Calc'!$A$18:$CZ$61,$D$104,0)),+IF(OR($DB15&gt;2020,$C61=0),0,INDIRECT("'"&amp;$D$102&amp;"'!"&amp;$D$101&amp;$D$103))+IF($DB15&gt;2020,$C61*INDIRECT("'Bonus Calc'!"&amp;$D$101&amp;61)))</f>
        <v>-291.785775</v>
      </c>
      <c r="H61" s="467">
        <f ca="1">IF($C$8="y",$C61*IF($DB15&gt;2019,VLOOKUP(2020,'Bonus Calc'!$A$18:$CZ$61,$E$104,0),VLOOKUP($DB15,'Bonus Calc'!$A$18:$CZ$61,$E$104,0)),+IF(OR($DB15&gt;2020,$C61=0),0,INDIRECT("'"&amp;$D$102&amp;"'!"&amp;$E$101&amp;$D$103))+IF($DB15&gt;2020,$C61*INDIRECT("'Bonus Calc'!"&amp;$E$101&amp;61)))</f>
        <v>-561.70706926000003</v>
      </c>
      <c r="I61" s="467">
        <f ca="1">IF($C$8="y",$C61*IF($DB15&gt;2019,VLOOKUP(2020,'Bonus Calc'!$A$18:$CZ$61,$F$104,0),VLOOKUP($DB15,'Bonus Calc'!$A$18:$CZ$61,$F$104,0)),+IF(OR($DB15&gt;2020,$C61=0),0,INDIRECT("'"&amp;$D$102&amp;"'!"&amp;$F$101&amp;$D$103))+IF($DB15&gt;2020,$C61*INDIRECT("'Bonus Calc'!"&amp;$F$101&amp;61)))</f>
        <v>-519.53429857999993</v>
      </c>
      <c r="J61" s="467">
        <f ca="1">IF($C$8="y",$C61*IF($DB15&gt;2019,VLOOKUP(2020,'Bonus Calc'!$A$18:$CZ$61,$G$104,0),VLOOKUP($DB15,'Bonus Calc'!$A$18:$CZ$61,$G$104,0)),+IF(OR($DB15&gt;2020,$C61=0),0,INDIRECT("'"&amp;$D$102&amp;"'!"&amp;$G$101&amp;$D$103))+IF($DB15&gt;2020,$C61*INDIRECT("'Bonus Calc'!"&amp;$G$101&amp;61)))</f>
        <v>-480.62952858</v>
      </c>
      <c r="K61" s="467">
        <f ca="1">IF($C$8="y",$C61*IF($DB15&gt;2019,VLOOKUP(2020,'Bonus Calc'!$A$18:$CZ$61,$H$104,0),VLOOKUP($DB15,'Bonus Calc'!$A$18:$CZ$61,$H$104,0)),+IF(OR($DB15&gt;2020,$C61=0),0,INDIRECT("'"&amp;$D$102&amp;"'!"&amp;$H$101&amp;$D$103))+IF($DB15&gt;2020,$C61*INDIRECT("'Bonus Calc'!"&amp;$H$101&amp;61)))</f>
        <v>-444.52590201999999</v>
      </c>
      <c r="L61" s="467">
        <f ca="1">IF($C$8="y",$C61*IF($DB15&gt;2019,VLOOKUP(2020,'Bonus Calc'!$A$18:$CZ$61,$I$104,0),VLOOKUP($DB15,'Bonus Calc'!$A$18:$CZ$61,$I$104,0)),+IF(OR($DB15&gt;2020,$C61=0),0,INDIRECT("'"&amp;$D$102&amp;"'!"&amp;$I$101&amp;$D$103))+IF($DB15&gt;2020,$C61*INDIRECT("'Bonus Calc'!"&amp;$I$101&amp;61)))</f>
        <v>-411.22341890000001</v>
      </c>
      <c r="M61" s="467">
        <f ca="1">IF($C$8="y",$C61*IF($DB15&gt;2019,VLOOKUP(2020,'Bonus Calc'!$A$18:$CZ$61,$J$104,0),VLOOKUP($DB15,'Bonus Calc'!$A$18:$CZ$61,$J$104,0)),+IF(OR($DB15&gt;2020,$C61=0),0,INDIRECT("'"&amp;$D$102&amp;"'!"&amp;$J$101&amp;$D$103))+IF($DB15&gt;2020,$C61*INDIRECT("'Bonus Calc'!"&amp;$J$101&amp;61)))</f>
        <v>-380.33303151999996</v>
      </c>
      <c r="N61" s="467">
        <f ca="1">IF($C$8="y",$C61*IF($DB15&gt;2019,VLOOKUP(2020,'Bonus Calc'!$A$18:$CZ$61,$K$104,0),VLOOKUP($DB15,'Bonus Calc'!$A$18:$CZ$61,$K$104,0)),+IF(OR($DB15&gt;2020,$C61=0),0,INDIRECT("'"&amp;$D$102&amp;"'!"&amp;$K$101&amp;$D$103))+IF($DB15&gt;2020,$C61*INDIRECT("'Bonus Calc'!"&amp;$K$101&amp;61)))</f>
        <v>-351.85473988000001</v>
      </c>
      <c r="O61" s="467">
        <f ca="1">IF($C$8="y",$C61*IF($DB15&gt;2019,VLOOKUP(2020,'Bonus Calc'!$A$18:$CZ$61,$L$104,0),VLOOKUP($DB15,'Bonus Calc'!$A$18:$CZ$61,$L$104,0)),+IF(OR($DB15&gt;2020,$C61=0),0,INDIRECT("'"&amp;$D$102&amp;"'!"&amp;$L$101&amp;$D$103))+IF($DB15&gt;2020,$C61*INDIRECT("'Bonus Calc'!"&amp;$L$101&amp;61)))</f>
        <v>-347.18616747999999</v>
      </c>
      <c r="P61" s="467">
        <f ca="1">IF($C$8="y",$C61*IF($DB15&gt;2019,VLOOKUP(2020,'Bonus Calc'!$A$18:$CZ$61,$M$104,0),VLOOKUP($DB15,'Bonus Calc'!$A$18:$CZ$61,$M$104,0)),+IF(OR($DB15&gt;2020,$C61=0),0,INDIRECT("'"&amp;$D$102&amp;"'!"&amp;$M$101&amp;$D$103))+IF($DB15&gt;2020,$C61*INDIRECT("'Bonus Calc'!"&amp;$M$101&amp;61)))</f>
        <v>-347.10835793999996</v>
      </c>
      <c r="Q61" s="467">
        <f ca="1">IF($C$8="y",$C61*IF($DB15&gt;2019,VLOOKUP(2020,'Bonus Calc'!$A$18:$CZ$61,$N$104,0),VLOOKUP($DB15,'Bonus Calc'!$A$18:$CZ$61,$N$104,0)),+IF(OR($DB15&gt;2020,$C61=0),0,INDIRECT("'"&amp;$D$102&amp;"'!"&amp;$N$101&amp;$D$103))+IF($DB15&gt;2020,$C61*INDIRECT("'Bonus Calc'!"&amp;$N$101&amp;61)))</f>
        <v>-347.18616747999999</v>
      </c>
      <c r="R61" s="467">
        <f ca="1">IF($C$8="y",$C61*IF($DB15&gt;2019,VLOOKUP(2020,'Bonus Calc'!$A$18:$CZ$61,$O$104,0),VLOOKUP($DB15,'Bonus Calc'!$A$18:$CZ$61,$O$104,0)),+IF(OR($DB15&gt;2020,$C61=0),0,INDIRECT("'"&amp;$D$102&amp;"'!"&amp;$O$101&amp;$D$103))+IF($DB15&gt;2020,$C61*INDIRECT("'Bonus Calc'!"&amp;$O$101&amp;61)))</f>
        <v>-347.10835793999996</v>
      </c>
      <c r="S61" s="467">
        <f ca="1">IF($C$8="y",$C61*IF($DB15&gt;2019,VLOOKUP(2020,'Bonus Calc'!$A$18:$CZ$61,$P$104,0),VLOOKUP($DB15,'Bonus Calc'!$A$18:$CZ$61,$P$104,0)),+IF(OR($DB15&gt;2020,$C61=0),0,INDIRECT("'"&amp;$D$102&amp;"'!"&amp;$P$101&amp;$D$103))+IF($DB15&gt;2020,$C61*INDIRECT("'Bonus Calc'!"&amp;$P$101&amp;61)))</f>
        <v>-347.18616747999999</v>
      </c>
      <c r="T61" s="467">
        <f ca="1">IF($C$8="y",$C61*IF($DB15&gt;2019,VLOOKUP(2020,'Bonus Calc'!$A$18:$CZ$61,$Q$104,0),VLOOKUP($DB15,'Bonus Calc'!$A$18:$CZ$61,$Q$104,0)),+IF(OR($DB15&gt;2020,$C61=0),0,INDIRECT("'"&amp;$D$102&amp;"'!"&amp;$Q$101&amp;$D$103))+IF($DB15&gt;2020,$C61*INDIRECT("'Bonus Calc'!"&amp;$Q$101&amp;61)))</f>
        <v>-347.10835793999996</v>
      </c>
      <c r="U61" s="467">
        <f ca="1">IF($C$8="y",$C61*IF($DB15&gt;2019,VLOOKUP(2020,'Bonus Calc'!$A$18:$CZ$61,$R$104,0),VLOOKUP($DB15,'Bonus Calc'!$A$18:$CZ$61,$R$104,0)),+IF(OR($DB15&gt;2020,$C61=0),0,INDIRECT("'"&amp;$D$102&amp;"'!"&amp;$R$101&amp;$D$103))+IF($DB15&gt;2020,$C61*INDIRECT("'Bonus Calc'!"&amp;$R$101&amp;61)))</f>
        <v>-347.18616747999999</v>
      </c>
      <c r="V61" s="467">
        <f ca="1">IF($C$8="y",$C61*IF($DB15&gt;2019,VLOOKUP(2020,'Bonus Calc'!$A$18:$CZ$61,$S$104,0),VLOOKUP($DB15,'Bonus Calc'!$A$18:$CZ$61,$S$104,0)),+IF(OR($DB15&gt;2020,$C61=0),0,INDIRECT("'"&amp;$D$102&amp;"'!"&amp;$S$101&amp;$D$103))+IF($DB15&gt;2020,$C61*INDIRECT("'Bonus Calc'!"&amp;$S$101&amp;61)))</f>
        <v>-347.10835793999996</v>
      </c>
      <c r="W61" s="467">
        <f ca="1">IF($C$8="y",$C61*IF($DB15&gt;2019,VLOOKUP(2020,'Bonus Calc'!$A$18:$CZ$61,$T$104,0),VLOOKUP($DB15,'Bonus Calc'!$A$18:$CZ$61,$T$104,0)),+IF(OR($DB15&gt;2020,$C61=0),0,INDIRECT("'"&amp;$D$102&amp;"'!"&amp;$T$101&amp;$D$103))+IF($DB15&gt;2020,$C61*INDIRECT("'Bonus Calc'!"&amp;$T$101&amp;61)))</f>
        <v>-347.18616747999999</v>
      </c>
      <c r="X61" s="467">
        <f ca="1">IF($C$8="y",$C61*IF($DB15&gt;2019,VLOOKUP(2020,'Bonus Calc'!$A$18:$CZ$61,$U$104,0),VLOOKUP($DB15,'Bonus Calc'!$A$18:$CZ$61,$U$104,0)),+IF(OR($DB15&gt;2020,$C61=0),0,INDIRECT("'"&amp;$D$102&amp;"'!"&amp;$U$101&amp;$D$103))+IF($DB15&gt;2020,$C61*INDIRECT("'Bonus Calc'!"&amp;$U$101&amp;61)))</f>
        <v>-347.10835793999996</v>
      </c>
      <c r="Y61" s="467">
        <f ca="1">IF($C$8="y",$C61*IF($DB15&gt;2019,VLOOKUP(2020,'Bonus Calc'!$A$18:$CZ$61,$V$104,0),VLOOKUP($DB15,'Bonus Calc'!$A$18:$CZ$61,$V$104,0)),+IF(OR($DB15&gt;2020,$C61=0),0,INDIRECT("'"&amp;$D$102&amp;"'!"&amp;$V$101&amp;$D$103))+IF($DB15&gt;2020,$C61*INDIRECT("'Bonus Calc'!"&amp;$V$101&amp;61)))</f>
        <v>-347.18616747999999</v>
      </c>
      <c r="Z61" s="467">
        <f ca="1">IF($C$8="y",$C61*IF($DB15&gt;2019,VLOOKUP(2020,'Bonus Calc'!$A$18:$CZ$61,$W$104,0),VLOOKUP($DB15,'Bonus Calc'!$A$18:$CZ$61,$W$104,0)),+IF(OR($DB15&gt;2020,$C61=0),0,INDIRECT("'"&amp;$D$102&amp;"'!"&amp;$W$101&amp;$D$103))+IF($DB15&gt;2020,$C61*INDIRECT("'Bonus Calc'!"&amp;$W$101&amp;61)))</f>
        <v>-347.10835793999996</v>
      </c>
      <c r="AA61" s="467">
        <f ca="1">IF($C$8="y",$C61*IF($DB15&gt;2019,VLOOKUP(2020,'Bonus Calc'!$A$18:$CZ$61,$X$104,0),VLOOKUP($DB15,'Bonus Calc'!$A$18:$CZ$61,$X$104,0)),+IF(OR($DB15&gt;2020,$C61=0),0,INDIRECT("'"&amp;$D$102&amp;"'!"&amp;$X$101&amp;$D$103))+IF($DB15&gt;2020,$C61*INDIRECT("'Bonus Calc'!"&amp;$X$101&amp;61)))</f>
        <v>-173.59308374</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204"/>
      <c r="CH61" s="204"/>
      <c r="CI61" s="204"/>
      <c r="CJ61" s="204"/>
      <c r="CK61" s="204"/>
      <c r="CL61" s="204"/>
      <c r="CM61" s="204"/>
      <c r="CN61" s="204"/>
      <c r="CO61" s="204"/>
      <c r="CP61" s="204"/>
      <c r="CQ61" s="204"/>
      <c r="CR61" s="204"/>
      <c r="CS61" s="204"/>
      <c r="CT61" s="204"/>
      <c r="CU61" s="204"/>
      <c r="CV61" s="204"/>
      <c r="CW61" s="204"/>
      <c r="CX61" s="204"/>
      <c r="CY61" s="204"/>
      <c r="CZ61" s="196">
        <f t="shared" ca="1" si="335"/>
        <v>-7780.9540000000025</v>
      </c>
      <c r="DA61" s="204"/>
      <c r="DB61" s="204"/>
      <c r="DC61" s="196"/>
    </row>
    <row r="62" spans="1:124" x14ac:dyDescent="0.2">
      <c r="A62" s="195">
        <f t="shared" si="336"/>
        <v>5</v>
      </c>
      <c r="B62" s="195">
        <f t="shared" si="337"/>
        <v>2021</v>
      </c>
      <c r="C62" s="187">
        <f t="shared" si="334"/>
        <v>-11421</v>
      </c>
      <c r="D62" s="466"/>
      <c r="E62" s="466"/>
      <c r="F62" s="466"/>
      <c r="G62" s="466"/>
      <c r="H62" s="467">
        <f ca="1">IF($C$8="y",$C62*IF($DB16&gt;2019,VLOOKUP(2020,'Bonus Calc'!$A$18:$CZ$61,$D$104,0),VLOOKUP($DB16,'Bonus Calc'!$A$18:$CZ$61,$D$104,0)),+IF(OR($DB16&gt;2020,$C62=0),0,INDIRECT("'"&amp;$D$102&amp;"'!"&amp;$D$101&amp;$D$103))+IF($DB16&gt;2020,$C62*INDIRECT("'Bonus Calc'!"&amp;$D$101&amp;61)))</f>
        <v>-428.28749999999997</v>
      </c>
      <c r="I62" s="467">
        <f ca="1">IF($C$8="y",$C62*IF($DB16&gt;2019,VLOOKUP(2020,'Bonus Calc'!$A$18:$CZ$61,$E$104,0),VLOOKUP($DB16,'Bonus Calc'!$A$18:$CZ$61,$E$104,0)),+IF(OR($DB16&gt;2020,$C62=0),0,INDIRECT("'"&amp;$D$102&amp;"'!"&amp;$E$101&amp;$D$103))+IF($DB16&gt;2020,$C62*INDIRECT("'Bonus Calc'!"&amp;$E$101&amp;61)))</f>
        <v>-824.48199</v>
      </c>
      <c r="J62" s="467">
        <f ca="1">IF($C$8="y",$C62*IF($DB16&gt;2019,VLOOKUP(2020,'Bonus Calc'!$A$18:$CZ$61,$F$104,0),VLOOKUP($DB16,'Bonus Calc'!$A$18:$CZ$61,$F$104,0)),+IF(OR($DB16&gt;2020,$C62=0),0,INDIRECT("'"&amp;$D$102&amp;"'!"&amp;$F$101&amp;$D$103))+IF($DB16&gt;2020,$C62*INDIRECT("'Bonus Calc'!"&amp;$F$101&amp;61)))</f>
        <v>-762.58016999999995</v>
      </c>
      <c r="K62" s="467">
        <f ca="1">IF($C$8="y",$C62*IF($DB16&gt;2019,VLOOKUP(2020,'Bonus Calc'!$A$18:$CZ$61,$G$104,0),VLOOKUP($DB16,'Bonus Calc'!$A$18:$CZ$61,$G$104,0)),+IF(OR($DB16&gt;2020,$C62=0),0,INDIRECT("'"&amp;$D$102&amp;"'!"&amp;$G$101&amp;$D$103))+IF($DB16&gt;2020,$C62*INDIRECT("'Bonus Calc'!"&amp;$G$101&amp;61)))</f>
        <v>-705.47516999999993</v>
      </c>
      <c r="L62" s="467">
        <f ca="1">IF($C$8="y",$C62*IF($DB16&gt;2019,VLOOKUP(2020,'Bonus Calc'!$A$18:$CZ$61,$H$104,0),VLOOKUP($DB16,'Bonus Calc'!$A$18:$CZ$61,$H$104,0)),+IF(OR($DB16&gt;2020,$C62=0),0,INDIRECT("'"&amp;$D$102&amp;"'!"&amp;$H$101&amp;$D$103))+IF($DB16&gt;2020,$C62*INDIRECT("'Bonus Calc'!"&amp;$H$101&amp;61)))</f>
        <v>-652.48172999999997</v>
      </c>
      <c r="M62" s="467">
        <f ca="1">IF($C$8="y",$C62*IF($DB16&gt;2019,VLOOKUP(2020,'Bonus Calc'!$A$18:$CZ$61,$I$104,0),VLOOKUP($DB16,'Bonus Calc'!$A$18:$CZ$61,$I$104,0)),+IF(OR($DB16&gt;2020,$C62=0),0,INDIRECT("'"&amp;$D$102&amp;"'!"&amp;$I$101&amp;$D$103))+IF($DB16&gt;2020,$C62*INDIRECT("'Bonus Calc'!"&amp;$I$101&amp;61)))</f>
        <v>-603.59985000000006</v>
      </c>
      <c r="N62" s="467">
        <f ca="1">IF($C$8="y",$C62*IF($DB16&gt;2019,VLOOKUP(2020,'Bonus Calc'!$A$18:$CZ$61,$J$104,0),VLOOKUP($DB16,'Bonus Calc'!$A$18:$CZ$61,$J$104,0)),+IF(OR($DB16&gt;2020,$C62=0),0,INDIRECT("'"&amp;$D$102&amp;"'!"&amp;$J$101&amp;$D$103))+IF($DB16&gt;2020,$C62*INDIRECT("'Bonus Calc'!"&amp;$J$101&amp;61)))</f>
        <v>-558.25847999999996</v>
      </c>
      <c r="O62" s="467">
        <f ca="1">IF($C$8="y",$C62*IF($DB16&gt;2019,VLOOKUP(2020,'Bonus Calc'!$A$18:$CZ$61,$K$104,0),VLOOKUP($DB16,'Bonus Calc'!$A$18:$CZ$61,$K$104,0)),+IF(OR($DB16&gt;2020,$C62=0),0,INDIRECT("'"&amp;$D$102&amp;"'!"&amp;$K$101&amp;$D$103))+IF($DB16&gt;2020,$C62*INDIRECT("'Bonus Calc'!"&amp;$K$101&amp;61)))</f>
        <v>-516.45762000000002</v>
      </c>
      <c r="P62" s="467">
        <f ca="1">IF($C$8="y",$C62*IF($DB16&gt;2019,VLOOKUP(2020,'Bonus Calc'!$A$18:$CZ$61,$L$104,0),VLOOKUP($DB16,'Bonus Calc'!$A$18:$CZ$61,$L$104,0)),+IF(OR($DB16&gt;2020,$C62=0),0,INDIRECT("'"&amp;$D$102&amp;"'!"&amp;$L$101&amp;$D$103))+IF($DB16&gt;2020,$C62*INDIRECT("'Bonus Calc'!"&amp;$L$101&amp;61)))</f>
        <v>-509.60502000000002</v>
      </c>
      <c r="Q62" s="467">
        <f ca="1">IF($C$8="y",$C62*IF($DB16&gt;2019,VLOOKUP(2020,'Bonus Calc'!$A$18:$CZ$61,$M$104,0),VLOOKUP($DB16,'Bonus Calc'!$A$18:$CZ$61,$M$104,0)),+IF(OR($DB16&gt;2020,$C62=0),0,INDIRECT("'"&amp;$D$102&amp;"'!"&amp;$M$101&amp;$D$103))+IF($DB16&gt;2020,$C62*INDIRECT("'Bonus Calc'!"&amp;$M$101&amp;61)))</f>
        <v>-509.49080999999995</v>
      </c>
      <c r="R62" s="467">
        <f ca="1">IF($C$8="y",$C62*IF($DB16&gt;2019,VLOOKUP(2020,'Bonus Calc'!$A$18:$CZ$61,$N$104,0),VLOOKUP($DB16,'Bonus Calc'!$A$18:$CZ$61,$N$104,0)),+IF(OR($DB16&gt;2020,$C62=0),0,INDIRECT("'"&amp;$D$102&amp;"'!"&amp;$N$101&amp;$D$103))+IF($DB16&gt;2020,$C62*INDIRECT("'Bonus Calc'!"&amp;$N$101&amp;61)))</f>
        <v>-509.60502000000002</v>
      </c>
      <c r="S62" s="467">
        <f ca="1">IF($C$8="y",$C62*IF($DB16&gt;2019,VLOOKUP(2020,'Bonus Calc'!$A$18:$CZ$61,$O$104,0),VLOOKUP($DB16,'Bonus Calc'!$A$18:$CZ$61,$O$104,0)),+IF(OR($DB16&gt;2020,$C62=0),0,INDIRECT("'"&amp;$D$102&amp;"'!"&amp;$O$101&amp;$D$103))+IF($DB16&gt;2020,$C62*INDIRECT("'Bonus Calc'!"&amp;$O$101&amp;61)))</f>
        <v>-509.49080999999995</v>
      </c>
      <c r="T62" s="467">
        <f ca="1">IF($C$8="y",$C62*IF($DB16&gt;2019,VLOOKUP(2020,'Bonus Calc'!$A$18:$CZ$61,$P$104,0),VLOOKUP($DB16,'Bonus Calc'!$A$18:$CZ$61,$P$104,0)),+IF(OR($DB16&gt;2020,$C62=0),0,INDIRECT("'"&amp;$D$102&amp;"'!"&amp;$P$101&amp;$D$103))+IF($DB16&gt;2020,$C62*INDIRECT("'Bonus Calc'!"&amp;$P$101&amp;61)))</f>
        <v>-509.60502000000002</v>
      </c>
      <c r="U62" s="467">
        <f ca="1">IF($C$8="y",$C62*IF($DB16&gt;2019,VLOOKUP(2020,'Bonus Calc'!$A$18:$CZ$61,$Q$104,0),VLOOKUP($DB16,'Bonus Calc'!$A$18:$CZ$61,$Q$104,0)),+IF(OR($DB16&gt;2020,$C62=0),0,INDIRECT("'"&amp;$D$102&amp;"'!"&amp;$Q$101&amp;$D$103))+IF($DB16&gt;2020,$C62*INDIRECT("'Bonus Calc'!"&amp;$Q$101&amp;61)))</f>
        <v>-509.49080999999995</v>
      </c>
      <c r="V62" s="467">
        <f ca="1">IF($C$8="y",$C62*IF($DB16&gt;2019,VLOOKUP(2020,'Bonus Calc'!$A$18:$CZ$61,$R$104,0),VLOOKUP($DB16,'Bonus Calc'!$A$18:$CZ$61,$R$104,0)),+IF(OR($DB16&gt;2020,$C62=0),0,INDIRECT("'"&amp;$D$102&amp;"'!"&amp;$R$101&amp;$D$103))+IF($DB16&gt;2020,$C62*INDIRECT("'Bonus Calc'!"&amp;$R$101&amp;61)))</f>
        <v>-509.60502000000002</v>
      </c>
      <c r="W62" s="467">
        <f ca="1">IF($C$8="y",$C62*IF($DB16&gt;2019,VLOOKUP(2020,'Bonus Calc'!$A$18:$CZ$61,$S$104,0),VLOOKUP($DB16,'Bonus Calc'!$A$18:$CZ$61,$S$104,0)),+IF(OR($DB16&gt;2020,$C62=0),0,INDIRECT("'"&amp;$D$102&amp;"'!"&amp;$S$101&amp;$D$103))+IF($DB16&gt;2020,$C62*INDIRECT("'Bonus Calc'!"&amp;$S$101&amp;61)))</f>
        <v>-509.49080999999995</v>
      </c>
      <c r="X62" s="467">
        <f ca="1">IF($C$8="y",$C62*IF($DB16&gt;2019,VLOOKUP(2020,'Bonus Calc'!$A$18:$CZ$61,$T$104,0),VLOOKUP($DB16,'Bonus Calc'!$A$18:$CZ$61,$T$104,0)),+IF(OR($DB16&gt;2020,$C62=0),0,INDIRECT("'"&amp;$D$102&amp;"'!"&amp;$T$101&amp;$D$103))+IF($DB16&gt;2020,$C62*INDIRECT("'Bonus Calc'!"&amp;$T$101&amp;61)))</f>
        <v>-509.60502000000002</v>
      </c>
      <c r="Y62" s="467">
        <f ca="1">IF($C$8="y",$C62*IF($DB16&gt;2019,VLOOKUP(2020,'Bonus Calc'!$A$18:$CZ$61,$U$104,0),VLOOKUP($DB16,'Bonus Calc'!$A$18:$CZ$61,$U$104,0)),+IF(OR($DB16&gt;2020,$C62=0),0,INDIRECT("'"&amp;$D$102&amp;"'!"&amp;$U$101&amp;$D$103))+IF($DB16&gt;2020,$C62*INDIRECT("'Bonus Calc'!"&amp;$U$101&amp;61)))</f>
        <v>-509.49080999999995</v>
      </c>
      <c r="Z62" s="467">
        <f ca="1">IF($C$8="y",$C62*IF($DB16&gt;2019,VLOOKUP(2020,'Bonus Calc'!$A$18:$CZ$61,$V$104,0),VLOOKUP($DB16,'Bonus Calc'!$A$18:$CZ$61,$V$104,0)),+IF(OR($DB16&gt;2020,$C62=0),0,INDIRECT("'"&amp;$D$102&amp;"'!"&amp;$V$101&amp;$D$103))+IF($DB16&gt;2020,$C62*INDIRECT("'Bonus Calc'!"&amp;$V$101&amp;61)))</f>
        <v>-509.60502000000002</v>
      </c>
      <c r="AA62" s="467">
        <f ca="1">IF($C$8="y",$C62*IF($DB16&gt;2019,VLOOKUP(2020,'Bonus Calc'!$A$18:$CZ$61,$W$104,0),VLOOKUP($DB16,'Bonus Calc'!$A$18:$CZ$61,$W$104,0)),+IF(OR($DB16&gt;2020,$C62=0),0,INDIRECT("'"&amp;$D$102&amp;"'!"&amp;$W$101&amp;$D$103))+IF($DB16&gt;2020,$C62*INDIRECT("'Bonus Calc'!"&amp;$W$101&amp;61)))</f>
        <v>-509.49080999999995</v>
      </c>
      <c r="AB62" s="467">
        <f ca="1">IF($C$8="y",$C62*IF($DB16&gt;2019,VLOOKUP(2020,'Bonus Calc'!$A$18:$CZ$61,$X$104,0),VLOOKUP($DB16,'Bonus Calc'!$A$18:$CZ$61,$X$104,0)),+IF(OR($DB16&gt;2020,$C62=0),0,INDIRECT("'"&amp;$D$102&amp;"'!"&amp;$X$101&amp;$D$103))+IF($DB16&gt;2020,$C62*INDIRECT("'Bonus Calc'!"&amp;$X$101&amp;61)))</f>
        <v>-254.80251000000001</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204"/>
      <c r="CH62" s="204"/>
      <c r="CI62" s="204"/>
      <c r="CJ62" s="204"/>
      <c r="CK62" s="204"/>
      <c r="CL62" s="204"/>
      <c r="CM62" s="204"/>
      <c r="CN62" s="204"/>
      <c r="CO62" s="204"/>
      <c r="CP62" s="204"/>
      <c r="CQ62" s="204"/>
      <c r="CR62" s="204"/>
      <c r="CS62" s="204"/>
      <c r="CT62" s="204"/>
      <c r="CU62" s="204"/>
      <c r="CV62" s="204"/>
      <c r="CW62" s="204"/>
      <c r="CX62" s="204"/>
      <c r="CY62" s="204"/>
      <c r="CZ62" s="196">
        <f t="shared" ca="1" si="335"/>
        <v>-11421</v>
      </c>
      <c r="DA62" s="204"/>
      <c r="DB62" s="204"/>
      <c r="DC62" s="204"/>
      <c r="DD62" s="196"/>
    </row>
    <row r="63" spans="1:124" x14ac:dyDescent="0.2">
      <c r="A63" s="195">
        <f t="shared" si="336"/>
        <v>6</v>
      </c>
      <c r="B63" s="195">
        <f t="shared" si="337"/>
        <v>2022</v>
      </c>
      <c r="C63" s="187">
        <f t="shared" ca="1" si="334"/>
        <v>-9421</v>
      </c>
      <c r="D63" s="466"/>
      <c r="E63" s="466"/>
      <c r="F63" s="466"/>
      <c r="G63" s="466"/>
      <c r="H63" s="466"/>
      <c r="I63" s="467">
        <f ca="1">IF($C$8="y",$C63*IF($DB17&gt;2019,VLOOKUP(2020,'Bonus Calc'!$A$18:$CZ$61,$D$104,0),VLOOKUP($DB17,'Bonus Calc'!$A$18:$CZ$61,$D$104,0)),+IF(OR($DB17&gt;2020,$C63=0),0,INDIRECT("'"&amp;$D$102&amp;"'!"&amp;$D$101&amp;$D$103))+IF($DB17&gt;2020,$C63*INDIRECT("'Bonus Calc'!"&amp;$D$101&amp;61)))</f>
        <v>-353.28749999999997</v>
      </c>
      <c r="J63" s="467">
        <f ca="1">IF($C$8="y",$C63*IF($DB17&gt;2019,VLOOKUP(2020,'Bonus Calc'!$A$18:$CZ$61,$E$104,0),VLOOKUP($DB17,'Bonus Calc'!$A$18:$CZ$61,$E$104,0)),+IF(OR($DB17&gt;2020,$C63=0),0,INDIRECT("'"&amp;$D$102&amp;"'!"&amp;$E$101&amp;$D$103))+IF($DB17&gt;2020,$C63*INDIRECT("'Bonus Calc'!"&amp;$E$101&amp;61)))</f>
        <v>-680.10199</v>
      </c>
      <c r="K63" s="467">
        <f ca="1">IF($C$8="y",$C63*IF($DB17&gt;2019,VLOOKUP(2020,'Bonus Calc'!$A$18:$CZ$61,$F$104,0),VLOOKUP($DB17,'Bonus Calc'!$A$18:$CZ$61,$F$104,0)),+IF(OR($DB17&gt;2020,$C63=0),0,INDIRECT("'"&amp;$D$102&amp;"'!"&amp;$F$101&amp;$D$103))+IF($DB17&gt;2020,$C63*INDIRECT("'Bonus Calc'!"&amp;$F$101&amp;61)))</f>
        <v>-629.04016999999999</v>
      </c>
      <c r="L63" s="467">
        <f ca="1">IF($C$8="y",$C63*IF($DB17&gt;2019,VLOOKUP(2020,'Bonus Calc'!$A$18:$CZ$61,$G$104,0),VLOOKUP($DB17,'Bonus Calc'!$A$18:$CZ$61,$G$104,0)),+IF(OR($DB17&gt;2020,$C63=0),0,INDIRECT("'"&amp;$D$102&amp;"'!"&amp;$G$101&amp;$D$103))+IF($DB17&gt;2020,$C63*INDIRECT("'Bonus Calc'!"&amp;$G$101&amp;61)))</f>
        <v>-581.93516999999997</v>
      </c>
      <c r="M63" s="467">
        <f ca="1">IF($C$8="y",$C63*IF($DB17&gt;2019,VLOOKUP(2020,'Bonus Calc'!$A$18:$CZ$61,$H$104,0),VLOOKUP($DB17,'Bonus Calc'!$A$18:$CZ$61,$H$104,0)),+IF(OR($DB17&gt;2020,$C63=0),0,INDIRECT("'"&amp;$D$102&amp;"'!"&amp;$H$101&amp;$D$103))+IF($DB17&gt;2020,$C63*INDIRECT("'Bonus Calc'!"&amp;$H$101&amp;61)))</f>
        <v>-538.22172999999998</v>
      </c>
      <c r="N63" s="467">
        <f ca="1">IF($C$8="y",$C63*IF($DB17&gt;2019,VLOOKUP(2020,'Bonus Calc'!$A$18:$CZ$61,$I$104,0),VLOOKUP($DB17,'Bonus Calc'!$A$18:$CZ$61,$I$104,0)),+IF(OR($DB17&gt;2020,$C63=0),0,INDIRECT("'"&amp;$D$102&amp;"'!"&amp;$I$101&amp;$D$103))+IF($DB17&gt;2020,$C63*INDIRECT("'Bonus Calc'!"&amp;$I$101&amp;61)))</f>
        <v>-497.89985000000001</v>
      </c>
      <c r="O63" s="467">
        <f ca="1">IF($C$8="y",$C63*IF($DB17&gt;2019,VLOOKUP(2020,'Bonus Calc'!$A$18:$CZ$61,$J$104,0),VLOOKUP($DB17,'Bonus Calc'!$A$18:$CZ$61,$J$104,0)),+IF(OR($DB17&gt;2020,$C63=0),0,INDIRECT("'"&amp;$D$102&amp;"'!"&amp;$J$101&amp;$D$103))+IF($DB17&gt;2020,$C63*INDIRECT("'Bonus Calc'!"&amp;$J$101&amp;61)))</f>
        <v>-460.49847999999997</v>
      </c>
      <c r="P63" s="467">
        <f ca="1">IF($C$8="y",$C63*IF($DB17&gt;2019,VLOOKUP(2020,'Bonus Calc'!$A$18:$CZ$61,$K$104,0),VLOOKUP($DB17,'Bonus Calc'!$A$18:$CZ$61,$K$104,0)),+IF(OR($DB17&gt;2020,$C63=0),0,INDIRECT("'"&amp;$D$102&amp;"'!"&amp;$K$101&amp;$D$103))+IF($DB17&gt;2020,$C63*INDIRECT("'Bonus Calc'!"&amp;$K$101&amp;61)))</f>
        <v>-426.01762000000002</v>
      </c>
      <c r="Q63" s="467">
        <f ca="1">IF($C$8="y",$C63*IF($DB17&gt;2019,VLOOKUP(2020,'Bonus Calc'!$A$18:$CZ$61,$L$104,0),VLOOKUP($DB17,'Bonus Calc'!$A$18:$CZ$61,$L$104,0)),+IF(OR($DB17&gt;2020,$C63=0),0,INDIRECT("'"&amp;$D$102&amp;"'!"&amp;$L$101&amp;$D$103))+IF($DB17&gt;2020,$C63*INDIRECT("'Bonus Calc'!"&amp;$L$101&amp;61)))</f>
        <v>-420.36502000000002</v>
      </c>
      <c r="R63" s="467">
        <f ca="1">IF($C$8="y",$C63*IF($DB17&gt;2019,VLOOKUP(2020,'Bonus Calc'!$A$18:$CZ$61,$M$104,0),VLOOKUP($DB17,'Bonus Calc'!$A$18:$CZ$61,$M$104,0)),+IF(OR($DB17&gt;2020,$C63=0),0,INDIRECT("'"&amp;$D$102&amp;"'!"&amp;$M$101&amp;$D$103))+IF($DB17&gt;2020,$C63*INDIRECT("'Bonus Calc'!"&amp;$M$101&amp;61)))</f>
        <v>-420.27080999999998</v>
      </c>
      <c r="S63" s="467">
        <f ca="1">IF($C$8="y",$C63*IF($DB17&gt;2019,VLOOKUP(2020,'Bonus Calc'!$A$18:$CZ$61,$N$104,0),VLOOKUP($DB17,'Bonus Calc'!$A$18:$CZ$61,$N$104,0)),+IF(OR($DB17&gt;2020,$C63=0),0,INDIRECT("'"&amp;$D$102&amp;"'!"&amp;$N$101&amp;$D$103))+IF($DB17&gt;2020,$C63*INDIRECT("'Bonus Calc'!"&amp;$N$101&amp;61)))</f>
        <v>-420.36502000000002</v>
      </c>
      <c r="T63" s="467">
        <f ca="1">IF($C$8="y",$C63*IF($DB17&gt;2019,VLOOKUP(2020,'Bonus Calc'!$A$18:$CZ$61,$O$104,0),VLOOKUP($DB17,'Bonus Calc'!$A$18:$CZ$61,$O$104,0)),+IF(OR($DB17&gt;2020,$C63=0),0,INDIRECT("'"&amp;$D$102&amp;"'!"&amp;$O$101&amp;$D$103))+IF($DB17&gt;2020,$C63*INDIRECT("'Bonus Calc'!"&amp;$O$101&amp;61)))</f>
        <v>-420.27080999999998</v>
      </c>
      <c r="U63" s="467">
        <f ca="1">IF($C$8="y",$C63*IF($DB17&gt;2019,VLOOKUP(2020,'Bonus Calc'!$A$18:$CZ$61,$P$104,0),VLOOKUP($DB17,'Bonus Calc'!$A$18:$CZ$61,$P$104,0)),+IF(OR($DB17&gt;2020,$C63=0),0,INDIRECT("'"&amp;$D$102&amp;"'!"&amp;$P$101&amp;$D$103))+IF($DB17&gt;2020,$C63*INDIRECT("'Bonus Calc'!"&amp;$P$101&amp;61)))</f>
        <v>-420.36502000000002</v>
      </c>
      <c r="V63" s="467">
        <f ca="1">IF($C$8="y",$C63*IF($DB17&gt;2019,VLOOKUP(2020,'Bonus Calc'!$A$18:$CZ$61,$Q$104,0),VLOOKUP($DB17,'Bonus Calc'!$A$18:$CZ$61,$Q$104,0)),+IF(OR($DB17&gt;2020,$C63=0),0,INDIRECT("'"&amp;$D$102&amp;"'!"&amp;$Q$101&amp;$D$103))+IF($DB17&gt;2020,$C63*INDIRECT("'Bonus Calc'!"&amp;$Q$101&amp;61)))</f>
        <v>-420.27080999999998</v>
      </c>
      <c r="W63" s="467">
        <f ca="1">IF($C$8="y",$C63*IF($DB17&gt;2019,VLOOKUP(2020,'Bonus Calc'!$A$18:$CZ$61,$R$104,0),VLOOKUP($DB17,'Bonus Calc'!$A$18:$CZ$61,$R$104,0)),+IF(OR($DB17&gt;2020,$C63=0),0,INDIRECT("'"&amp;$D$102&amp;"'!"&amp;$R$101&amp;$D$103))+IF($DB17&gt;2020,$C63*INDIRECT("'Bonus Calc'!"&amp;$R$101&amp;61)))</f>
        <v>-420.36502000000002</v>
      </c>
      <c r="X63" s="467">
        <f ca="1">IF($C$8="y",$C63*IF($DB17&gt;2019,VLOOKUP(2020,'Bonus Calc'!$A$18:$CZ$61,$S$104,0),VLOOKUP($DB17,'Bonus Calc'!$A$18:$CZ$61,$S$104,0)),+IF(OR($DB17&gt;2020,$C63=0),0,INDIRECT("'"&amp;$D$102&amp;"'!"&amp;$S$101&amp;$D$103))+IF($DB17&gt;2020,$C63*INDIRECT("'Bonus Calc'!"&amp;$S$101&amp;61)))</f>
        <v>-420.27080999999998</v>
      </c>
      <c r="Y63" s="467">
        <f ca="1">IF($C$8="y",$C63*IF($DB17&gt;2019,VLOOKUP(2020,'Bonus Calc'!$A$18:$CZ$61,$T$104,0),VLOOKUP($DB17,'Bonus Calc'!$A$18:$CZ$61,$T$104,0)),+IF(OR($DB17&gt;2020,$C63=0),0,INDIRECT("'"&amp;$D$102&amp;"'!"&amp;$T$101&amp;$D$103))+IF($DB17&gt;2020,$C63*INDIRECT("'Bonus Calc'!"&amp;$T$101&amp;61)))</f>
        <v>-420.36502000000002</v>
      </c>
      <c r="Z63" s="467">
        <f ca="1">IF($C$8="y",$C63*IF($DB17&gt;2019,VLOOKUP(2020,'Bonus Calc'!$A$18:$CZ$61,$U$104,0),VLOOKUP($DB17,'Bonus Calc'!$A$18:$CZ$61,$U$104,0)),+IF(OR($DB17&gt;2020,$C63=0),0,INDIRECT("'"&amp;$D$102&amp;"'!"&amp;$U$101&amp;$D$103))+IF($DB17&gt;2020,$C63*INDIRECT("'Bonus Calc'!"&amp;$U$101&amp;61)))</f>
        <v>-420.27080999999998</v>
      </c>
      <c r="AA63" s="467">
        <f ca="1">IF($C$8="y",$C63*IF($DB17&gt;2019,VLOOKUP(2020,'Bonus Calc'!$A$18:$CZ$61,$V$104,0),VLOOKUP($DB17,'Bonus Calc'!$A$18:$CZ$61,$V$104,0)),+IF(OR($DB17&gt;2020,$C63=0),0,INDIRECT("'"&amp;$D$102&amp;"'!"&amp;$V$101&amp;$D$103))+IF($DB17&gt;2020,$C63*INDIRECT("'Bonus Calc'!"&amp;$V$101&amp;61)))</f>
        <v>-420.36502000000002</v>
      </c>
      <c r="AB63" s="467">
        <f ca="1">IF($C$8="y",$C63*IF($DB17&gt;2019,VLOOKUP(2020,'Bonus Calc'!$A$18:$CZ$61,$W$104,0),VLOOKUP($DB17,'Bonus Calc'!$A$18:$CZ$61,$W$104,0)),+IF(OR($DB17&gt;2020,$C63=0),0,INDIRECT("'"&amp;$D$102&amp;"'!"&amp;$W$101&amp;$D$103))+IF($DB17&gt;2020,$C63*INDIRECT("'Bonus Calc'!"&amp;$W$101&amp;61)))</f>
        <v>-420.27080999999998</v>
      </c>
      <c r="AC63" s="467">
        <f ca="1">IF($C$8="y",$C63*IF($DB17&gt;2019,VLOOKUP(2020,'Bonus Calc'!$A$18:$CZ$61,$X$104,0),VLOOKUP($DB17,'Bonus Calc'!$A$18:$CZ$61,$X$104,0)),+IF(OR($DB17&gt;2020,$C63=0),0,INDIRECT("'"&amp;$D$102&amp;"'!"&amp;$X$101&amp;$D$103))+IF($DB17&gt;2020,$C63*INDIRECT("'Bonus Calc'!"&amp;$X$101&amp;61)))</f>
        <v>-210.18251000000001</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204"/>
      <c r="CH63" s="204"/>
      <c r="CI63" s="204"/>
      <c r="CJ63" s="204"/>
      <c r="CK63" s="204"/>
      <c r="CL63" s="204"/>
      <c r="CM63" s="204"/>
      <c r="CN63" s="204"/>
      <c r="CO63" s="204"/>
      <c r="CP63" s="204"/>
      <c r="CQ63" s="204"/>
      <c r="CR63" s="204"/>
      <c r="CS63" s="204"/>
      <c r="CT63" s="204"/>
      <c r="CU63" s="204"/>
      <c r="CV63" s="204"/>
      <c r="CW63" s="204"/>
      <c r="CX63" s="204"/>
      <c r="CY63" s="204"/>
      <c r="CZ63" s="196">
        <f t="shared" ca="1" si="335"/>
        <v>-9421</v>
      </c>
      <c r="DA63" s="204"/>
      <c r="DB63" s="204"/>
      <c r="DC63" s="204"/>
      <c r="DD63" s="204"/>
      <c r="DE63" s="196"/>
    </row>
    <row r="64" spans="1:124" x14ac:dyDescent="0.2">
      <c r="A64" s="195">
        <f t="shared" si="336"/>
        <v>7</v>
      </c>
      <c r="B64" s="195">
        <f t="shared" si="337"/>
        <v>2023</v>
      </c>
      <c r="C64" s="187">
        <f t="shared" ca="1" si="334"/>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204"/>
      <c r="CH64" s="204"/>
      <c r="CI64" s="204"/>
      <c r="CJ64" s="204"/>
      <c r="CK64" s="204"/>
      <c r="CL64" s="204"/>
      <c r="CM64" s="204"/>
      <c r="CN64" s="204"/>
      <c r="CO64" s="204"/>
      <c r="CP64" s="204"/>
      <c r="CQ64" s="204"/>
      <c r="CR64" s="204"/>
      <c r="CS64" s="204"/>
      <c r="CT64" s="204"/>
      <c r="CU64" s="204"/>
      <c r="CV64" s="204"/>
      <c r="CW64" s="204"/>
      <c r="CX64" s="204"/>
      <c r="CY64" s="204"/>
      <c r="CZ64" s="196">
        <f t="shared" ca="1" si="335"/>
        <v>0</v>
      </c>
      <c r="DA64" s="204"/>
      <c r="DB64" s="204"/>
      <c r="DC64" s="204"/>
      <c r="DD64" s="204"/>
      <c r="DE64" s="204"/>
      <c r="DF64" s="196"/>
    </row>
    <row r="65" spans="1:123" x14ac:dyDescent="0.2">
      <c r="A65" s="195">
        <f t="shared" si="336"/>
        <v>8</v>
      </c>
      <c r="B65" s="195">
        <f t="shared" si="337"/>
        <v>2024</v>
      </c>
      <c r="C65" s="187">
        <f t="shared" ca="1" si="334"/>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204"/>
      <c r="CH65" s="204"/>
      <c r="CI65" s="204"/>
      <c r="CJ65" s="204"/>
      <c r="CK65" s="204"/>
      <c r="CL65" s="204"/>
      <c r="CM65" s="204"/>
      <c r="CN65" s="204"/>
      <c r="CO65" s="204"/>
      <c r="CP65" s="204"/>
      <c r="CQ65" s="204"/>
      <c r="CR65" s="204"/>
      <c r="CS65" s="204"/>
      <c r="CT65" s="204"/>
      <c r="CU65" s="204"/>
      <c r="CV65" s="204"/>
      <c r="CW65" s="204"/>
      <c r="CX65" s="204"/>
      <c r="CY65" s="204"/>
      <c r="CZ65" s="196">
        <f t="shared" ca="1" si="335"/>
        <v>0</v>
      </c>
      <c r="DA65" s="204"/>
      <c r="DB65" s="204"/>
      <c r="DC65" s="204"/>
      <c r="DD65" s="204"/>
      <c r="DE65" s="204"/>
      <c r="DF65" s="204"/>
      <c r="DG65" s="196"/>
    </row>
    <row r="66" spans="1:123" x14ac:dyDescent="0.2">
      <c r="A66" s="195">
        <f t="shared" si="336"/>
        <v>9</v>
      </c>
      <c r="B66" s="195">
        <f t="shared" si="337"/>
        <v>2025</v>
      </c>
      <c r="C66" s="187">
        <f t="shared" ca="1" si="334"/>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204"/>
      <c r="CH66" s="204"/>
      <c r="CI66" s="204"/>
      <c r="CJ66" s="204"/>
      <c r="CK66" s="204"/>
      <c r="CL66" s="204"/>
      <c r="CM66" s="204"/>
      <c r="CN66" s="204"/>
      <c r="CO66" s="204"/>
      <c r="CP66" s="204"/>
      <c r="CQ66" s="204"/>
      <c r="CR66" s="204"/>
      <c r="CS66" s="204"/>
      <c r="CT66" s="204"/>
      <c r="CU66" s="204"/>
      <c r="CV66" s="204"/>
      <c r="CW66" s="204"/>
      <c r="CX66" s="204"/>
      <c r="CY66" s="204"/>
      <c r="CZ66" s="196">
        <f t="shared" ca="1" si="335"/>
        <v>0</v>
      </c>
      <c r="DA66" s="204"/>
      <c r="DB66" s="204"/>
      <c r="DC66" s="204"/>
      <c r="DD66" s="204"/>
      <c r="DE66" s="204"/>
      <c r="DF66" s="204"/>
      <c r="DG66" s="204"/>
      <c r="DH66" s="196"/>
    </row>
    <row r="67" spans="1:123" x14ac:dyDescent="0.2">
      <c r="A67" s="195">
        <f t="shared" si="336"/>
        <v>10</v>
      </c>
      <c r="B67" s="195">
        <f t="shared" si="337"/>
        <v>2026</v>
      </c>
      <c r="C67" s="187">
        <f t="shared" ca="1" si="334"/>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204"/>
      <c r="CH67" s="204"/>
      <c r="CI67" s="204"/>
      <c r="CJ67" s="204"/>
      <c r="CK67" s="204"/>
      <c r="CL67" s="204"/>
      <c r="CM67" s="204"/>
      <c r="CN67" s="204"/>
      <c r="CO67" s="204"/>
      <c r="CP67" s="204"/>
      <c r="CQ67" s="204"/>
      <c r="CR67" s="204"/>
      <c r="CS67" s="204"/>
      <c r="CT67" s="204"/>
      <c r="CU67" s="204"/>
      <c r="CV67" s="204"/>
      <c r="CW67" s="204"/>
      <c r="CX67" s="204"/>
      <c r="CY67" s="204"/>
      <c r="CZ67" s="196">
        <f t="shared" ca="1" si="335"/>
        <v>0</v>
      </c>
      <c r="DA67" s="204"/>
      <c r="DB67" s="204"/>
      <c r="DC67" s="204"/>
      <c r="DD67" s="204"/>
      <c r="DE67" s="204"/>
      <c r="DF67" s="204"/>
      <c r="DG67" s="204"/>
      <c r="DH67" s="204"/>
      <c r="DI67" s="196"/>
    </row>
    <row r="68" spans="1:123" x14ac:dyDescent="0.2">
      <c r="A68" s="195">
        <f t="shared" si="336"/>
        <v>11</v>
      </c>
      <c r="B68" s="195">
        <f t="shared" si="337"/>
        <v>2027</v>
      </c>
      <c r="C68" s="187">
        <f t="shared" ca="1" si="334"/>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204"/>
      <c r="CH68" s="204"/>
      <c r="CI68" s="204"/>
      <c r="CJ68" s="204"/>
      <c r="CK68" s="204"/>
      <c r="CL68" s="204"/>
      <c r="CM68" s="204"/>
      <c r="CN68" s="204"/>
      <c r="CO68" s="204"/>
      <c r="CP68" s="204"/>
      <c r="CQ68" s="204"/>
      <c r="CR68" s="204"/>
      <c r="CS68" s="204"/>
      <c r="CT68" s="204"/>
      <c r="CU68" s="204"/>
      <c r="CV68" s="204"/>
      <c r="CW68" s="204"/>
      <c r="CX68" s="204"/>
      <c r="CY68" s="204"/>
      <c r="CZ68" s="196">
        <f t="shared" ca="1" si="335"/>
        <v>0</v>
      </c>
      <c r="DA68" s="204"/>
      <c r="DB68" s="204"/>
      <c r="DC68" s="204"/>
      <c r="DD68" s="204"/>
      <c r="DE68" s="204"/>
      <c r="DF68" s="204"/>
      <c r="DG68" s="204"/>
      <c r="DH68" s="204"/>
      <c r="DI68" s="204"/>
      <c r="DJ68" s="196"/>
    </row>
    <row r="69" spans="1:123" x14ac:dyDescent="0.2">
      <c r="A69" s="195">
        <f t="shared" si="336"/>
        <v>12</v>
      </c>
      <c r="B69" s="195">
        <f t="shared" si="337"/>
        <v>2028</v>
      </c>
      <c r="C69" s="187">
        <f t="shared" ca="1" si="334"/>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204"/>
      <c r="CH69" s="204"/>
      <c r="CI69" s="204"/>
      <c r="CJ69" s="204"/>
      <c r="CK69" s="204"/>
      <c r="CL69" s="204"/>
      <c r="CM69" s="204"/>
      <c r="CN69" s="204"/>
      <c r="CO69" s="204"/>
      <c r="CP69" s="204"/>
      <c r="CQ69" s="204"/>
      <c r="CR69" s="204"/>
      <c r="CS69" s="204"/>
      <c r="CT69" s="204"/>
      <c r="CU69" s="204"/>
      <c r="CV69" s="204"/>
      <c r="CW69" s="204"/>
      <c r="CX69" s="204"/>
      <c r="CY69" s="204"/>
      <c r="CZ69" s="196">
        <f t="shared" ca="1" si="335"/>
        <v>0</v>
      </c>
      <c r="DA69" s="204"/>
      <c r="DB69" s="204"/>
      <c r="DC69" s="204"/>
      <c r="DD69" s="204"/>
      <c r="DE69" s="204"/>
      <c r="DF69" s="204"/>
      <c r="DG69" s="204"/>
      <c r="DH69" s="204"/>
      <c r="DI69" s="204"/>
      <c r="DJ69" s="204"/>
      <c r="DK69" s="196"/>
    </row>
    <row r="70" spans="1:123" x14ac:dyDescent="0.2">
      <c r="A70" s="195">
        <f t="shared" si="336"/>
        <v>13</v>
      </c>
      <c r="B70" s="195">
        <f t="shared" si="337"/>
        <v>2029</v>
      </c>
      <c r="C70" s="187">
        <f t="shared" ca="1" si="334"/>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204"/>
      <c r="CH70" s="204"/>
      <c r="CI70" s="204"/>
      <c r="CJ70" s="204"/>
      <c r="CK70" s="204"/>
      <c r="CL70" s="204"/>
      <c r="CM70" s="204"/>
      <c r="CN70" s="204"/>
      <c r="CO70" s="204"/>
      <c r="CP70" s="204"/>
      <c r="CQ70" s="204"/>
      <c r="CR70" s="204"/>
      <c r="CS70" s="204"/>
      <c r="CT70" s="204"/>
      <c r="CU70" s="204"/>
      <c r="CV70" s="204"/>
      <c r="CW70" s="204"/>
      <c r="CX70" s="204"/>
      <c r="CY70" s="204"/>
      <c r="CZ70" s="196">
        <f t="shared" ca="1" si="335"/>
        <v>0</v>
      </c>
      <c r="DA70" s="204"/>
      <c r="DB70" s="204"/>
      <c r="DC70" s="204"/>
      <c r="DD70" s="204"/>
      <c r="DE70" s="204"/>
      <c r="DF70" s="204"/>
      <c r="DG70" s="204"/>
      <c r="DH70" s="204"/>
      <c r="DI70" s="204"/>
      <c r="DJ70" s="204"/>
      <c r="DK70" s="204"/>
      <c r="DL70" s="196"/>
    </row>
    <row r="71" spans="1:123" x14ac:dyDescent="0.2">
      <c r="A71" s="195">
        <f t="shared" si="336"/>
        <v>14</v>
      </c>
      <c r="B71" s="195">
        <f t="shared" si="337"/>
        <v>2030</v>
      </c>
      <c r="C71" s="187">
        <f t="shared" ca="1" si="334"/>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204"/>
      <c r="CH71" s="204"/>
      <c r="CI71" s="204"/>
      <c r="CJ71" s="204"/>
      <c r="CK71" s="204"/>
      <c r="CL71" s="204"/>
      <c r="CM71" s="204"/>
      <c r="CN71" s="204"/>
      <c r="CO71" s="204"/>
      <c r="CP71" s="204"/>
      <c r="CQ71" s="204"/>
      <c r="CR71" s="204"/>
      <c r="CS71" s="204"/>
      <c r="CT71" s="204"/>
      <c r="CU71" s="204"/>
      <c r="CV71" s="204"/>
      <c r="CW71" s="204"/>
      <c r="CX71" s="204"/>
      <c r="CY71" s="204"/>
      <c r="CZ71" s="196">
        <f t="shared" ca="1" si="335"/>
        <v>0</v>
      </c>
      <c r="DA71" s="204"/>
      <c r="DB71" s="204"/>
      <c r="DC71" s="204"/>
      <c r="DD71" s="204"/>
      <c r="DE71" s="204"/>
      <c r="DF71" s="204"/>
      <c r="DG71" s="204"/>
      <c r="DH71" s="204"/>
      <c r="DI71" s="204"/>
      <c r="DJ71" s="204"/>
      <c r="DK71" s="204"/>
      <c r="DL71" s="204"/>
      <c r="DM71" s="196"/>
    </row>
    <row r="72" spans="1:123" x14ac:dyDescent="0.2">
      <c r="A72" s="195">
        <f t="shared" si="336"/>
        <v>15</v>
      </c>
      <c r="B72" s="195">
        <f t="shared" si="337"/>
        <v>2031</v>
      </c>
      <c r="C72" s="187">
        <f t="shared" ca="1" si="334"/>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204"/>
      <c r="CH72" s="204"/>
      <c r="CI72" s="204"/>
      <c r="CJ72" s="204"/>
      <c r="CK72" s="204"/>
      <c r="CL72" s="204"/>
      <c r="CM72" s="204"/>
      <c r="CN72" s="204"/>
      <c r="CO72" s="204"/>
      <c r="CP72" s="204"/>
      <c r="CQ72" s="204"/>
      <c r="CR72" s="204"/>
      <c r="CS72" s="204"/>
      <c r="CT72" s="204"/>
      <c r="CU72" s="204"/>
      <c r="CV72" s="204"/>
      <c r="CW72" s="204"/>
      <c r="CX72" s="204"/>
      <c r="CY72" s="204"/>
      <c r="CZ72" s="196">
        <f t="shared" ca="1" si="335"/>
        <v>0</v>
      </c>
      <c r="DA72" s="204"/>
      <c r="DB72" s="204"/>
      <c r="DC72" s="204"/>
      <c r="DD72" s="204"/>
      <c r="DE72" s="204"/>
      <c r="DF72" s="204"/>
      <c r="DG72" s="204"/>
      <c r="DH72" s="204"/>
      <c r="DI72" s="204"/>
      <c r="DJ72" s="204"/>
      <c r="DK72" s="204"/>
      <c r="DL72" s="204"/>
      <c r="DM72" s="204"/>
      <c r="DN72" s="196"/>
    </row>
    <row r="73" spans="1:123" x14ac:dyDescent="0.2">
      <c r="A73" s="195">
        <f t="shared" si="336"/>
        <v>16</v>
      </c>
      <c r="B73" s="195">
        <f t="shared" si="337"/>
        <v>2032</v>
      </c>
      <c r="C73" s="187">
        <f t="shared" ca="1" si="334"/>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204"/>
      <c r="CH73" s="204"/>
      <c r="CI73" s="204"/>
      <c r="CJ73" s="204"/>
      <c r="CK73" s="204"/>
      <c r="CL73" s="204"/>
      <c r="CM73" s="204"/>
      <c r="CN73" s="204"/>
      <c r="CO73" s="204"/>
      <c r="CP73" s="204"/>
      <c r="CQ73" s="204"/>
      <c r="CR73" s="204"/>
      <c r="CS73" s="204"/>
      <c r="CT73" s="204"/>
      <c r="CU73" s="204"/>
      <c r="CV73" s="204"/>
      <c r="CW73" s="204"/>
      <c r="CX73" s="204"/>
      <c r="CY73" s="204"/>
      <c r="CZ73" s="196">
        <f t="shared" ca="1" si="335"/>
        <v>0</v>
      </c>
      <c r="DA73" s="204"/>
      <c r="DB73" s="204"/>
      <c r="DC73" s="204"/>
      <c r="DD73" s="204"/>
      <c r="DE73" s="204"/>
      <c r="DF73" s="204"/>
      <c r="DG73" s="204"/>
      <c r="DH73" s="204"/>
      <c r="DI73" s="204"/>
      <c r="DJ73" s="204"/>
      <c r="DK73" s="204"/>
      <c r="DL73" s="204"/>
      <c r="DM73" s="204"/>
      <c r="DN73" s="204"/>
      <c r="DO73" s="196"/>
    </row>
    <row r="74" spans="1:123" x14ac:dyDescent="0.2">
      <c r="A74" s="195">
        <f t="shared" si="336"/>
        <v>17</v>
      </c>
      <c r="B74" s="195">
        <f t="shared" si="337"/>
        <v>2033</v>
      </c>
      <c r="C74" s="187">
        <f t="shared" ca="1" si="334"/>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204"/>
      <c r="CH74" s="204"/>
      <c r="CI74" s="204"/>
      <c r="CJ74" s="204"/>
      <c r="CK74" s="204"/>
      <c r="CL74" s="204"/>
      <c r="CM74" s="204"/>
      <c r="CN74" s="204"/>
      <c r="CO74" s="204"/>
      <c r="CP74" s="204"/>
      <c r="CQ74" s="204"/>
      <c r="CR74" s="204"/>
      <c r="CS74" s="204"/>
      <c r="CT74" s="204"/>
      <c r="CU74" s="204"/>
      <c r="CV74" s="204"/>
      <c r="CW74" s="204"/>
      <c r="CX74" s="204"/>
      <c r="CY74" s="204"/>
      <c r="CZ74" s="196">
        <f t="shared" ca="1" si="335"/>
        <v>0</v>
      </c>
      <c r="DA74" s="204"/>
      <c r="DB74" s="204"/>
      <c r="DC74" s="204"/>
      <c r="DD74" s="204"/>
      <c r="DE74" s="204"/>
      <c r="DF74" s="204"/>
      <c r="DG74" s="204"/>
      <c r="DH74" s="204"/>
      <c r="DI74" s="204"/>
      <c r="DJ74" s="204"/>
      <c r="DK74" s="204"/>
      <c r="DL74" s="204"/>
      <c r="DM74" s="204"/>
      <c r="DN74" s="204"/>
      <c r="DO74" s="204"/>
      <c r="DP74" s="196"/>
    </row>
    <row r="75" spans="1:123" x14ac:dyDescent="0.2">
      <c r="A75" s="195">
        <f t="shared" si="336"/>
        <v>18</v>
      </c>
      <c r="B75" s="195">
        <f t="shared" si="337"/>
        <v>2034</v>
      </c>
      <c r="C75" s="187">
        <f t="shared" ca="1" si="334"/>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204"/>
      <c r="CH75" s="204"/>
      <c r="CI75" s="204"/>
      <c r="CJ75" s="204"/>
      <c r="CK75" s="204"/>
      <c r="CL75" s="204"/>
      <c r="CM75" s="204"/>
      <c r="CN75" s="204"/>
      <c r="CO75" s="204"/>
      <c r="CP75" s="204"/>
      <c r="CQ75" s="204"/>
      <c r="CR75" s="204"/>
      <c r="CS75" s="204"/>
      <c r="CT75" s="204"/>
      <c r="CU75" s="204"/>
      <c r="CV75" s="204"/>
      <c r="CW75" s="204"/>
      <c r="CX75" s="204"/>
      <c r="CY75" s="204"/>
      <c r="CZ75" s="196">
        <f t="shared" ca="1" si="335"/>
        <v>0</v>
      </c>
      <c r="DA75" s="204"/>
      <c r="DB75" s="204"/>
      <c r="DC75" s="204"/>
      <c r="DD75" s="204"/>
      <c r="DE75" s="204"/>
      <c r="DF75" s="204"/>
      <c r="DG75" s="204"/>
      <c r="DH75" s="204"/>
      <c r="DI75" s="204"/>
      <c r="DJ75" s="204"/>
      <c r="DK75" s="204"/>
      <c r="DL75" s="204"/>
      <c r="DM75" s="204"/>
      <c r="DN75" s="204"/>
      <c r="DO75" s="204"/>
      <c r="DP75" s="204"/>
      <c r="DQ75" s="196"/>
    </row>
    <row r="76" spans="1:123" x14ac:dyDescent="0.2">
      <c r="A76" s="195">
        <f t="shared" si="336"/>
        <v>19</v>
      </c>
      <c r="B76" s="195">
        <f t="shared" si="337"/>
        <v>2035</v>
      </c>
      <c r="C76" s="187">
        <f t="shared" ca="1" si="334"/>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204"/>
      <c r="CH76" s="204"/>
      <c r="CI76" s="204"/>
      <c r="CJ76" s="204"/>
      <c r="CK76" s="204"/>
      <c r="CL76" s="204"/>
      <c r="CM76" s="204"/>
      <c r="CN76" s="204"/>
      <c r="CO76" s="204"/>
      <c r="CP76" s="204"/>
      <c r="CQ76" s="204"/>
      <c r="CR76" s="204"/>
      <c r="CS76" s="204"/>
      <c r="CT76" s="204"/>
      <c r="CU76" s="204"/>
      <c r="CV76" s="204"/>
      <c r="CW76" s="204"/>
      <c r="CX76" s="204"/>
      <c r="CY76" s="204"/>
      <c r="CZ76" s="196">
        <f t="shared" ca="1" si="335"/>
        <v>0</v>
      </c>
      <c r="DA76" s="204"/>
      <c r="DB76" s="204"/>
      <c r="DC76" s="204"/>
      <c r="DD76" s="204"/>
      <c r="DE76" s="204"/>
      <c r="DF76" s="204"/>
      <c r="DG76" s="204"/>
      <c r="DH76" s="204"/>
      <c r="DI76" s="204"/>
      <c r="DJ76" s="204"/>
      <c r="DK76" s="204"/>
      <c r="DL76" s="204"/>
      <c r="DM76" s="204"/>
      <c r="DN76" s="204"/>
      <c r="DO76" s="204"/>
      <c r="DP76" s="204"/>
      <c r="DQ76" s="204"/>
      <c r="DR76" s="196"/>
    </row>
    <row r="77" spans="1:123" x14ac:dyDescent="0.2">
      <c r="A77" s="195">
        <f t="shared" si="336"/>
        <v>20</v>
      </c>
      <c r="B77" s="195">
        <f t="shared" si="337"/>
        <v>2036</v>
      </c>
      <c r="C77" s="187">
        <f t="shared" ca="1" si="334"/>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204"/>
      <c r="CH77" s="204"/>
      <c r="CI77" s="204"/>
      <c r="CJ77" s="204"/>
      <c r="CK77" s="204"/>
      <c r="CL77" s="204"/>
      <c r="CM77" s="204"/>
      <c r="CN77" s="204"/>
      <c r="CO77" s="204"/>
      <c r="CP77" s="204"/>
      <c r="CQ77" s="204"/>
      <c r="CR77" s="204"/>
      <c r="CS77" s="204"/>
      <c r="CT77" s="204"/>
      <c r="CU77" s="204"/>
      <c r="CV77" s="204"/>
      <c r="CW77" s="204"/>
      <c r="CX77" s="204"/>
      <c r="CY77" s="204"/>
      <c r="CZ77" s="196">
        <f t="shared" ca="1" si="335"/>
        <v>0</v>
      </c>
      <c r="DA77" s="204"/>
      <c r="DB77" s="204"/>
      <c r="DC77" s="204"/>
      <c r="DD77" s="204"/>
      <c r="DE77" s="204"/>
      <c r="DF77" s="204"/>
      <c r="DG77" s="204"/>
      <c r="DH77" s="204"/>
      <c r="DI77" s="204"/>
      <c r="DJ77" s="204"/>
      <c r="DK77" s="204"/>
      <c r="DL77" s="204"/>
      <c r="DM77" s="204"/>
      <c r="DN77" s="204"/>
      <c r="DO77" s="204"/>
      <c r="DP77" s="204"/>
      <c r="DQ77" s="204"/>
      <c r="DR77" s="204"/>
      <c r="DS77" s="196"/>
    </row>
    <row r="78" spans="1:123" s="464" customFormat="1" x14ac:dyDescent="0.2">
      <c r="A78" s="195">
        <f t="shared" si="336"/>
        <v>21</v>
      </c>
      <c r="B78" s="195">
        <f t="shared" si="337"/>
        <v>2037</v>
      </c>
      <c r="C78" s="187">
        <f t="shared" ref="C78:C97" ca="1" si="338">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s="464" customFormat="1" x14ac:dyDescent="0.2">
      <c r="A79" s="195">
        <f t="shared" si="336"/>
        <v>22</v>
      </c>
      <c r="B79" s="195">
        <f t="shared" si="337"/>
        <v>2038</v>
      </c>
      <c r="C79" s="187">
        <f t="shared" ca="1" si="338"/>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s="464" customFormat="1" x14ac:dyDescent="0.2">
      <c r="A80" s="195">
        <f t="shared" si="336"/>
        <v>23</v>
      </c>
      <c r="B80" s="195">
        <f t="shared" si="337"/>
        <v>2039</v>
      </c>
      <c r="C80" s="187">
        <f t="shared" ca="1" si="338"/>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s="464" customFormat="1" x14ac:dyDescent="0.2">
      <c r="A81" s="195">
        <f t="shared" si="336"/>
        <v>24</v>
      </c>
      <c r="B81" s="195">
        <f t="shared" si="337"/>
        <v>2040</v>
      </c>
      <c r="C81" s="187">
        <f t="shared" ca="1" si="338"/>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s="464" customFormat="1" x14ac:dyDescent="0.2">
      <c r="A82" s="195">
        <f t="shared" si="336"/>
        <v>25</v>
      </c>
      <c r="B82" s="195">
        <f t="shared" si="337"/>
        <v>2041</v>
      </c>
      <c r="C82" s="187">
        <f t="shared" ca="1" si="338"/>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s="464" customFormat="1" x14ac:dyDescent="0.2">
      <c r="A83" s="195">
        <f t="shared" si="336"/>
        <v>26</v>
      </c>
      <c r="B83" s="195">
        <f t="shared" si="337"/>
        <v>2042</v>
      </c>
      <c r="C83" s="187">
        <f t="shared" ca="1" si="338"/>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s="464" customFormat="1" x14ac:dyDescent="0.2">
      <c r="A84" s="195">
        <f t="shared" si="336"/>
        <v>27</v>
      </c>
      <c r="B84" s="195">
        <f t="shared" si="337"/>
        <v>2043</v>
      </c>
      <c r="C84" s="187">
        <f t="shared" ca="1" si="338"/>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s="464" customFormat="1" x14ac:dyDescent="0.2">
      <c r="A85" s="195">
        <f t="shared" si="336"/>
        <v>28</v>
      </c>
      <c r="B85" s="195">
        <f t="shared" si="337"/>
        <v>2044</v>
      </c>
      <c r="C85" s="187">
        <f t="shared" ca="1" si="338"/>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s="464" customFormat="1" x14ac:dyDescent="0.2">
      <c r="A86" s="195">
        <f t="shared" si="336"/>
        <v>29</v>
      </c>
      <c r="B86" s="195">
        <f t="shared" si="337"/>
        <v>2045</v>
      </c>
      <c r="C86" s="187">
        <f t="shared" ca="1" si="338"/>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s="464" customFormat="1" x14ac:dyDescent="0.2">
      <c r="A87" s="195">
        <f t="shared" si="336"/>
        <v>30</v>
      </c>
      <c r="B87" s="195">
        <f t="shared" si="337"/>
        <v>2046</v>
      </c>
      <c r="C87" s="187">
        <f t="shared" ca="1" si="338"/>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s="464" customFormat="1" x14ac:dyDescent="0.2">
      <c r="A88" s="195">
        <f t="shared" si="336"/>
        <v>31</v>
      </c>
      <c r="B88" s="195">
        <f t="shared" si="337"/>
        <v>2047</v>
      </c>
      <c r="C88" s="187">
        <f t="shared" ca="1" si="338"/>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s="464" customFormat="1" x14ac:dyDescent="0.2">
      <c r="A89" s="195">
        <f t="shared" si="336"/>
        <v>32</v>
      </c>
      <c r="B89" s="195">
        <f t="shared" si="337"/>
        <v>2048</v>
      </c>
      <c r="C89" s="187">
        <f t="shared" ca="1" si="338"/>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s="464" customFormat="1" x14ac:dyDescent="0.2">
      <c r="A90" s="195">
        <f t="shared" si="336"/>
        <v>33</v>
      </c>
      <c r="B90" s="195">
        <f t="shared" si="337"/>
        <v>2049</v>
      </c>
      <c r="C90" s="187">
        <f t="shared" ca="1" si="338"/>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s="464" customFormat="1" x14ac:dyDescent="0.2">
      <c r="A91" s="195">
        <f t="shared" si="336"/>
        <v>34</v>
      </c>
      <c r="B91" s="195">
        <f t="shared" si="337"/>
        <v>2050</v>
      </c>
      <c r="C91" s="187">
        <f t="shared" ca="1" si="338"/>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s="464" customFormat="1" x14ac:dyDescent="0.2">
      <c r="A92" s="195">
        <f t="shared" si="336"/>
        <v>35</v>
      </c>
      <c r="B92" s="195">
        <f t="shared" si="337"/>
        <v>2051</v>
      </c>
      <c r="C92" s="187">
        <f t="shared" ca="1" si="338"/>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s="464" customFormat="1" x14ac:dyDescent="0.2">
      <c r="A93" s="195">
        <f t="shared" si="336"/>
        <v>36</v>
      </c>
      <c r="B93" s="195">
        <f t="shared" si="337"/>
        <v>2052</v>
      </c>
      <c r="C93" s="187">
        <f t="shared" ca="1" si="338"/>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s="464" customFormat="1" x14ac:dyDescent="0.2">
      <c r="A94" s="195">
        <f t="shared" si="336"/>
        <v>37</v>
      </c>
      <c r="B94" s="195">
        <f t="shared" si="337"/>
        <v>2053</v>
      </c>
      <c r="C94" s="187">
        <f t="shared" ca="1" si="338"/>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s="464" customFormat="1" x14ac:dyDescent="0.2">
      <c r="A95" s="195">
        <f t="shared" si="336"/>
        <v>38</v>
      </c>
      <c r="B95" s="195">
        <f t="shared" si="337"/>
        <v>2054</v>
      </c>
      <c r="C95" s="187">
        <f t="shared" ca="1" si="338"/>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s="464" customFormat="1" x14ac:dyDescent="0.2">
      <c r="A96" s="195">
        <f t="shared" si="336"/>
        <v>39</v>
      </c>
      <c r="B96" s="195">
        <f t="shared" si="337"/>
        <v>2055</v>
      </c>
      <c r="C96" s="187">
        <f t="shared" ca="1" si="338"/>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s="464" customFormat="1" x14ac:dyDescent="0.2">
      <c r="A97" s="195">
        <f t="shared" si="336"/>
        <v>40</v>
      </c>
      <c r="B97" s="195">
        <f t="shared" si="337"/>
        <v>2056</v>
      </c>
      <c r="C97" s="187">
        <f t="shared" ca="1" si="338"/>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339">SUM(D58:D97)</f>
        <v>-1485.6247812500001</v>
      </c>
      <c r="E98" s="205">
        <f t="shared" ca="1" si="339"/>
        <v>-3890.2805962250009</v>
      </c>
      <c r="F98" s="205">
        <f t="shared" ca="1" si="339"/>
        <v>-3292.3051750749996</v>
      </c>
      <c r="G98" s="205">
        <f t="shared" ca="1" si="339"/>
        <v>-1174.320388765</v>
      </c>
      <c r="H98" s="205">
        <f t="shared" ca="1" si="339"/>
        <v>-1806.3357354049999</v>
      </c>
      <c r="I98" s="205">
        <f t="shared" ca="1" si="339"/>
        <v>-2452.4338796249999</v>
      </c>
      <c r="J98" s="205">
        <f t="shared" ca="1" si="339"/>
        <v>-2621.7799308099998</v>
      </c>
      <c r="K98" s="205">
        <f t="shared" ca="1" si="339"/>
        <v>-2425.1279687199999</v>
      </c>
      <c r="L98" s="205">
        <f t="shared" ca="1" si="339"/>
        <v>-2247.2623724300001</v>
      </c>
      <c r="M98" s="205">
        <f t="shared" ca="1" si="339"/>
        <v>-2098.4810883150003</v>
      </c>
      <c r="N98" s="205">
        <f t="shared" ca="1" si="339"/>
        <v>-1980.6845887500001</v>
      </c>
      <c r="O98" s="205">
        <f t="shared" ca="1" si="339"/>
        <v>-1896.7929873649998</v>
      </c>
      <c r="P98" s="205">
        <f t="shared" ca="1" si="339"/>
        <v>-1855.40251681</v>
      </c>
      <c r="Q98" s="205">
        <f t="shared" ca="1" si="339"/>
        <v>-1849.6927173649999</v>
      </c>
      <c r="R98" s="205">
        <f t="shared" ca="1" si="339"/>
        <v>-1849.6557068099999</v>
      </c>
      <c r="S98" s="205">
        <f t="shared" ca="1" si="339"/>
        <v>-1849.6927173649999</v>
      </c>
      <c r="T98" s="205">
        <f t="shared" ca="1" si="339"/>
        <v>-1849.6557068099999</v>
      </c>
      <c r="U98" s="205">
        <f t="shared" ca="1" si="339"/>
        <v>-1849.6927173649999</v>
      </c>
      <c r="V98" s="205">
        <f t="shared" ca="1" si="339"/>
        <v>-1849.6557068099999</v>
      </c>
      <c r="W98" s="205">
        <f t="shared" ca="1" si="339"/>
        <v>-1849.6927173649999</v>
      </c>
      <c r="X98" s="205">
        <f t="shared" ca="1" si="339"/>
        <v>-1817.7094042849999</v>
      </c>
      <c r="Y98" s="205">
        <f t="shared" ca="1" si="339"/>
        <v>-1665.8343749899998</v>
      </c>
      <c r="Z98" s="205">
        <f t="shared" ca="1" si="339"/>
        <v>-1411.42047755</v>
      </c>
      <c r="AA98" s="205">
        <f t="shared" ca="1" si="339"/>
        <v>-1103.4489137399999</v>
      </c>
      <c r="AB98" s="205">
        <f t="shared" ca="1" si="339"/>
        <v>-675.07331999999997</v>
      </c>
      <c r="AC98" s="205">
        <f t="shared" ca="1" si="339"/>
        <v>-210.18251000000001</v>
      </c>
      <c r="AD98" s="205">
        <f t="shared" ca="1" si="339"/>
        <v>0</v>
      </c>
      <c r="AE98" s="205">
        <f t="shared" ca="1" si="339"/>
        <v>0</v>
      </c>
      <c r="AF98" s="205">
        <f t="shared" ca="1" si="339"/>
        <v>0</v>
      </c>
      <c r="AG98" s="205">
        <f t="shared" ca="1" si="339"/>
        <v>0</v>
      </c>
      <c r="AH98" s="205">
        <f t="shared" ca="1" si="339"/>
        <v>0</v>
      </c>
      <c r="AI98" s="205">
        <f t="shared" ca="1" si="339"/>
        <v>0</v>
      </c>
      <c r="AJ98" s="205">
        <f t="shared" ref="AJ98:BO98" ca="1" si="340">SUM(AJ58:AJ97)</f>
        <v>0</v>
      </c>
      <c r="AK98" s="205">
        <f t="shared" ca="1" si="340"/>
        <v>0</v>
      </c>
      <c r="AL98" s="205">
        <f t="shared" ca="1" si="340"/>
        <v>0</v>
      </c>
      <c r="AM98" s="205">
        <f t="shared" ca="1" si="340"/>
        <v>0</v>
      </c>
      <c r="AN98" s="205">
        <f t="shared" ca="1" si="340"/>
        <v>0</v>
      </c>
      <c r="AO98" s="205">
        <f t="shared" ca="1" si="340"/>
        <v>0</v>
      </c>
      <c r="AP98" s="205">
        <f t="shared" ca="1" si="340"/>
        <v>0</v>
      </c>
      <c r="AQ98" s="205">
        <f t="shared" ca="1" si="340"/>
        <v>0</v>
      </c>
      <c r="AR98" s="205">
        <f t="shared" ca="1" si="340"/>
        <v>0</v>
      </c>
      <c r="AS98" s="205">
        <f t="shared" ca="1" si="340"/>
        <v>0</v>
      </c>
      <c r="AT98" s="205">
        <f t="shared" ca="1" si="340"/>
        <v>0</v>
      </c>
      <c r="AU98" s="205">
        <f t="shared" ca="1" si="340"/>
        <v>0</v>
      </c>
      <c r="AV98" s="205">
        <f t="shared" ca="1" si="340"/>
        <v>0</v>
      </c>
      <c r="AW98" s="205">
        <f t="shared" ca="1" si="340"/>
        <v>0</v>
      </c>
      <c r="AX98" s="205">
        <f t="shared" ca="1" si="340"/>
        <v>0</v>
      </c>
      <c r="AY98" s="205">
        <f t="shared" ca="1" si="340"/>
        <v>0</v>
      </c>
      <c r="AZ98" s="205">
        <f t="shared" ca="1" si="340"/>
        <v>0</v>
      </c>
      <c r="BA98" s="205">
        <f t="shared" ca="1" si="340"/>
        <v>0</v>
      </c>
      <c r="BB98" s="205">
        <f t="shared" ca="1" si="340"/>
        <v>0</v>
      </c>
      <c r="BC98" s="205">
        <f t="shared" ca="1" si="340"/>
        <v>0</v>
      </c>
      <c r="BD98" s="205">
        <f t="shared" ca="1" si="340"/>
        <v>0</v>
      </c>
      <c r="BE98" s="205">
        <f t="shared" ca="1" si="340"/>
        <v>0</v>
      </c>
      <c r="BF98" s="205">
        <f t="shared" ca="1" si="340"/>
        <v>0</v>
      </c>
      <c r="BG98" s="205">
        <f t="shared" ca="1" si="340"/>
        <v>0</v>
      </c>
      <c r="BH98" s="205">
        <f t="shared" ca="1" si="340"/>
        <v>0</v>
      </c>
      <c r="BI98" s="205">
        <f t="shared" ca="1" si="340"/>
        <v>0</v>
      </c>
      <c r="BJ98" s="205">
        <f t="shared" ca="1" si="340"/>
        <v>0</v>
      </c>
      <c r="BK98" s="205">
        <f t="shared" ca="1" si="340"/>
        <v>0</v>
      </c>
      <c r="BL98" s="205">
        <f t="shared" ca="1" si="340"/>
        <v>0</v>
      </c>
      <c r="BM98" s="205">
        <f t="shared" ca="1" si="340"/>
        <v>0</v>
      </c>
      <c r="BN98" s="205">
        <f t="shared" ca="1" si="340"/>
        <v>0</v>
      </c>
      <c r="BO98" s="205">
        <f t="shared" ca="1" si="340"/>
        <v>0</v>
      </c>
      <c r="BP98" s="205">
        <f t="shared" ref="BP98:CU98" ca="1" si="341">SUM(BP58:BP97)</f>
        <v>0</v>
      </c>
      <c r="BQ98" s="205">
        <f t="shared" ca="1" si="341"/>
        <v>0</v>
      </c>
      <c r="BR98" s="205">
        <f t="shared" ca="1" si="341"/>
        <v>0</v>
      </c>
      <c r="BS98" s="205">
        <f t="shared" ca="1" si="341"/>
        <v>0</v>
      </c>
      <c r="BT98" s="205">
        <f t="shared" ca="1" si="341"/>
        <v>0</v>
      </c>
      <c r="BU98" s="205">
        <f t="shared" ca="1" si="341"/>
        <v>0</v>
      </c>
      <c r="BV98" s="205">
        <f t="shared" ca="1" si="341"/>
        <v>0</v>
      </c>
      <c r="BW98" s="205">
        <f t="shared" ca="1" si="341"/>
        <v>0</v>
      </c>
      <c r="BX98" s="205">
        <f t="shared" ca="1" si="341"/>
        <v>0</v>
      </c>
      <c r="BY98" s="205">
        <f t="shared" ca="1" si="341"/>
        <v>0</v>
      </c>
      <c r="BZ98" s="205">
        <f t="shared" ca="1" si="341"/>
        <v>0</v>
      </c>
      <c r="CA98" s="205">
        <f t="shared" ca="1" si="341"/>
        <v>0</v>
      </c>
      <c r="CB98" s="205">
        <f t="shared" ca="1" si="341"/>
        <v>0</v>
      </c>
      <c r="CC98" s="205">
        <f t="shared" ca="1" si="341"/>
        <v>0</v>
      </c>
      <c r="CD98" s="205">
        <f t="shared" ca="1" si="341"/>
        <v>0</v>
      </c>
      <c r="CE98" s="205">
        <f t="shared" si="341"/>
        <v>0</v>
      </c>
      <c r="CF98" s="205">
        <f t="shared" si="341"/>
        <v>0</v>
      </c>
      <c r="CG98" s="205">
        <f t="shared" si="341"/>
        <v>0</v>
      </c>
      <c r="CH98" s="205">
        <f t="shared" si="341"/>
        <v>0</v>
      </c>
      <c r="CI98" s="205">
        <f t="shared" si="341"/>
        <v>0</v>
      </c>
      <c r="CJ98" s="205">
        <f t="shared" si="341"/>
        <v>0</v>
      </c>
      <c r="CK98" s="205">
        <f t="shared" si="341"/>
        <v>0</v>
      </c>
      <c r="CL98" s="205">
        <f t="shared" si="341"/>
        <v>0</v>
      </c>
      <c r="CM98" s="205">
        <f t="shared" si="341"/>
        <v>0</v>
      </c>
      <c r="CN98" s="205">
        <f t="shared" si="341"/>
        <v>0</v>
      </c>
      <c r="CO98" s="205">
        <f t="shared" si="341"/>
        <v>0</v>
      </c>
      <c r="CP98" s="205">
        <f t="shared" si="341"/>
        <v>0</v>
      </c>
      <c r="CQ98" s="205">
        <f t="shared" si="341"/>
        <v>0</v>
      </c>
      <c r="CR98" s="205">
        <f t="shared" si="341"/>
        <v>0</v>
      </c>
      <c r="CS98" s="205">
        <f t="shared" si="341"/>
        <v>0</v>
      </c>
      <c r="CT98" s="205">
        <f t="shared" si="341"/>
        <v>0</v>
      </c>
      <c r="CU98" s="205">
        <f t="shared" si="341"/>
        <v>0</v>
      </c>
      <c r="CV98" s="205">
        <f t="shared" ref="CV98:CY98" si="342">SUM(CV58:CV97)</f>
        <v>0</v>
      </c>
      <c r="CW98" s="205">
        <f t="shared" si="342"/>
        <v>0</v>
      </c>
      <c r="CX98" s="205">
        <f t="shared" si="342"/>
        <v>0</v>
      </c>
      <c r="CY98" s="205">
        <f t="shared" si="342"/>
        <v>0</v>
      </c>
      <c r="CZ98" s="205">
        <f t="shared" ref="CZ98" ca="1" si="343">SUM(D98:CY98)</f>
        <v>-49058.238999999987</v>
      </c>
    </row>
    <row r="99" spans="1:123"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208"/>
      <c r="CN101" s="208"/>
      <c r="CS101" s="208"/>
      <c r="CX101" s="208"/>
    </row>
    <row r="102" spans="1:123" x14ac:dyDescent="0.2">
      <c r="D102" s="183" t="s">
        <v>273</v>
      </c>
      <c r="G102" s="208"/>
    </row>
    <row r="103" spans="1:123" x14ac:dyDescent="0.2">
      <c r="D103" s="183">
        <v>8</v>
      </c>
    </row>
    <row r="104" spans="1:123" x14ac:dyDescent="0.2">
      <c r="D104" s="183">
        <v>3</v>
      </c>
      <c r="E104" s="183">
        <f>+D104+1</f>
        <v>4</v>
      </c>
      <c r="F104" s="464">
        <f t="shared" ref="F104:BQ104" si="344">+E104+1</f>
        <v>5</v>
      </c>
      <c r="G104" s="464">
        <f t="shared" si="344"/>
        <v>6</v>
      </c>
      <c r="H104" s="464">
        <f t="shared" si="344"/>
        <v>7</v>
      </c>
      <c r="I104" s="464">
        <f t="shared" si="344"/>
        <v>8</v>
      </c>
      <c r="J104" s="464">
        <f t="shared" si="344"/>
        <v>9</v>
      </c>
      <c r="K104" s="464">
        <f t="shared" si="344"/>
        <v>10</v>
      </c>
      <c r="L104" s="464">
        <f t="shared" si="344"/>
        <v>11</v>
      </c>
      <c r="M104" s="464">
        <f t="shared" si="344"/>
        <v>12</v>
      </c>
      <c r="N104" s="464">
        <f t="shared" si="344"/>
        <v>13</v>
      </c>
      <c r="O104" s="464">
        <f t="shared" si="344"/>
        <v>14</v>
      </c>
      <c r="P104" s="464">
        <f t="shared" si="344"/>
        <v>15</v>
      </c>
      <c r="Q104" s="464">
        <f t="shared" si="344"/>
        <v>16</v>
      </c>
      <c r="R104" s="464">
        <f t="shared" si="344"/>
        <v>17</v>
      </c>
      <c r="S104" s="464">
        <f t="shared" si="344"/>
        <v>18</v>
      </c>
      <c r="T104" s="464">
        <f t="shared" si="344"/>
        <v>19</v>
      </c>
      <c r="U104" s="464">
        <f t="shared" si="344"/>
        <v>20</v>
      </c>
      <c r="V104" s="464">
        <f t="shared" si="344"/>
        <v>21</v>
      </c>
      <c r="W104" s="464">
        <f t="shared" si="344"/>
        <v>22</v>
      </c>
      <c r="X104" s="464">
        <f t="shared" si="344"/>
        <v>23</v>
      </c>
      <c r="Y104" s="464">
        <f t="shared" si="344"/>
        <v>24</v>
      </c>
      <c r="Z104" s="464">
        <f t="shared" si="344"/>
        <v>25</v>
      </c>
      <c r="AA104" s="464">
        <f t="shared" si="344"/>
        <v>26</v>
      </c>
      <c r="AB104" s="464">
        <f t="shared" si="344"/>
        <v>27</v>
      </c>
      <c r="AC104" s="464">
        <f t="shared" si="344"/>
        <v>28</v>
      </c>
      <c r="AD104" s="464">
        <f t="shared" si="344"/>
        <v>29</v>
      </c>
      <c r="AE104" s="464">
        <f t="shared" si="344"/>
        <v>30</v>
      </c>
      <c r="AF104" s="464">
        <f t="shared" si="344"/>
        <v>31</v>
      </c>
      <c r="AG104" s="464">
        <f t="shared" si="344"/>
        <v>32</v>
      </c>
      <c r="AH104" s="464">
        <f t="shared" si="344"/>
        <v>33</v>
      </c>
      <c r="AI104" s="464">
        <f t="shared" si="344"/>
        <v>34</v>
      </c>
      <c r="AJ104" s="464">
        <f t="shared" si="344"/>
        <v>35</v>
      </c>
      <c r="AK104" s="464">
        <f t="shared" si="344"/>
        <v>36</v>
      </c>
      <c r="AL104" s="464">
        <f t="shared" si="344"/>
        <v>37</v>
      </c>
      <c r="AM104" s="464">
        <f t="shared" si="344"/>
        <v>38</v>
      </c>
      <c r="AN104" s="464">
        <f t="shared" si="344"/>
        <v>39</v>
      </c>
      <c r="AO104" s="464">
        <f t="shared" si="344"/>
        <v>40</v>
      </c>
      <c r="AP104" s="464">
        <f t="shared" si="344"/>
        <v>41</v>
      </c>
      <c r="AQ104" s="464">
        <f t="shared" si="344"/>
        <v>42</v>
      </c>
      <c r="AR104" s="464">
        <f t="shared" si="344"/>
        <v>43</v>
      </c>
      <c r="AS104" s="464">
        <f t="shared" si="344"/>
        <v>44</v>
      </c>
      <c r="AT104" s="464">
        <f t="shared" si="344"/>
        <v>45</v>
      </c>
      <c r="AU104" s="464">
        <f t="shared" si="344"/>
        <v>46</v>
      </c>
      <c r="AV104" s="464">
        <f t="shared" si="344"/>
        <v>47</v>
      </c>
      <c r="AW104" s="464">
        <f t="shared" si="344"/>
        <v>48</v>
      </c>
      <c r="AX104" s="464">
        <f t="shared" si="344"/>
        <v>49</v>
      </c>
      <c r="AY104" s="464">
        <f t="shared" si="344"/>
        <v>50</v>
      </c>
      <c r="AZ104" s="464">
        <f t="shared" si="344"/>
        <v>51</v>
      </c>
      <c r="BA104" s="464">
        <f t="shared" si="344"/>
        <v>52</v>
      </c>
      <c r="BB104" s="464">
        <f t="shared" si="344"/>
        <v>53</v>
      </c>
      <c r="BC104" s="464">
        <f t="shared" si="344"/>
        <v>54</v>
      </c>
      <c r="BD104" s="464">
        <f t="shared" si="344"/>
        <v>55</v>
      </c>
      <c r="BE104" s="464">
        <f t="shared" si="344"/>
        <v>56</v>
      </c>
      <c r="BF104" s="464">
        <f t="shared" si="344"/>
        <v>57</v>
      </c>
      <c r="BG104" s="464">
        <f t="shared" si="344"/>
        <v>58</v>
      </c>
      <c r="BH104" s="464">
        <f t="shared" si="344"/>
        <v>59</v>
      </c>
      <c r="BI104" s="464">
        <f t="shared" si="344"/>
        <v>60</v>
      </c>
      <c r="BJ104" s="464">
        <f t="shared" si="344"/>
        <v>61</v>
      </c>
      <c r="BK104" s="464">
        <f t="shared" si="344"/>
        <v>62</v>
      </c>
      <c r="BL104" s="464">
        <f t="shared" si="344"/>
        <v>63</v>
      </c>
      <c r="BM104" s="464">
        <f t="shared" si="344"/>
        <v>64</v>
      </c>
      <c r="BN104" s="464">
        <f t="shared" si="344"/>
        <v>65</v>
      </c>
      <c r="BO104" s="464">
        <f t="shared" si="344"/>
        <v>66</v>
      </c>
      <c r="BP104" s="464">
        <f t="shared" si="344"/>
        <v>67</v>
      </c>
      <c r="BQ104" s="464">
        <f t="shared" si="344"/>
        <v>68</v>
      </c>
      <c r="BR104" s="464">
        <f t="shared" ref="BR104:CD104" si="345">+BQ104+1</f>
        <v>69</v>
      </c>
      <c r="BS104" s="464">
        <f t="shared" si="345"/>
        <v>70</v>
      </c>
      <c r="BT104" s="464">
        <f t="shared" si="345"/>
        <v>71</v>
      </c>
      <c r="BU104" s="464">
        <f t="shared" si="345"/>
        <v>72</v>
      </c>
      <c r="BV104" s="464">
        <f t="shared" si="345"/>
        <v>73</v>
      </c>
      <c r="BW104" s="464">
        <f t="shared" si="345"/>
        <v>74</v>
      </c>
      <c r="BX104" s="464">
        <f t="shared" si="345"/>
        <v>75</v>
      </c>
      <c r="BY104" s="464">
        <f t="shared" si="345"/>
        <v>76</v>
      </c>
      <c r="BZ104" s="464">
        <f t="shared" si="345"/>
        <v>77</v>
      </c>
      <c r="CA104" s="464">
        <f t="shared" si="345"/>
        <v>78</v>
      </c>
      <c r="CB104" s="464">
        <f t="shared" si="345"/>
        <v>79</v>
      </c>
      <c r="CC104" s="464">
        <f t="shared" si="345"/>
        <v>80</v>
      </c>
      <c r="CD104" s="464">
        <f t="shared" si="345"/>
        <v>81</v>
      </c>
    </row>
  </sheetData>
  <phoneticPr fontId="0" type="noConversion"/>
  <pageMargins left="0.75" right="0.75" top="1" bottom="1" header="0.5" footer="0.5"/>
  <pageSetup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5" width="7.625" style="464" bestFit="1" customWidth="1"/>
    <col min="6"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40</v>
      </c>
      <c r="E1" s="181" t="s">
        <v>73</v>
      </c>
      <c r="F1" s="182" t="s">
        <v>33</v>
      </c>
      <c r="G1" s="182"/>
      <c r="H1" s="464">
        <f>FirstYear</f>
        <v>2017</v>
      </c>
    </row>
    <row r="2" spans="1:106" x14ac:dyDescent="0.2">
      <c r="A2" s="181" t="s">
        <v>327</v>
      </c>
      <c r="B2" s="181"/>
      <c r="C2" s="181"/>
      <c r="D2" s="181">
        <f ca="1">'LookUp Ranges'!D49</f>
        <v>20</v>
      </c>
      <c r="E2" s="181" t="s">
        <v>73</v>
      </c>
      <c r="F2" s="182" t="s">
        <v>82</v>
      </c>
      <c r="G2" s="182"/>
      <c r="H2" s="464">
        <f>Inservice</f>
        <v>2017</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-Inputs!E30</f>
        <v>-2863.855</v>
      </c>
      <c r="E6" s="187">
        <f>-Inputs!F30</f>
        <v>-8963.1</v>
      </c>
      <c r="F6" s="187">
        <f>-Inputs!G30</f>
        <v>-8608.33</v>
      </c>
      <c r="G6" s="187">
        <f>-Inputs!H30</f>
        <v>-7780.9539999999997</v>
      </c>
      <c r="H6" s="187">
        <f>-Inputs!I30</f>
        <v>-11421</v>
      </c>
      <c r="I6" s="187">
        <f>-Inputs!J30</f>
        <v>-9421</v>
      </c>
      <c r="J6" s="187">
        <f>-Inputs!K30</f>
        <v>0</v>
      </c>
      <c r="K6" s="187">
        <f>-Inputs!L30</f>
        <v>0</v>
      </c>
      <c r="L6" s="187">
        <f>-Inputs!M30</f>
        <v>0</v>
      </c>
      <c r="M6" s="187">
        <f>-Inputs!N30</f>
        <v>0</v>
      </c>
      <c r="N6" s="187">
        <f>-Inputs!O30</f>
        <v>0</v>
      </c>
      <c r="O6" s="187">
        <f>-Inputs!P30</f>
        <v>0</v>
      </c>
      <c r="P6" s="187">
        <f>-Inputs!Q30</f>
        <v>0</v>
      </c>
      <c r="Q6" s="187">
        <f>-Inputs!R30</f>
        <v>0</v>
      </c>
      <c r="R6" s="187">
        <f>-Inputs!S30</f>
        <v>0</v>
      </c>
      <c r="S6" s="187">
        <f>-Inputs!T30</f>
        <v>0</v>
      </c>
      <c r="T6" s="187">
        <f>-Inputs!U30</f>
        <v>0</v>
      </c>
      <c r="U6" s="187">
        <f>-Inputs!V30</f>
        <v>0</v>
      </c>
      <c r="V6" s="187">
        <f>-Inputs!W30</f>
        <v>0</v>
      </c>
      <c r="W6" s="187">
        <f>-Inputs!X30</f>
        <v>0</v>
      </c>
      <c r="X6" s="187">
        <f>-Inputs!Y30</f>
        <v>0</v>
      </c>
      <c r="Y6" s="187">
        <f>-Inputs!Z30</f>
        <v>0</v>
      </c>
      <c r="Z6" s="187">
        <f>-Inputs!AA30</f>
        <v>0</v>
      </c>
      <c r="AA6" s="187">
        <f>-Inputs!AB30</f>
        <v>0</v>
      </c>
      <c r="AB6" s="187">
        <f>-Inputs!AC30</f>
        <v>0</v>
      </c>
      <c r="AC6" s="187">
        <f>-Inputs!AD30</f>
        <v>0</v>
      </c>
      <c r="AD6" s="187">
        <f>-Inputs!AE30</f>
        <v>0</v>
      </c>
      <c r="AE6" s="187">
        <f>-Inputs!AF30</f>
        <v>0</v>
      </c>
      <c r="AF6" s="187">
        <f>-Inputs!AG30</f>
        <v>0</v>
      </c>
      <c r="AG6" s="187">
        <f>-Inputs!AH30</f>
        <v>0</v>
      </c>
      <c r="AH6" s="187">
        <f>-Inputs!AI30</f>
        <v>0</v>
      </c>
      <c r="AI6" s="187">
        <f>-Inputs!AJ30</f>
        <v>0</v>
      </c>
      <c r="AJ6" s="187">
        <f>-Inputs!AK30</f>
        <v>0</v>
      </c>
      <c r="AK6" s="187">
        <f>-Inputs!AL30</f>
        <v>0</v>
      </c>
      <c r="AL6" s="187">
        <f>-Inputs!AM30</f>
        <v>0</v>
      </c>
      <c r="AM6" s="187">
        <f>-Inputs!AN30</f>
        <v>0</v>
      </c>
      <c r="AN6" s="187">
        <f>-Inputs!AO30</f>
        <v>0</v>
      </c>
      <c r="AO6" s="187">
        <f>-Inputs!AP30</f>
        <v>0</v>
      </c>
      <c r="AP6" s="187">
        <f>-Inputs!AQ30</f>
        <v>0</v>
      </c>
      <c r="AQ6" s="187">
        <f>-Inputs!AR30</f>
        <v>0</v>
      </c>
      <c r="AR6" s="187">
        <f>-Inputs!AS30</f>
        <v>0</v>
      </c>
      <c r="AS6" s="187">
        <f>-Inputs!AT30</f>
        <v>0</v>
      </c>
      <c r="AT6" s="187">
        <f>-Inputs!AU30</f>
        <v>0</v>
      </c>
      <c r="AU6" s="187">
        <f>-Inputs!AV30</f>
        <v>0</v>
      </c>
      <c r="AV6" s="187">
        <f>-Inputs!AW30</f>
        <v>0</v>
      </c>
      <c r="AW6" s="187">
        <f>-Inputs!AX30</f>
        <v>0</v>
      </c>
      <c r="AX6" s="187">
        <f>-Inputs!AY30</f>
        <v>0</v>
      </c>
      <c r="AY6" s="187">
        <f>-Inputs!AZ30</f>
        <v>0</v>
      </c>
      <c r="AZ6" s="187">
        <f>-Inputs!BA30</f>
        <v>0</v>
      </c>
      <c r="BA6" s="187">
        <f>-Inputs!BB30</f>
        <v>0</v>
      </c>
      <c r="BB6" s="187">
        <f>-Inputs!BC30</f>
        <v>0</v>
      </c>
      <c r="BC6" s="187">
        <f>-Inputs!BD30</f>
        <v>0</v>
      </c>
      <c r="BD6" s="187">
        <f>-Inputs!BE30</f>
        <v>0</v>
      </c>
      <c r="BE6" s="187">
        <f>-Inputs!BF30</f>
        <v>0</v>
      </c>
      <c r="BF6" s="187">
        <f>-Inputs!BG30</f>
        <v>0</v>
      </c>
      <c r="BG6" s="187">
        <f>-Inputs!BH30</f>
        <v>0</v>
      </c>
      <c r="BH6" s="187">
        <f>-Inputs!BI30</f>
        <v>0</v>
      </c>
      <c r="BI6" s="187">
        <f>-Inputs!BJ30</f>
        <v>0</v>
      </c>
      <c r="BJ6" s="187">
        <f>-Inputs!BK30</f>
        <v>0</v>
      </c>
      <c r="BK6" s="187">
        <f>-Inputs!BL30</f>
        <v>0</v>
      </c>
      <c r="BL6" s="187">
        <f>-Inputs!BM30</f>
        <v>0</v>
      </c>
      <c r="BM6" s="187">
        <f>-Inputs!BN30</f>
        <v>0</v>
      </c>
      <c r="BN6" s="187">
        <f>-Inputs!BO30</f>
        <v>0</v>
      </c>
      <c r="BO6" s="187">
        <f>-Inputs!BP30</f>
        <v>0</v>
      </c>
      <c r="BP6" s="187">
        <f>-Inputs!BQ30</f>
        <v>0</v>
      </c>
      <c r="BQ6" s="187">
        <f>-Inputs!BR30</f>
        <v>0</v>
      </c>
      <c r="BR6" s="187">
        <f>-Inputs!BS30</f>
        <v>0</v>
      </c>
      <c r="BS6" s="187">
        <f>-Inputs!BT30</f>
        <v>0</v>
      </c>
      <c r="BT6" s="187">
        <f>-Inputs!BU30</f>
        <v>0</v>
      </c>
      <c r="BU6" s="187">
        <f>-Inputs!BV30</f>
        <v>0</v>
      </c>
      <c r="BV6" s="187">
        <f>-Inputs!BW30</f>
        <v>0</v>
      </c>
      <c r="BW6" s="187">
        <f>-Inputs!BX30</f>
        <v>0</v>
      </c>
      <c r="BX6" s="187">
        <f>-Inputs!BY30</f>
        <v>0</v>
      </c>
      <c r="BY6" s="187">
        <f>-Inputs!BZ30</f>
        <v>0</v>
      </c>
      <c r="BZ6" s="187">
        <f>-Inputs!CA30</f>
        <v>0</v>
      </c>
      <c r="CA6" s="187">
        <f>-Inputs!CB30</f>
        <v>0</v>
      </c>
      <c r="CB6" s="187">
        <f>-Inputs!CC30</f>
        <v>0</v>
      </c>
      <c r="CC6" s="187">
        <f>-Inputs!CD30</f>
        <v>0</v>
      </c>
      <c r="CD6" s="187">
        <f>-Inputs!CE30</f>
        <v>0</v>
      </c>
      <c r="CE6" s="187">
        <f>-Inputs!CF30</f>
        <v>0</v>
      </c>
      <c r="CF6" s="187">
        <f>-Inputs!CG30</f>
        <v>0</v>
      </c>
      <c r="CG6" s="187">
        <f>-Inputs!CH30</f>
        <v>0</v>
      </c>
      <c r="CH6" s="187">
        <f>-Inputs!CI30</f>
        <v>0</v>
      </c>
      <c r="CI6" s="187">
        <f>-Inputs!CJ30</f>
        <v>0</v>
      </c>
      <c r="CJ6" s="187">
        <f>-Inputs!CK30</f>
        <v>0</v>
      </c>
      <c r="CK6" s="187">
        <f>-Inputs!CL30</f>
        <v>0</v>
      </c>
      <c r="CL6" s="187">
        <f>-Inputs!CM30</f>
        <v>0</v>
      </c>
      <c r="CM6" s="187">
        <f>-Inputs!CN30</f>
        <v>0</v>
      </c>
      <c r="CN6" s="187">
        <f>-Inputs!CO30</f>
        <v>0</v>
      </c>
      <c r="CO6" s="187">
        <f>-Inputs!CP30</f>
        <v>0</v>
      </c>
      <c r="CP6" s="187">
        <f>-Inputs!CQ30</f>
        <v>0</v>
      </c>
      <c r="CQ6" s="187">
        <f>-Inputs!CR30</f>
        <v>0</v>
      </c>
      <c r="CR6" s="187">
        <f>-Inputs!CS30</f>
        <v>0</v>
      </c>
      <c r="CS6" s="187">
        <f>-Inputs!CT30</f>
        <v>0</v>
      </c>
      <c r="CT6" s="187">
        <f>-Inputs!CU30</f>
        <v>0</v>
      </c>
      <c r="CU6" s="187">
        <f>-Inputs!CV30</f>
        <v>0</v>
      </c>
      <c r="CV6" s="187">
        <f>-Inputs!CW30</f>
        <v>0</v>
      </c>
      <c r="CW6" s="187">
        <f>-Inputs!CX30</f>
        <v>0</v>
      </c>
      <c r="CX6" s="187">
        <f>-Inputs!CY30</f>
        <v>0</v>
      </c>
      <c r="CY6" s="187">
        <f>-Inputs!CZ30</f>
        <v>0</v>
      </c>
    </row>
    <row r="7" spans="1:106" x14ac:dyDescent="0.2">
      <c r="A7" s="464" t="s">
        <v>84</v>
      </c>
      <c r="D7" s="187">
        <f>+IF(D5=$H$2,0,D6)</f>
        <v>0</v>
      </c>
      <c r="E7" s="187">
        <f t="shared" ref="E7:BP7" si="3">+IF(E5=$H$2,0,E6)</f>
        <v>-8963.1</v>
      </c>
      <c r="F7" s="187">
        <f t="shared" si="3"/>
        <v>-8608.33</v>
      </c>
      <c r="G7" s="187">
        <f t="shared" si="3"/>
        <v>-7780.9539999999997</v>
      </c>
      <c r="H7" s="187">
        <f t="shared" si="3"/>
        <v>-11421</v>
      </c>
      <c r="I7" s="187">
        <f t="shared" si="3"/>
        <v>-9421</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y</v>
      </c>
    </row>
    <row r="9" spans="1:106" x14ac:dyDescent="0.2">
      <c r="G9" s="185"/>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IF(D5=$H$2,SUM($D6:D6),IF(D5&gt;$H$2,D6,0))+IF($H$2-$D$5+1=A12,RetireValue,0)</f>
        <v>-2863.855</v>
      </c>
      <c r="D12" s="465">
        <f ca="1">($C12/$D$1)/2</f>
        <v>-35.798187499999997</v>
      </c>
      <c r="E12" s="465">
        <f t="shared" ref="E12:AJ12" ca="1" si="7">IF(E$11&lt;$D$1+$A12,$C12/$D$1,IF(E$11=$D$1+$A12,($C12/$D$1)/2,0))</f>
        <v>-71.596374999999995</v>
      </c>
      <c r="F12" s="465">
        <f t="shared" ca="1" si="7"/>
        <v>-71.596374999999995</v>
      </c>
      <c r="G12" s="465">
        <f t="shared" ca="1" si="7"/>
        <v>-71.596374999999995</v>
      </c>
      <c r="H12" s="465">
        <f t="shared" ca="1" si="7"/>
        <v>-71.596374999999995</v>
      </c>
      <c r="I12" s="465">
        <f t="shared" ca="1" si="7"/>
        <v>-71.596374999999995</v>
      </c>
      <c r="J12" s="465">
        <f t="shared" ca="1" si="7"/>
        <v>-71.596374999999995</v>
      </c>
      <c r="K12" s="465">
        <f t="shared" ca="1" si="7"/>
        <v>-71.596374999999995</v>
      </c>
      <c r="L12" s="465">
        <f t="shared" ca="1" si="7"/>
        <v>-71.596374999999995</v>
      </c>
      <c r="M12" s="465">
        <f t="shared" ca="1" si="7"/>
        <v>-71.596374999999995</v>
      </c>
      <c r="N12" s="465">
        <f t="shared" ca="1" si="7"/>
        <v>-71.596374999999995</v>
      </c>
      <c r="O12" s="465">
        <f t="shared" ca="1" si="7"/>
        <v>-71.596374999999995</v>
      </c>
      <c r="P12" s="465">
        <f t="shared" ca="1" si="7"/>
        <v>-71.596374999999995</v>
      </c>
      <c r="Q12" s="465">
        <f t="shared" ca="1" si="7"/>
        <v>-71.596374999999995</v>
      </c>
      <c r="R12" s="465">
        <f t="shared" ca="1" si="7"/>
        <v>-71.596374999999995</v>
      </c>
      <c r="S12" s="465">
        <f t="shared" ca="1" si="7"/>
        <v>-71.596374999999995</v>
      </c>
      <c r="T12" s="465">
        <f t="shared" ca="1" si="7"/>
        <v>-71.596374999999995</v>
      </c>
      <c r="U12" s="465">
        <f t="shared" ca="1" si="7"/>
        <v>-71.596374999999995</v>
      </c>
      <c r="V12" s="465">
        <f t="shared" ca="1" si="7"/>
        <v>-71.596374999999995</v>
      </c>
      <c r="W12" s="465">
        <f t="shared" ca="1" si="7"/>
        <v>-71.596374999999995</v>
      </c>
      <c r="X12" s="465">
        <f t="shared" ca="1" si="7"/>
        <v>-71.596374999999995</v>
      </c>
      <c r="Y12" s="465">
        <f t="shared" ca="1" si="7"/>
        <v>-71.596374999999995</v>
      </c>
      <c r="Z12" s="465">
        <f t="shared" ca="1" si="7"/>
        <v>-71.596374999999995</v>
      </c>
      <c r="AA12" s="465">
        <f t="shared" ca="1" si="7"/>
        <v>-71.596374999999995</v>
      </c>
      <c r="AB12" s="465">
        <f t="shared" ca="1" si="7"/>
        <v>-71.596374999999995</v>
      </c>
      <c r="AC12" s="465">
        <f t="shared" ca="1" si="7"/>
        <v>-71.596374999999995</v>
      </c>
      <c r="AD12" s="465">
        <f t="shared" ca="1" si="7"/>
        <v>-71.596374999999995</v>
      </c>
      <c r="AE12" s="465">
        <f t="shared" ca="1" si="7"/>
        <v>-71.596374999999995</v>
      </c>
      <c r="AF12" s="465">
        <f t="shared" ca="1" si="7"/>
        <v>-71.596374999999995</v>
      </c>
      <c r="AG12" s="465">
        <f t="shared" ca="1" si="7"/>
        <v>-71.596374999999995</v>
      </c>
      <c r="AH12" s="465">
        <f t="shared" ca="1" si="7"/>
        <v>-71.596374999999995</v>
      </c>
      <c r="AI12" s="465">
        <f t="shared" ca="1" si="7"/>
        <v>-71.596374999999995</v>
      </c>
      <c r="AJ12" s="465">
        <f t="shared" ca="1" si="7"/>
        <v>-71.596374999999995</v>
      </c>
      <c r="AK12" s="465">
        <f t="shared" ref="AK12:BP12" ca="1" si="8">IF(AK$11&lt;$D$1+$A12,$C12/$D$1,IF(AK$11=$D$1+$A12,($C12/$D$1)/2,0))</f>
        <v>-71.596374999999995</v>
      </c>
      <c r="AL12" s="465">
        <f t="shared" ca="1" si="8"/>
        <v>-71.596374999999995</v>
      </c>
      <c r="AM12" s="465">
        <f t="shared" ca="1" si="8"/>
        <v>-71.596374999999995</v>
      </c>
      <c r="AN12" s="465">
        <f t="shared" ca="1" si="8"/>
        <v>-71.596374999999995</v>
      </c>
      <c r="AO12" s="465">
        <f t="shared" ca="1" si="8"/>
        <v>-71.596374999999995</v>
      </c>
      <c r="AP12" s="465">
        <f t="shared" ca="1" si="8"/>
        <v>-71.596374999999995</v>
      </c>
      <c r="AQ12" s="465">
        <f t="shared" ca="1" si="8"/>
        <v>-71.596374999999995</v>
      </c>
      <c r="AR12" s="465">
        <f t="shared" ca="1" si="8"/>
        <v>-35.798187499999997</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-2863.8550000000018</v>
      </c>
      <c r="DA12" s="464" t="s">
        <v>248</v>
      </c>
      <c r="DB12" s="464">
        <f>+D5</f>
        <v>2017</v>
      </c>
    </row>
    <row r="13" spans="1:106" x14ac:dyDescent="0.2">
      <c r="A13" s="195">
        <f t="shared" ref="A13:B51" si="10">A12+1</f>
        <v>2</v>
      </c>
      <c r="B13" s="195">
        <f>B12+1</f>
        <v>2018</v>
      </c>
      <c r="C13" s="187">
        <f>IF(E5=$H$2,SUM($D6:E6),IF(E5&gt;$H$2,E6,0))+IF($H$2-$D$5+1=A13,RetireValue,0)</f>
        <v>-8963.1</v>
      </c>
      <c r="D13" s="465"/>
      <c r="E13" s="465">
        <f ca="1">($C13/$D$1)/2</f>
        <v>-112.03875000000001</v>
      </c>
      <c r="F13" s="465">
        <f t="shared" ref="F13:AK13" ca="1" si="11">IF(F$11&lt;$D$1+$A13,$C13/$D$1,IF(F$11=$D$1+$A13,($C13/$D$1)/2,0))</f>
        <v>-224.07750000000001</v>
      </c>
      <c r="G13" s="465">
        <f t="shared" ca="1" si="11"/>
        <v>-224.07750000000001</v>
      </c>
      <c r="H13" s="465">
        <f t="shared" ca="1" si="11"/>
        <v>-224.07750000000001</v>
      </c>
      <c r="I13" s="465">
        <f t="shared" ca="1" si="11"/>
        <v>-224.07750000000001</v>
      </c>
      <c r="J13" s="465">
        <f t="shared" ca="1" si="11"/>
        <v>-224.07750000000001</v>
      </c>
      <c r="K13" s="465">
        <f t="shared" ca="1" si="11"/>
        <v>-224.07750000000001</v>
      </c>
      <c r="L13" s="465">
        <f t="shared" ca="1" si="11"/>
        <v>-224.07750000000001</v>
      </c>
      <c r="M13" s="465">
        <f t="shared" ca="1" si="11"/>
        <v>-224.07750000000001</v>
      </c>
      <c r="N13" s="465">
        <f t="shared" ca="1" si="11"/>
        <v>-224.07750000000001</v>
      </c>
      <c r="O13" s="465">
        <f t="shared" ca="1" si="11"/>
        <v>-224.07750000000001</v>
      </c>
      <c r="P13" s="465">
        <f t="shared" ca="1" si="11"/>
        <v>-224.07750000000001</v>
      </c>
      <c r="Q13" s="465">
        <f t="shared" ca="1" si="11"/>
        <v>-224.07750000000001</v>
      </c>
      <c r="R13" s="465">
        <f t="shared" ca="1" si="11"/>
        <v>-224.07750000000001</v>
      </c>
      <c r="S13" s="465">
        <f t="shared" ca="1" si="11"/>
        <v>-224.07750000000001</v>
      </c>
      <c r="T13" s="465">
        <f t="shared" ca="1" si="11"/>
        <v>-224.07750000000001</v>
      </c>
      <c r="U13" s="465">
        <f t="shared" ca="1" si="11"/>
        <v>-224.07750000000001</v>
      </c>
      <c r="V13" s="465">
        <f t="shared" ca="1" si="11"/>
        <v>-224.07750000000001</v>
      </c>
      <c r="W13" s="465">
        <f t="shared" ca="1" si="11"/>
        <v>-224.07750000000001</v>
      </c>
      <c r="X13" s="465">
        <f t="shared" ca="1" si="11"/>
        <v>-224.07750000000001</v>
      </c>
      <c r="Y13" s="465">
        <f t="shared" ca="1" si="11"/>
        <v>-224.07750000000001</v>
      </c>
      <c r="Z13" s="465">
        <f t="shared" ca="1" si="11"/>
        <v>-224.07750000000001</v>
      </c>
      <c r="AA13" s="465">
        <f t="shared" ca="1" si="11"/>
        <v>-224.07750000000001</v>
      </c>
      <c r="AB13" s="465">
        <f t="shared" ca="1" si="11"/>
        <v>-224.07750000000001</v>
      </c>
      <c r="AC13" s="465">
        <f t="shared" ca="1" si="11"/>
        <v>-224.07750000000001</v>
      </c>
      <c r="AD13" s="465">
        <f t="shared" ca="1" si="11"/>
        <v>-224.07750000000001</v>
      </c>
      <c r="AE13" s="465">
        <f t="shared" ca="1" si="11"/>
        <v>-224.07750000000001</v>
      </c>
      <c r="AF13" s="465">
        <f t="shared" ca="1" si="11"/>
        <v>-224.07750000000001</v>
      </c>
      <c r="AG13" s="465">
        <f t="shared" ca="1" si="11"/>
        <v>-224.07750000000001</v>
      </c>
      <c r="AH13" s="465">
        <f t="shared" ca="1" si="11"/>
        <v>-224.07750000000001</v>
      </c>
      <c r="AI13" s="465">
        <f t="shared" ca="1" si="11"/>
        <v>-224.07750000000001</v>
      </c>
      <c r="AJ13" s="465">
        <f t="shared" ca="1" si="11"/>
        <v>-224.07750000000001</v>
      </c>
      <c r="AK13" s="465">
        <f t="shared" ca="1" si="11"/>
        <v>-224.07750000000001</v>
      </c>
      <c r="AL13" s="465">
        <f t="shared" ref="AL13:BQ13" ca="1" si="12">IF(AL$11&lt;$D$1+$A13,$C13/$D$1,IF(AL$11=$D$1+$A13,($C13/$D$1)/2,0))</f>
        <v>-224.07750000000001</v>
      </c>
      <c r="AM13" s="465">
        <f t="shared" ca="1" si="12"/>
        <v>-224.07750000000001</v>
      </c>
      <c r="AN13" s="465">
        <f t="shared" ca="1" si="12"/>
        <v>-224.07750000000001</v>
      </c>
      <c r="AO13" s="465">
        <f t="shared" ca="1" si="12"/>
        <v>-224.07750000000001</v>
      </c>
      <c r="AP13" s="465">
        <f t="shared" ca="1" si="12"/>
        <v>-224.07750000000001</v>
      </c>
      <c r="AQ13" s="465">
        <f t="shared" ca="1" si="12"/>
        <v>-224.07750000000001</v>
      </c>
      <c r="AR13" s="465">
        <f t="shared" ca="1" si="12"/>
        <v>-224.07750000000001</v>
      </c>
      <c r="AS13" s="465">
        <f t="shared" ca="1" si="12"/>
        <v>-112.03875000000001</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-8963.100000000004</v>
      </c>
      <c r="DA13" s="464" t="s">
        <v>213</v>
      </c>
      <c r="DB13" s="464">
        <f>+DB12+1</f>
        <v>2018</v>
      </c>
    </row>
    <row r="14" spans="1:106" x14ac:dyDescent="0.2">
      <c r="A14" s="195">
        <f t="shared" si="10"/>
        <v>3</v>
      </c>
      <c r="B14" s="195">
        <f t="shared" si="10"/>
        <v>2019</v>
      </c>
      <c r="C14" s="187">
        <f>IF(F5=$H$2,SUM($D6:F6),IF(F5&gt;$H$2,F6,0))+IF($H$2-$D$5+1=A14,RetireValue,0)</f>
        <v>-8608.33</v>
      </c>
      <c r="D14" s="465"/>
      <c r="E14" s="465"/>
      <c r="F14" s="465">
        <f ca="1">($C14/$D$1)/2</f>
        <v>-107.604125</v>
      </c>
      <c r="G14" s="465">
        <f t="shared" ref="G14:AL14" ca="1" si="15">IF(G$11&lt;$D$1+$A14,$C14/$D$1,IF(G$11=$D$1+$A14,($C14/$D$1)/2,0))</f>
        <v>-215.20824999999999</v>
      </c>
      <c r="H14" s="465">
        <f t="shared" ca="1" si="15"/>
        <v>-215.20824999999999</v>
      </c>
      <c r="I14" s="465">
        <f t="shared" ca="1" si="15"/>
        <v>-215.20824999999999</v>
      </c>
      <c r="J14" s="465">
        <f t="shared" ca="1" si="15"/>
        <v>-215.20824999999999</v>
      </c>
      <c r="K14" s="465">
        <f t="shared" ca="1" si="15"/>
        <v>-215.20824999999999</v>
      </c>
      <c r="L14" s="465">
        <f t="shared" ca="1" si="15"/>
        <v>-215.20824999999999</v>
      </c>
      <c r="M14" s="465">
        <f t="shared" ca="1" si="15"/>
        <v>-215.20824999999999</v>
      </c>
      <c r="N14" s="465">
        <f t="shared" ca="1" si="15"/>
        <v>-215.20824999999999</v>
      </c>
      <c r="O14" s="465">
        <f t="shared" ca="1" si="15"/>
        <v>-215.20824999999999</v>
      </c>
      <c r="P14" s="465">
        <f t="shared" ca="1" si="15"/>
        <v>-215.20824999999999</v>
      </c>
      <c r="Q14" s="465">
        <f t="shared" ca="1" si="15"/>
        <v>-215.20824999999999</v>
      </c>
      <c r="R14" s="465">
        <f t="shared" ca="1" si="15"/>
        <v>-215.20824999999999</v>
      </c>
      <c r="S14" s="465">
        <f t="shared" ca="1" si="15"/>
        <v>-215.20824999999999</v>
      </c>
      <c r="T14" s="465">
        <f t="shared" ca="1" si="15"/>
        <v>-215.20824999999999</v>
      </c>
      <c r="U14" s="465">
        <f t="shared" ca="1" si="15"/>
        <v>-215.20824999999999</v>
      </c>
      <c r="V14" s="465">
        <f t="shared" ca="1" si="15"/>
        <v>-215.20824999999999</v>
      </c>
      <c r="W14" s="465">
        <f t="shared" ca="1" si="15"/>
        <v>-215.20824999999999</v>
      </c>
      <c r="X14" s="465">
        <f t="shared" ca="1" si="15"/>
        <v>-215.20824999999999</v>
      </c>
      <c r="Y14" s="465">
        <f t="shared" ca="1" si="15"/>
        <v>-215.20824999999999</v>
      </c>
      <c r="Z14" s="465">
        <f t="shared" ca="1" si="15"/>
        <v>-215.20824999999999</v>
      </c>
      <c r="AA14" s="465">
        <f t="shared" ca="1" si="15"/>
        <v>-215.20824999999999</v>
      </c>
      <c r="AB14" s="465">
        <f t="shared" ca="1" si="15"/>
        <v>-215.20824999999999</v>
      </c>
      <c r="AC14" s="465">
        <f t="shared" ca="1" si="15"/>
        <v>-215.20824999999999</v>
      </c>
      <c r="AD14" s="465">
        <f t="shared" ca="1" si="15"/>
        <v>-215.20824999999999</v>
      </c>
      <c r="AE14" s="465">
        <f t="shared" ca="1" si="15"/>
        <v>-215.20824999999999</v>
      </c>
      <c r="AF14" s="465">
        <f t="shared" ca="1" si="15"/>
        <v>-215.20824999999999</v>
      </c>
      <c r="AG14" s="465">
        <f t="shared" ca="1" si="15"/>
        <v>-215.20824999999999</v>
      </c>
      <c r="AH14" s="465">
        <f t="shared" ca="1" si="15"/>
        <v>-215.20824999999999</v>
      </c>
      <c r="AI14" s="465">
        <f t="shared" ca="1" si="15"/>
        <v>-215.20824999999999</v>
      </c>
      <c r="AJ14" s="465">
        <f t="shared" ca="1" si="15"/>
        <v>-215.20824999999999</v>
      </c>
      <c r="AK14" s="465">
        <f t="shared" ca="1" si="15"/>
        <v>-215.20824999999999</v>
      </c>
      <c r="AL14" s="465">
        <f t="shared" ca="1" si="15"/>
        <v>-215.20824999999999</v>
      </c>
      <c r="AM14" s="465">
        <f t="shared" ref="AM14:BR14" ca="1" si="16">IF(AM$11&lt;$D$1+$A14,$C14/$D$1,IF(AM$11=$D$1+$A14,($C14/$D$1)/2,0))</f>
        <v>-215.20824999999999</v>
      </c>
      <c r="AN14" s="465">
        <f t="shared" ca="1" si="16"/>
        <v>-215.20824999999999</v>
      </c>
      <c r="AO14" s="465">
        <f t="shared" ca="1" si="16"/>
        <v>-215.20824999999999</v>
      </c>
      <c r="AP14" s="465">
        <f t="shared" ca="1" si="16"/>
        <v>-215.20824999999999</v>
      </c>
      <c r="AQ14" s="465">
        <f t="shared" ca="1" si="16"/>
        <v>-215.20824999999999</v>
      </c>
      <c r="AR14" s="465">
        <f t="shared" ca="1" si="16"/>
        <v>-215.20824999999999</v>
      </c>
      <c r="AS14" s="465">
        <f t="shared" ca="1" si="16"/>
        <v>-215.20824999999999</v>
      </c>
      <c r="AT14" s="465">
        <f t="shared" ca="1" si="16"/>
        <v>-107.604125</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-8608.3299999999945</v>
      </c>
      <c r="DA14" s="464" t="s">
        <v>215</v>
      </c>
      <c r="DB14" s="464">
        <f t="shared" ref="DB14:DB51" si="18">+DB13+1</f>
        <v>2019</v>
      </c>
    </row>
    <row r="15" spans="1:106" x14ac:dyDescent="0.2">
      <c r="A15" s="195">
        <f t="shared" si="10"/>
        <v>4</v>
      </c>
      <c r="B15" s="195">
        <f t="shared" si="10"/>
        <v>2020</v>
      </c>
      <c r="C15" s="187">
        <f>IF(G5=$H$2,SUM($D6:G6),IF(G5&gt;$H$2,G6,0))+IF($H$2-$D$5+1=A15,RetireValue,0)</f>
        <v>-7780.9539999999997</v>
      </c>
      <c r="D15" s="465"/>
      <c r="E15" s="465"/>
      <c r="F15" s="465"/>
      <c r="G15" s="465">
        <f ca="1">($C15/$D$1)/2</f>
        <v>-97.261924999999991</v>
      </c>
      <c r="H15" s="465">
        <f t="shared" ref="H15:AM15" ca="1" si="19">IF(H$11&lt;$D$1+$A15,$C15/$D$1,IF(H$11=$D$1+$A15,($C15/$D$1)/2,0))</f>
        <v>-194.52384999999998</v>
      </c>
      <c r="I15" s="465">
        <f t="shared" ca="1" si="19"/>
        <v>-194.52384999999998</v>
      </c>
      <c r="J15" s="465">
        <f t="shared" ca="1" si="19"/>
        <v>-194.52384999999998</v>
      </c>
      <c r="K15" s="465">
        <f t="shared" ca="1" si="19"/>
        <v>-194.52384999999998</v>
      </c>
      <c r="L15" s="465">
        <f t="shared" ca="1" si="19"/>
        <v>-194.52384999999998</v>
      </c>
      <c r="M15" s="465">
        <f t="shared" ca="1" si="19"/>
        <v>-194.52384999999998</v>
      </c>
      <c r="N15" s="465">
        <f t="shared" ca="1" si="19"/>
        <v>-194.52384999999998</v>
      </c>
      <c r="O15" s="465">
        <f t="shared" ca="1" si="19"/>
        <v>-194.52384999999998</v>
      </c>
      <c r="P15" s="465">
        <f t="shared" ca="1" si="19"/>
        <v>-194.52384999999998</v>
      </c>
      <c r="Q15" s="465">
        <f t="shared" ca="1" si="19"/>
        <v>-194.52384999999998</v>
      </c>
      <c r="R15" s="465">
        <f t="shared" ca="1" si="19"/>
        <v>-194.52384999999998</v>
      </c>
      <c r="S15" s="465">
        <f t="shared" ca="1" si="19"/>
        <v>-194.52384999999998</v>
      </c>
      <c r="T15" s="465">
        <f t="shared" ca="1" si="19"/>
        <v>-194.52384999999998</v>
      </c>
      <c r="U15" s="465">
        <f t="shared" ca="1" si="19"/>
        <v>-194.52384999999998</v>
      </c>
      <c r="V15" s="465">
        <f t="shared" ca="1" si="19"/>
        <v>-194.52384999999998</v>
      </c>
      <c r="W15" s="465">
        <f t="shared" ca="1" si="19"/>
        <v>-194.52384999999998</v>
      </c>
      <c r="X15" s="465">
        <f t="shared" ca="1" si="19"/>
        <v>-194.52384999999998</v>
      </c>
      <c r="Y15" s="465">
        <f t="shared" ca="1" si="19"/>
        <v>-194.52384999999998</v>
      </c>
      <c r="Z15" s="465">
        <f t="shared" ca="1" si="19"/>
        <v>-194.52384999999998</v>
      </c>
      <c r="AA15" s="465">
        <f t="shared" ca="1" si="19"/>
        <v>-194.52384999999998</v>
      </c>
      <c r="AB15" s="465">
        <f t="shared" ca="1" si="19"/>
        <v>-194.52384999999998</v>
      </c>
      <c r="AC15" s="465">
        <f t="shared" ca="1" si="19"/>
        <v>-194.52384999999998</v>
      </c>
      <c r="AD15" s="465">
        <f t="shared" ca="1" si="19"/>
        <v>-194.52384999999998</v>
      </c>
      <c r="AE15" s="465">
        <f t="shared" ca="1" si="19"/>
        <v>-194.52384999999998</v>
      </c>
      <c r="AF15" s="465">
        <f t="shared" ca="1" si="19"/>
        <v>-194.52384999999998</v>
      </c>
      <c r="AG15" s="465">
        <f t="shared" ca="1" si="19"/>
        <v>-194.52384999999998</v>
      </c>
      <c r="AH15" s="465">
        <f t="shared" ca="1" si="19"/>
        <v>-194.52384999999998</v>
      </c>
      <c r="AI15" s="465">
        <f t="shared" ca="1" si="19"/>
        <v>-194.52384999999998</v>
      </c>
      <c r="AJ15" s="465">
        <f t="shared" ca="1" si="19"/>
        <v>-194.52384999999998</v>
      </c>
      <c r="AK15" s="465">
        <f t="shared" ca="1" si="19"/>
        <v>-194.52384999999998</v>
      </c>
      <c r="AL15" s="465">
        <f t="shared" ca="1" si="19"/>
        <v>-194.52384999999998</v>
      </c>
      <c r="AM15" s="465">
        <f t="shared" ca="1" si="19"/>
        <v>-194.52384999999998</v>
      </c>
      <c r="AN15" s="465">
        <f t="shared" ref="AN15:BS15" ca="1" si="20">IF(AN$11&lt;$D$1+$A15,$C15/$D$1,IF(AN$11=$D$1+$A15,($C15/$D$1)/2,0))</f>
        <v>-194.52384999999998</v>
      </c>
      <c r="AO15" s="465">
        <f t="shared" ca="1" si="20"/>
        <v>-194.52384999999998</v>
      </c>
      <c r="AP15" s="465">
        <f t="shared" ca="1" si="20"/>
        <v>-194.52384999999998</v>
      </c>
      <c r="AQ15" s="465">
        <f t="shared" ca="1" si="20"/>
        <v>-194.52384999999998</v>
      </c>
      <c r="AR15" s="465">
        <f t="shared" ca="1" si="20"/>
        <v>-194.52384999999998</v>
      </c>
      <c r="AS15" s="465">
        <f t="shared" ca="1" si="20"/>
        <v>-194.52384999999998</v>
      </c>
      <c r="AT15" s="465">
        <f t="shared" ca="1" si="20"/>
        <v>-194.52384999999998</v>
      </c>
      <c r="AU15" s="465">
        <f t="shared" ca="1" si="20"/>
        <v>-97.261924999999991</v>
      </c>
      <c r="AV15" s="465">
        <f t="shared" ca="1" si="20"/>
        <v>0</v>
      </c>
      <c r="AW15" s="465">
        <f t="shared" ca="1" si="20"/>
        <v>0</v>
      </c>
      <c r="AX15" s="465">
        <f t="shared" ca="1" si="20"/>
        <v>0</v>
      </c>
      <c r="AY15" s="465">
        <f t="shared" ca="1" si="20"/>
        <v>0</v>
      </c>
      <c r="AZ15" s="465">
        <f t="shared" ca="1" si="20"/>
        <v>0</v>
      </c>
      <c r="BA15" s="465">
        <f t="shared" ca="1" si="20"/>
        <v>0</v>
      </c>
      <c r="BB15" s="465">
        <f t="shared" ca="1" si="20"/>
        <v>0</v>
      </c>
      <c r="BC15" s="465">
        <f t="shared" ca="1" si="20"/>
        <v>0</v>
      </c>
      <c r="BD15" s="465">
        <f t="shared" ca="1" si="20"/>
        <v>0</v>
      </c>
      <c r="BE15" s="465">
        <f t="shared" ca="1" si="20"/>
        <v>0</v>
      </c>
      <c r="BF15" s="465">
        <f t="shared" ca="1" si="20"/>
        <v>0</v>
      </c>
      <c r="BG15" s="465">
        <f t="shared" ca="1" si="20"/>
        <v>0</v>
      </c>
      <c r="BH15" s="465">
        <f t="shared" ca="1" si="20"/>
        <v>0</v>
      </c>
      <c r="BI15" s="465">
        <f t="shared" ca="1" si="20"/>
        <v>0</v>
      </c>
      <c r="BJ15" s="465">
        <f t="shared" ca="1" si="20"/>
        <v>0</v>
      </c>
      <c r="BK15" s="465">
        <f t="shared" ca="1" si="20"/>
        <v>0</v>
      </c>
      <c r="BL15" s="465">
        <f t="shared" ca="1" si="20"/>
        <v>0</v>
      </c>
      <c r="BM15" s="465">
        <f t="shared" ca="1" si="20"/>
        <v>0</v>
      </c>
      <c r="BN15" s="465">
        <f t="shared" ca="1" si="20"/>
        <v>0</v>
      </c>
      <c r="BO15" s="465">
        <f t="shared" ca="1" si="20"/>
        <v>0</v>
      </c>
      <c r="BP15" s="465">
        <f t="shared" ca="1" si="20"/>
        <v>0</v>
      </c>
      <c r="BQ15" s="465">
        <f t="shared" ca="1" si="20"/>
        <v>0</v>
      </c>
      <c r="BR15" s="465">
        <f t="shared" ca="1" si="20"/>
        <v>0</v>
      </c>
      <c r="BS15" s="465">
        <f t="shared" ca="1" si="20"/>
        <v>0</v>
      </c>
      <c r="BT15" s="465">
        <f t="shared" ref="BT15:CY15" ca="1" si="21">IF(BT$11&lt;$D$1+$A15,$C15/$D$1,IF(BT$11=$D$1+$A15,($C15/$D$1)/2,0))</f>
        <v>0</v>
      </c>
      <c r="BU15" s="465">
        <f t="shared" ca="1" si="21"/>
        <v>0</v>
      </c>
      <c r="BV15" s="465">
        <f t="shared" ca="1" si="21"/>
        <v>0</v>
      </c>
      <c r="BW15" s="465">
        <f t="shared" ca="1" si="21"/>
        <v>0</v>
      </c>
      <c r="BX15" s="465">
        <f t="shared" ca="1" si="21"/>
        <v>0</v>
      </c>
      <c r="BY15" s="465">
        <f t="shared" ca="1" si="21"/>
        <v>0</v>
      </c>
      <c r="BZ15" s="465">
        <f t="shared" ca="1" si="21"/>
        <v>0</v>
      </c>
      <c r="CA15" s="465">
        <f t="shared" ca="1" si="21"/>
        <v>0</v>
      </c>
      <c r="CB15" s="465">
        <f t="shared" ca="1" si="21"/>
        <v>0</v>
      </c>
      <c r="CC15" s="465">
        <f t="shared" ca="1" si="21"/>
        <v>0</v>
      </c>
      <c r="CD15" s="465">
        <f t="shared" ca="1" si="21"/>
        <v>0</v>
      </c>
      <c r="CE15" s="465">
        <f t="shared" ca="1" si="21"/>
        <v>0</v>
      </c>
      <c r="CF15" s="465">
        <f t="shared" ca="1" si="21"/>
        <v>0</v>
      </c>
      <c r="CG15" s="465">
        <f t="shared" ca="1" si="21"/>
        <v>0</v>
      </c>
      <c r="CH15" s="465">
        <f t="shared" ca="1" si="21"/>
        <v>0</v>
      </c>
      <c r="CI15" s="465">
        <f t="shared" ca="1" si="21"/>
        <v>0</v>
      </c>
      <c r="CJ15" s="465">
        <f t="shared" ca="1" si="21"/>
        <v>0</v>
      </c>
      <c r="CK15" s="465">
        <f t="shared" ca="1" si="21"/>
        <v>0</v>
      </c>
      <c r="CL15" s="465">
        <f t="shared" ca="1" si="21"/>
        <v>0</v>
      </c>
      <c r="CM15" s="465">
        <f t="shared" ca="1" si="21"/>
        <v>0</v>
      </c>
      <c r="CN15" s="465">
        <f t="shared" ca="1" si="21"/>
        <v>0</v>
      </c>
      <c r="CO15" s="465">
        <f t="shared" ca="1" si="21"/>
        <v>0</v>
      </c>
      <c r="CP15" s="465">
        <f t="shared" ca="1" si="21"/>
        <v>0</v>
      </c>
      <c r="CQ15" s="465">
        <f t="shared" ca="1" si="21"/>
        <v>0</v>
      </c>
      <c r="CR15" s="465">
        <f t="shared" ca="1" si="21"/>
        <v>0</v>
      </c>
      <c r="CS15" s="465">
        <f t="shared" ca="1" si="21"/>
        <v>0</v>
      </c>
      <c r="CT15" s="465">
        <f t="shared" ca="1" si="21"/>
        <v>0</v>
      </c>
      <c r="CU15" s="465">
        <f t="shared" ca="1" si="21"/>
        <v>0</v>
      </c>
      <c r="CV15" s="465">
        <f t="shared" ca="1" si="21"/>
        <v>0</v>
      </c>
      <c r="CW15" s="465">
        <f t="shared" ca="1" si="21"/>
        <v>0</v>
      </c>
      <c r="CX15" s="465">
        <f t="shared" ca="1" si="21"/>
        <v>0</v>
      </c>
      <c r="CY15" s="465">
        <f t="shared" ca="1" si="21"/>
        <v>0</v>
      </c>
      <c r="CZ15" s="465">
        <f t="shared" ca="1" si="14"/>
        <v>-7780.9539999999924</v>
      </c>
      <c r="DA15" s="464" t="s">
        <v>216</v>
      </c>
      <c r="DB15" s="464">
        <f t="shared" si="18"/>
        <v>2020</v>
      </c>
    </row>
    <row r="16" spans="1:106" x14ac:dyDescent="0.2">
      <c r="A16" s="195">
        <f t="shared" si="10"/>
        <v>5</v>
      </c>
      <c r="B16" s="195">
        <f t="shared" si="10"/>
        <v>2021</v>
      </c>
      <c r="C16" s="187">
        <f>IF(H5=$H$2,SUM($D6:H6),IF(H5&gt;$H$2,H6,0))+IF($H$2-$D$5+1=A16,RetireValue,0)</f>
        <v>-11421</v>
      </c>
      <c r="D16" s="465"/>
      <c r="E16" s="465"/>
      <c r="F16" s="465"/>
      <c r="G16" s="465"/>
      <c r="H16" s="465">
        <f ca="1">($C16/$D$1)/2</f>
        <v>-142.76249999999999</v>
      </c>
      <c r="I16" s="465">
        <f t="shared" ref="I16:AN16" ca="1" si="22">IF(I$11&lt;$D$1+$A16,$C16/$D$1,IF(I$11=$D$1+$A16,($C16/$D$1)/2,0))</f>
        <v>-285.52499999999998</v>
      </c>
      <c r="J16" s="465">
        <f t="shared" ca="1" si="22"/>
        <v>-285.52499999999998</v>
      </c>
      <c r="K16" s="465">
        <f t="shared" ca="1" si="22"/>
        <v>-285.52499999999998</v>
      </c>
      <c r="L16" s="465">
        <f t="shared" ca="1" si="22"/>
        <v>-285.52499999999998</v>
      </c>
      <c r="M16" s="465">
        <f t="shared" ca="1" si="22"/>
        <v>-285.52499999999998</v>
      </c>
      <c r="N16" s="465">
        <f t="shared" ca="1" si="22"/>
        <v>-285.52499999999998</v>
      </c>
      <c r="O16" s="465">
        <f t="shared" ca="1" si="22"/>
        <v>-285.52499999999998</v>
      </c>
      <c r="P16" s="465">
        <f t="shared" ca="1" si="22"/>
        <v>-285.52499999999998</v>
      </c>
      <c r="Q16" s="465">
        <f t="shared" ca="1" si="22"/>
        <v>-285.52499999999998</v>
      </c>
      <c r="R16" s="465">
        <f t="shared" ca="1" si="22"/>
        <v>-285.52499999999998</v>
      </c>
      <c r="S16" s="465">
        <f t="shared" ca="1" si="22"/>
        <v>-285.52499999999998</v>
      </c>
      <c r="T16" s="465">
        <f t="shared" ca="1" si="22"/>
        <v>-285.52499999999998</v>
      </c>
      <c r="U16" s="465">
        <f t="shared" ca="1" si="22"/>
        <v>-285.52499999999998</v>
      </c>
      <c r="V16" s="465">
        <f t="shared" ca="1" si="22"/>
        <v>-285.52499999999998</v>
      </c>
      <c r="W16" s="465">
        <f t="shared" ca="1" si="22"/>
        <v>-285.52499999999998</v>
      </c>
      <c r="X16" s="465">
        <f t="shared" ca="1" si="22"/>
        <v>-285.52499999999998</v>
      </c>
      <c r="Y16" s="465">
        <f t="shared" ca="1" si="22"/>
        <v>-285.52499999999998</v>
      </c>
      <c r="Z16" s="465">
        <f t="shared" ca="1" si="22"/>
        <v>-285.52499999999998</v>
      </c>
      <c r="AA16" s="465">
        <f t="shared" ca="1" si="22"/>
        <v>-285.52499999999998</v>
      </c>
      <c r="AB16" s="465">
        <f t="shared" ca="1" si="22"/>
        <v>-285.52499999999998</v>
      </c>
      <c r="AC16" s="465">
        <f t="shared" ca="1" si="22"/>
        <v>-285.52499999999998</v>
      </c>
      <c r="AD16" s="465">
        <f t="shared" ca="1" si="22"/>
        <v>-285.52499999999998</v>
      </c>
      <c r="AE16" s="465">
        <f t="shared" ca="1" si="22"/>
        <v>-285.52499999999998</v>
      </c>
      <c r="AF16" s="465">
        <f t="shared" ca="1" si="22"/>
        <v>-285.52499999999998</v>
      </c>
      <c r="AG16" s="465">
        <f t="shared" ca="1" si="22"/>
        <v>-285.52499999999998</v>
      </c>
      <c r="AH16" s="465">
        <f t="shared" ca="1" si="22"/>
        <v>-285.52499999999998</v>
      </c>
      <c r="AI16" s="465">
        <f t="shared" ca="1" si="22"/>
        <v>-285.52499999999998</v>
      </c>
      <c r="AJ16" s="465">
        <f t="shared" ca="1" si="22"/>
        <v>-285.52499999999998</v>
      </c>
      <c r="AK16" s="465">
        <f t="shared" ca="1" si="22"/>
        <v>-285.52499999999998</v>
      </c>
      <c r="AL16" s="465">
        <f t="shared" ca="1" si="22"/>
        <v>-285.52499999999998</v>
      </c>
      <c r="AM16" s="465">
        <f t="shared" ca="1" si="22"/>
        <v>-285.52499999999998</v>
      </c>
      <c r="AN16" s="465">
        <f t="shared" ca="1" si="22"/>
        <v>-285.52499999999998</v>
      </c>
      <c r="AO16" s="465">
        <f t="shared" ref="AO16:BT16" ca="1" si="23">IF(AO$11&lt;$D$1+$A16,$C16/$D$1,IF(AO$11=$D$1+$A16,($C16/$D$1)/2,0))</f>
        <v>-285.52499999999998</v>
      </c>
      <c r="AP16" s="465">
        <f t="shared" ca="1" si="23"/>
        <v>-285.52499999999998</v>
      </c>
      <c r="AQ16" s="465">
        <f t="shared" ca="1" si="23"/>
        <v>-285.52499999999998</v>
      </c>
      <c r="AR16" s="465">
        <f t="shared" ca="1" si="23"/>
        <v>-285.52499999999998</v>
      </c>
      <c r="AS16" s="465">
        <f t="shared" ca="1" si="23"/>
        <v>-285.52499999999998</v>
      </c>
      <c r="AT16" s="465">
        <f t="shared" ca="1" si="23"/>
        <v>-285.52499999999998</v>
      </c>
      <c r="AU16" s="465">
        <f t="shared" ca="1" si="23"/>
        <v>-285.52499999999998</v>
      </c>
      <c r="AV16" s="465">
        <f t="shared" ca="1" si="23"/>
        <v>-142.76249999999999</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-11420.999999999993</v>
      </c>
      <c r="DA16" s="464" t="s">
        <v>217</v>
      </c>
      <c r="DB16" s="464">
        <f t="shared" si="18"/>
        <v>2021</v>
      </c>
    </row>
    <row r="17" spans="1:106" x14ac:dyDescent="0.2">
      <c r="A17" s="195">
        <f t="shared" si="10"/>
        <v>6</v>
      </c>
      <c r="B17" s="195">
        <f t="shared" si="10"/>
        <v>2022</v>
      </c>
      <c r="C17" s="187">
        <f ca="1">IF(INDIRECT(DA17&amp;5)=$H$2,SUM($D$6:INDIRECT(DA17&amp;6)),IF(INDIRECT(DA17&amp;5)&gt;$H$2,INDIRECT(DA17&amp;6),0))</f>
        <v>-9421</v>
      </c>
      <c r="D17" s="465"/>
      <c r="E17" s="465"/>
      <c r="F17" s="465"/>
      <c r="G17" s="465"/>
      <c r="H17" s="465"/>
      <c r="I17" s="465">
        <f ca="1">($C17/$D$1)/2</f>
        <v>-117.7625</v>
      </c>
      <c r="J17" s="465">
        <f t="shared" ref="J17:AO17" ca="1" si="25">IF(J$11&lt;$D$1+$A17,$C17/$D$1,IF(J$11=$D$1+$A17,($C17/$D$1)/2,0))</f>
        <v>-235.52500000000001</v>
      </c>
      <c r="K17" s="465">
        <f t="shared" ca="1" si="25"/>
        <v>-235.52500000000001</v>
      </c>
      <c r="L17" s="465">
        <f t="shared" ca="1" si="25"/>
        <v>-235.52500000000001</v>
      </c>
      <c r="M17" s="465">
        <f t="shared" ca="1" si="25"/>
        <v>-235.52500000000001</v>
      </c>
      <c r="N17" s="465">
        <f t="shared" ca="1" si="25"/>
        <v>-235.52500000000001</v>
      </c>
      <c r="O17" s="465">
        <f t="shared" ca="1" si="25"/>
        <v>-235.52500000000001</v>
      </c>
      <c r="P17" s="465">
        <f t="shared" ca="1" si="25"/>
        <v>-235.52500000000001</v>
      </c>
      <c r="Q17" s="465">
        <f t="shared" ca="1" si="25"/>
        <v>-235.52500000000001</v>
      </c>
      <c r="R17" s="465">
        <f t="shared" ca="1" si="25"/>
        <v>-235.52500000000001</v>
      </c>
      <c r="S17" s="465">
        <f t="shared" ca="1" si="25"/>
        <v>-235.52500000000001</v>
      </c>
      <c r="T17" s="465">
        <f t="shared" ca="1" si="25"/>
        <v>-235.52500000000001</v>
      </c>
      <c r="U17" s="465">
        <f t="shared" ca="1" si="25"/>
        <v>-235.52500000000001</v>
      </c>
      <c r="V17" s="465">
        <f t="shared" ca="1" si="25"/>
        <v>-235.52500000000001</v>
      </c>
      <c r="W17" s="465">
        <f t="shared" ca="1" si="25"/>
        <v>-235.52500000000001</v>
      </c>
      <c r="X17" s="465">
        <f t="shared" ca="1" si="25"/>
        <v>-235.52500000000001</v>
      </c>
      <c r="Y17" s="465">
        <f t="shared" ca="1" si="25"/>
        <v>-235.52500000000001</v>
      </c>
      <c r="Z17" s="465">
        <f t="shared" ca="1" si="25"/>
        <v>-235.52500000000001</v>
      </c>
      <c r="AA17" s="465">
        <f t="shared" ca="1" si="25"/>
        <v>-235.52500000000001</v>
      </c>
      <c r="AB17" s="465">
        <f t="shared" ca="1" si="25"/>
        <v>-235.52500000000001</v>
      </c>
      <c r="AC17" s="465">
        <f t="shared" ca="1" si="25"/>
        <v>-235.52500000000001</v>
      </c>
      <c r="AD17" s="465">
        <f t="shared" ca="1" si="25"/>
        <v>-235.52500000000001</v>
      </c>
      <c r="AE17" s="465">
        <f t="shared" ca="1" si="25"/>
        <v>-235.52500000000001</v>
      </c>
      <c r="AF17" s="465">
        <f t="shared" ca="1" si="25"/>
        <v>-235.52500000000001</v>
      </c>
      <c r="AG17" s="465">
        <f t="shared" ca="1" si="25"/>
        <v>-235.52500000000001</v>
      </c>
      <c r="AH17" s="465">
        <f t="shared" ca="1" si="25"/>
        <v>-235.52500000000001</v>
      </c>
      <c r="AI17" s="465">
        <f t="shared" ca="1" si="25"/>
        <v>-235.52500000000001</v>
      </c>
      <c r="AJ17" s="465">
        <f t="shared" ca="1" si="25"/>
        <v>-235.52500000000001</v>
      </c>
      <c r="AK17" s="465">
        <f t="shared" ca="1" si="25"/>
        <v>-235.52500000000001</v>
      </c>
      <c r="AL17" s="465">
        <f t="shared" ca="1" si="25"/>
        <v>-235.52500000000001</v>
      </c>
      <c r="AM17" s="465">
        <f t="shared" ca="1" si="25"/>
        <v>-235.52500000000001</v>
      </c>
      <c r="AN17" s="465">
        <f t="shared" ca="1" si="25"/>
        <v>-235.52500000000001</v>
      </c>
      <c r="AO17" s="465">
        <f t="shared" ca="1" si="25"/>
        <v>-235.52500000000001</v>
      </c>
      <c r="AP17" s="465">
        <f t="shared" ref="AP17:BU17" ca="1" si="26">IF(AP$11&lt;$D$1+$A17,$C17/$D$1,IF(AP$11=$D$1+$A17,($C17/$D$1)/2,0))</f>
        <v>-235.52500000000001</v>
      </c>
      <c r="AQ17" s="465">
        <f t="shared" ca="1" si="26"/>
        <v>-235.52500000000001</v>
      </c>
      <c r="AR17" s="465">
        <f t="shared" ca="1" si="26"/>
        <v>-235.52500000000001</v>
      </c>
      <c r="AS17" s="465">
        <f t="shared" ca="1" si="26"/>
        <v>-235.52500000000001</v>
      </c>
      <c r="AT17" s="465">
        <f t="shared" ca="1" si="26"/>
        <v>-235.52500000000001</v>
      </c>
      <c r="AU17" s="465">
        <f t="shared" ca="1" si="26"/>
        <v>-235.52500000000001</v>
      </c>
      <c r="AV17" s="465">
        <f t="shared" ca="1" si="26"/>
        <v>-235.52500000000001</v>
      </c>
      <c r="AW17" s="465">
        <f t="shared" ca="1" si="26"/>
        <v>-117.7625</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-9420.9999999999945</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18"/>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-35.798187499999997</v>
      </c>
      <c r="E53" s="200">
        <f t="shared" ca="1" si="121"/>
        <v>-183.63512500000002</v>
      </c>
      <c r="F53" s="200">
        <f t="shared" ca="1" si="121"/>
        <v>-403.27800000000002</v>
      </c>
      <c r="G53" s="200">
        <f t="shared" ca="1" si="121"/>
        <v>-608.14404999999999</v>
      </c>
      <c r="H53" s="200">
        <f t="shared" ca="1" si="121"/>
        <v>-848.16847499999994</v>
      </c>
      <c r="I53" s="200">
        <f t="shared" ca="1" si="121"/>
        <v>-1108.6934749999998</v>
      </c>
      <c r="J53" s="200">
        <f t="shared" ca="1" si="121"/>
        <v>-1226.4559749999999</v>
      </c>
      <c r="K53" s="200">
        <f t="shared" ca="1" si="121"/>
        <v>-1226.4559749999999</v>
      </c>
      <c r="L53" s="200">
        <f t="shared" ca="1" si="121"/>
        <v>-1226.4559749999999</v>
      </c>
      <c r="M53" s="200">
        <f t="shared" ca="1" si="121"/>
        <v>-1226.4559749999999</v>
      </c>
      <c r="N53" s="200">
        <f t="shared" ca="1" si="121"/>
        <v>-1226.4559749999999</v>
      </c>
      <c r="O53" s="200">
        <f t="shared" ca="1" si="121"/>
        <v>-1226.4559749999999</v>
      </c>
      <c r="P53" s="200">
        <f t="shared" ca="1" si="121"/>
        <v>-1226.4559749999999</v>
      </c>
      <c r="Q53" s="200">
        <f t="shared" ca="1" si="121"/>
        <v>-1226.4559749999999</v>
      </c>
      <c r="R53" s="200">
        <f t="shared" ca="1" si="121"/>
        <v>-1226.4559749999999</v>
      </c>
      <c r="S53" s="200">
        <f t="shared" ca="1" si="121"/>
        <v>-1226.4559749999999</v>
      </c>
      <c r="T53" s="200">
        <f t="shared" ca="1" si="121"/>
        <v>-1226.4559749999999</v>
      </c>
      <c r="U53" s="200">
        <f t="shared" ca="1" si="121"/>
        <v>-1226.4559749999999</v>
      </c>
      <c r="V53" s="200">
        <f t="shared" ca="1" si="121"/>
        <v>-1226.4559749999999</v>
      </c>
      <c r="W53" s="200">
        <f t="shared" ca="1" si="121"/>
        <v>-1226.4559749999999</v>
      </c>
      <c r="X53" s="200">
        <f t="shared" ca="1" si="121"/>
        <v>-1226.4559749999999</v>
      </c>
      <c r="Y53" s="200">
        <f t="shared" ca="1" si="121"/>
        <v>-1226.4559749999999</v>
      </c>
      <c r="Z53" s="200">
        <f t="shared" ca="1" si="121"/>
        <v>-1226.4559749999999</v>
      </c>
      <c r="AA53" s="200">
        <f t="shared" ca="1" si="121"/>
        <v>-1226.4559749999999</v>
      </c>
      <c r="AB53" s="200">
        <f t="shared" ca="1" si="121"/>
        <v>-1226.4559749999999</v>
      </c>
      <c r="AC53" s="200">
        <f t="shared" ca="1" si="121"/>
        <v>-1226.4559749999999</v>
      </c>
      <c r="AD53" s="200">
        <f t="shared" ca="1" si="121"/>
        <v>-1226.4559749999999</v>
      </c>
      <c r="AE53" s="200">
        <f t="shared" ca="1" si="121"/>
        <v>-1226.4559749999999</v>
      </c>
      <c r="AF53" s="200">
        <f t="shared" ca="1" si="121"/>
        <v>-1226.4559749999999</v>
      </c>
      <c r="AG53" s="200">
        <f t="shared" ca="1" si="121"/>
        <v>-1226.4559749999999</v>
      </c>
      <c r="AH53" s="200">
        <f t="shared" ca="1" si="121"/>
        <v>-1226.4559749999999</v>
      </c>
      <c r="AI53" s="200">
        <f t="shared" ca="1" si="121"/>
        <v>-1226.4559749999999</v>
      </c>
      <c r="AJ53" s="200">
        <f t="shared" ca="1" si="121"/>
        <v>-1226.4559749999999</v>
      </c>
      <c r="AK53" s="200">
        <f t="shared" ca="1" si="121"/>
        <v>-1226.4559749999999</v>
      </c>
      <c r="AL53" s="200">
        <f t="shared" ca="1" si="121"/>
        <v>-1226.4559749999999</v>
      </c>
      <c r="AM53" s="200">
        <f t="shared" ca="1" si="121"/>
        <v>-1226.4559749999999</v>
      </c>
      <c r="AN53" s="200">
        <f t="shared" ca="1" si="121"/>
        <v>-1226.4559749999999</v>
      </c>
      <c r="AO53" s="200">
        <f t="shared" ca="1" si="121"/>
        <v>-1226.4559749999999</v>
      </c>
      <c r="AP53" s="200">
        <f t="shared" ca="1" si="121"/>
        <v>-1226.4559749999999</v>
      </c>
      <c r="AQ53" s="200">
        <f t="shared" ca="1" si="121"/>
        <v>-1226.4559749999999</v>
      </c>
      <c r="AR53" s="200">
        <f t="shared" ca="1" si="121"/>
        <v>-1190.6577875</v>
      </c>
      <c r="AS53" s="200">
        <f t="shared" ca="1" si="121"/>
        <v>-1042.8208500000001</v>
      </c>
      <c r="AT53" s="200">
        <f t="shared" ca="1" si="121"/>
        <v>-823.17797499999995</v>
      </c>
      <c r="AU53" s="200">
        <f t="shared" ca="1" si="121"/>
        <v>-618.31192499999997</v>
      </c>
      <c r="AV53" s="200">
        <f t="shared" ca="1" si="121"/>
        <v>-378.28750000000002</v>
      </c>
      <c r="AW53" s="200">
        <f t="shared" ca="1" si="121"/>
        <v>-117.7625</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-49058.23899999998</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-2863.855</v>
      </c>
      <c r="D58" s="467">
        <f ca="1">$C58*INDIRECT("'Bonus Calc'!"&amp;D$101&amp;61)</f>
        <v>-107.39456249999999</v>
      </c>
      <c r="E58" s="467">
        <f ca="1">$C58*INDIRECT("'Bonus Calc'!"&amp;E$101&amp;61)</f>
        <v>-206.74169245000002</v>
      </c>
      <c r="F58" s="467">
        <f t="shared" ref="F58:AQ58" ca="1" si="126">$C58*INDIRECT("'Bonus Calc'!"&amp;F$101&amp;61)</f>
        <v>-191.21959834999998</v>
      </c>
      <c r="G58" s="467">
        <f t="shared" ca="1" si="126"/>
        <v>-176.90032335000001</v>
      </c>
      <c r="H58" s="467">
        <f t="shared" ca="1" si="126"/>
        <v>-163.61203614999999</v>
      </c>
      <c r="I58" s="467">
        <f t="shared" ca="1" si="126"/>
        <v>-151.35473675</v>
      </c>
      <c r="J58" s="467">
        <f t="shared" ca="1" si="126"/>
        <v>-139.9852324</v>
      </c>
      <c r="K58" s="467">
        <f t="shared" ca="1" si="126"/>
        <v>-129.50352310000002</v>
      </c>
      <c r="L58" s="467">
        <f t="shared" ca="1" si="126"/>
        <v>-127.7852101</v>
      </c>
      <c r="M58" s="467">
        <f t="shared" ca="1" si="126"/>
        <v>-127.75657154999999</v>
      </c>
      <c r="N58" s="467">
        <f t="shared" ca="1" si="126"/>
        <v>-127.7852101</v>
      </c>
      <c r="O58" s="467">
        <f t="shared" ca="1" si="126"/>
        <v>-127.75657154999999</v>
      </c>
      <c r="P58" s="467">
        <f t="shared" ca="1" si="126"/>
        <v>-127.7852101</v>
      </c>
      <c r="Q58" s="467">
        <f t="shared" ca="1" si="126"/>
        <v>-127.75657154999999</v>
      </c>
      <c r="R58" s="467">
        <f t="shared" ca="1" si="126"/>
        <v>-127.7852101</v>
      </c>
      <c r="S58" s="467">
        <f t="shared" ca="1" si="126"/>
        <v>-127.75657154999999</v>
      </c>
      <c r="T58" s="467">
        <f t="shared" ca="1" si="126"/>
        <v>-127.7852101</v>
      </c>
      <c r="U58" s="467">
        <f t="shared" ca="1" si="126"/>
        <v>-127.75657154999999</v>
      </c>
      <c r="V58" s="467">
        <f t="shared" ca="1" si="126"/>
        <v>-127.7852101</v>
      </c>
      <c r="W58" s="467">
        <f t="shared" ca="1" si="126"/>
        <v>-127.75657154999999</v>
      </c>
      <c r="X58" s="467">
        <f t="shared" ca="1" si="126"/>
        <v>-63.89260505</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t="shared" ref="CZ58:CZ77" ca="1" si="127">SUM(D58:CY58)</f>
        <v>-2863.855</v>
      </c>
    </row>
    <row r="59" spans="1:124" x14ac:dyDescent="0.2">
      <c r="A59" s="195">
        <f t="shared" ref="A59:A97" si="128">A58+1</f>
        <v>2</v>
      </c>
      <c r="B59" s="195">
        <f t="shared" ref="B59:B97" si="129">B13</f>
        <v>2018</v>
      </c>
      <c r="C59" s="187">
        <f t="shared" si="125"/>
        <v>-8963.1</v>
      </c>
      <c r="D59" s="466"/>
      <c r="E59" s="467">
        <f ca="1">$C59*INDIRECT("'Bonus Calc'!"&amp;D$101&amp;61)</f>
        <v>-336.11624999999998</v>
      </c>
      <c r="F59" s="467">
        <f t="shared" ref="F59:AR59" ca="1" si="130">$C59*INDIRECT("'Bonus Calc'!"&amp;E$101&amp;61)</f>
        <v>-647.04618900000003</v>
      </c>
      <c r="G59" s="467">
        <f t="shared" ca="1" si="130"/>
        <v>-598.46618699999999</v>
      </c>
      <c r="H59" s="467">
        <f t="shared" ca="1" si="130"/>
        <v>-553.65068700000006</v>
      </c>
      <c r="I59" s="467">
        <f t="shared" ca="1" si="130"/>
        <v>-512.06190300000003</v>
      </c>
      <c r="J59" s="467">
        <f t="shared" ca="1" si="130"/>
        <v>-473.69983500000001</v>
      </c>
      <c r="K59" s="467">
        <f t="shared" ca="1" si="130"/>
        <v>-438.11632800000001</v>
      </c>
      <c r="L59" s="467">
        <f t="shared" ca="1" si="130"/>
        <v>-405.31138200000004</v>
      </c>
      <c r="M59" s="467">
        <f t="shared" ca="1" si="130"/>
        <v>-399.93352200000004</v>
      </c>
      <c r="N59" s="467">
        <f t="shared" ca="1" si="130"/>
        <v>-399.84389099999999</v>
      </c>
      <c r="O59" s="467">
        <f t="shared" ca="1" si="130"/>
        <v>-399.93352200000004</v>
      </c>
      <c r="P59" s="467">
        <f t="shared" ca="1" si="130"/>
        <v>-399.84389099999999</v>
      </c>
      <c r="Q59" s="467">
        <f t="shared" ca="1" si="130"/>
        <v>-399.93352200000004</v>
      </c>
      <c r="R59" s="467">
        <f t="shared" ca="1" si="130"/>
        <v>-399.84389099999999</v>
      </c>
      <c r="S59" s="467">
        <f t="shared" ca="1" si="130"/>
        <v>-399.93352200000004</v>
      </c>
      <c r="T59" s="467">
        <f t="shared" ca="1" si="130"/>
        <v>-399.84389099999999</v>
      </c>
      <c r="U59" s="467">
        <f t="shared" ca="1" si="130"/>
        <v>-399.93352200000004</v>
      </c>
      <c r="V59" s="467">
        <f t="shared" ca="1" si="130"/>
        <v>-399.84389099999999</v>
      </c>
      <c r="W59" s="467">
        <f t="shared" ca="1" si="130"/>
        <v>-399.93352200000004</v>
      </c>
      <c r="X59" s="467">
        <f t="shared" ca="1" si="130"/>
        <v>-399.84389099999999</v>
      </c>
      <c r="Y59" s="467">
        <f t="shared" ca="1" si="130"/>
        <v>-199.96676100000002</v>
      </c>
      <c r="Z59" s="467">
        <f t="shared" ca="1" si="130"/>
        <v>0</v>
      </c>
      <c r="AA59" s="467">
        <f t="shared" ca="1" si="130"/>
        <v>0</v>
      </c>
      <c r="AB59" s="467">
        <f t="shared" ca="1" si="130"/>
        <v>0</v>
      </c>
      <c r="AC59" s="467">
        <f t="shared" ca="1" si="130"/>
        <v>0</v>
      </c>
      <c r="AD59" s="467">
        <f t="shared" ca="1" si="130"/>
        <v>0</v>
      </c>
      <c r="AE59" s="467">
        <f t="shared" ca="1" si="130"/>
        <v>0</v>
      </c>
      <c r="AF59" s="467">
        <f t="shared" ca="1" si="130"/>
        <v>0</v>
      </c>
      <c r="AG59" s="467">
        <f t="shared" ca="1" si="130"/>
        <v>0</v>
      </c>
      <c r="AH59" s="467">
        <f t="shared" ca="1" si="130"/>
        <v>0</v>
      </c>
      <c r="AI59" s="467">
        <f t="shared" ca="1" si="130"/>
        <v>0</v>
      </c>
      <c r="AJ59" s="467">
        <f t="shared" ca="1" si="130"/>
        <v>0</v>
      </c>
      <c r="AK59" s="467">
        <f t="shared" ca="1" si="130"/>
        <v>0</v>
      </c>
      <c r="AL59" s="467">
        <f t="shared" ca="1" si="130"/>
        <v>0</v>
      </c>
      <c r="AM59" s="467">
        <f t="shared" ca="1" si="130"/>
        <v>0</v>
      </c>
      <c r="AN59" s="467">
        <f t="shared" ca="1" si="130"/>
        <v>0</v>
      </c>
      <c r="AO59" s="467">
        <f t="shared" ca="1" si="130"/>
        <v>0</v>
      </c>
      <c r="AP59" s="467">
        <f t="shared" ca="1" si="130"/>
        <v>0</v>
      </c>
      <c r="AQ59" s="467">
        <f t="shared" ca="1" si="130"/>
        <v>0</v>
      </c>
      <c r="AR59" s="467">
        <f t="shared" ca="1" si="130"/>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ca="1" si="127"/>
        <v>-8963.0999999999985</v>
      </c>
      <c r="DA59" s="465"/>
    </row>
    <row r="60" spans="1:124" x14ac:dyDescent="0.2">
      <c r="A60" s="195">
        <f t="shared" si="128"/>
        <v>3</v>
      </c>
      <c r="B60" s="195">
        <f t="shared" si="129"/>
        <v>2019</v>
      </c>
      <c r="C60" s="187">
        <f t="shared" si="125"/>
        <v>-8608.33</v>
      </c>
      <c r="D60" s="466"/>
      <c r="E60" s="466"/>
      <c r="F60" s="467">
        <f ca="1">$C60*INDIRECT("'Bonus Calc'!"&amp;D$101&amp;61)</f>
        <v>-322.81237499999997</v>
      </c>
      <c r="G60" s="467">
        <f t="shared" ref="G60:AS60" ca="1" si="131">$C60*INDIRECT("'Bonus Calc'!"&amp;E$101&amp;61)</f>
        <v>-621.43534269999998</v>
      </c>
      <c r="H60" s="467">
        <f t="shared" ca="1" si="131"/>
        <v>-574.77819409999995</v>
      </c>
      <c r="I60" s="467">
        <f t="shared" ca="1" si="131"/>
        <v>-531.73654409999995</v>
      </c>
      <c r="J60" s="467">
        <f t="shared" ca="1" si="131"/>
        <v>-491.7938929</v>
      </c>
      <c r="K60" s="467">
        <f t="shared" ca="1" si="131"/>
        <v>-454.95024050000001</v>
      </c>
      <c r="L60" s="467">
        <f t="shared" ca="1" si="131"/>
        <v>-420.77517039999998</v>
      </c>
      <c r="M60" s="467">
        <f t="shared" ca="1" si="131"/>
        <v>-389.26868260000003</v>
      </c>
      <c r="N60" s="467">
        <f t="shared" ca="1" si="131"/>
        <v>-384.10368460000001</v>
      </c>
      <c r="O60" s="467">
        <f t="shared" ca="1" si="131"/>
        <v>-384.01760129999997</v>
      </c>
      <c r="P60" s="467">
        <f t="shared" ca="1" si="131"/>
        <v>-384.10368460000001</v>
      </c>
      <c r="Q60" s="467">
        <f t="shared" ca="1" si="131"/>
        <v>-384.01760129999997</v>
      </c>
      <c r="R60" s="467">
        <f t="shared" ca="1" si="131"/>
        <v>-384.10368460000001</v>
      </c>
      <c r="S60" s="467">
        <f t="shared" ca="1" si="131"/>
        <v>-384.01760129999997</v>
      </c>
      <c r="T60" s="467">
        <f t="shared" ca="1" si="131"/>
        <v>-384.10368460000001</v>
      </c>
      <c r="U60" s="467">
        <f t="shared" ca="1" si="131"/>
        <v>-384.01760129999997</v>
      </c>
      <c r="V60" s="467">
        <f t="shared" ca="1" si="131"/>
        <v>-384.10368460000001</v>
      </c>
      <c r="W60" s="467">
        <f t="shared" ca="1" si="131"/>
        <v>-384.01760129999997</v>
      </c>
      <c r="X60" s="467">
        <f t="shared" ca="1" si="131"/>
        <v>-384.10368460000001</v>
      </c>
      <c r="Y60" s="467">
        <f t="shared" ca="1" si="131"/>
        <v>-384.01760129999997</v>
      </c>
      <c r="Z60" s="467">
        <f t="shared" ca="1" si="131"/>
        <v>-192.0518423</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27"/>
        <v>-8608.3299999999963</v>
      </c>
      <c r="DA60" s="467"/>
      <c r="DB60" s="465"/>
    </row>
    <row r="61" spans="1:124" x14ac:dyDescent="0.2">
      <c r="A61" s="195">
        <f t="shared" si="128"/>
        <v>4</v>
      </c>
      <c r="B61" s="195">
        <f t="shared" si="129"/>
        <v>2020</v>
      </c>
      <c r="C61" s="187">
        <f t="shared" si="125"/>
        <v>-7780.9539999999997</v>
      </c>
      <c r="D61" s="466"/>
      <c r="E61" s="466"/>
      <c r="F61" s="466"/>
      <c r="G61" s="467">
        <f ca="1">$C61*INDIRECT("'Bonus Calc'!"&amp;D$101&amp;61)</f>
        <v>-291.785775</v>
      </c>
      <c r="H61" s="467">
        <f t="shared" ref="H61:AT61" ca="1" si="132">$C61*INDIRECT("'Bonus Calc'!"&amp;E$101&amp;61)</f>
        <v>-561.70706926000003</v>
      </c>
      <c r="I61" s="467">
        <f t="shared" ca="1" si="132"/>
        <v>-519.53429857999993</v>
      </c>
      <c r="J61" s="467">
        <f t="shared" ca="1" si="132"/>
        <v>-480.62952858</v>
      </c>
      <c r="K61" s="467">
        <f t="shared" ca="1" si="132"/>
        <v>-444.52590201999999</v>
      </c>
      <c r="L61" s="467">
        <f t="shared" ca="1" si="132"/>
        <v>-411.22341890000001</v>
      </c>
      <c r="M61" s="467">
        <f t="shared" ca="1" si="132"/>
        <v>-380.33303151999996</v>
      </c>
      <c r="N61" s="467">
        <f t="shared" ca="1" si="132"/>
        <v>-351.85473988000001</v>
      </c>
      <c r="O61" s="467">
        <f t="shared" ca="1" si="132"/>
        <v>-347.18616747999999</v>
      </c>
      <c r="P61" s="467">
        <f t="shared" ca="1" si="132"/>
        <v>-347.10835793999996</v>
      </c>
      <c r="Q61" s="467">
        <f t="shared" ca="1" si="132"/>
        <v>-347.18616747999999</v>
      </c>
      <c r="R61" s="467">
        <f t="shared" ca="1" si="132"/>
        <v>-347.10835793999996</v>
      </c>
      <c r="S61" s="467">
        <f t="shared" ca="1" si="132"/>
        <v>-347.18616747999999</v>
      </c>
      <c r="T61" s="467">
        <f t="shared" ca="1" si="132"/>
        <v>-347.10835793999996</v>
      </c>
      <c r="U61" s="467">
        <f t="shared" ca="1" si="132"/>
        <v>-347.18616747999999</v>
      </c>
      <c r="V61" s="467">
        <f t="shared" ca="1" si="132"/>
        <v>-347.10835793999996</v>
      </c>
      <c r="W61" s="467">
        <f t="shared" ca="1" si="132"/>
        <v>-347.18616747999999</v>
      </c>
      <c r="X61" s="467">
        <f t="shared" ca="1" si="132"/>
        <v>-347.10835793999996</v>
      </c>
      <c r="Y61" s="467">
        <f t="shared" ca="1" si="132"/>
        <v>-347.18616747999999</v>
      </c>
      <c r="Z61" s="467">
        <f t="shared" ca="1" si="132"/>
        <v>-347.10835793999996</v>
      </c>
      <c r="AA61" s="467">
        <f t="shared" ca="1" si="132"/>
        <v>-173.59308374</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27"/>
        <v>-7780.9540000000025</v>
      </c>
      <c r="DA61" s="467"/>
      <c r="DB61" s="467"/>
      <c r="DC61" s="465"/>
    </row>
    <row r="62" spans="1:124" x14ac:dyDescent="0.2">
      <c r="A62" s="195">
        <f t="shared" si="128"/>
        <v>5</v>
      </c>
      <c r="B62" s="195">
        <f t="shared" si="129"/>
        <v>2021</v>
      </c>
      <c r="C62" s="187">
        <f t="shared" si="125"/>
        <v>-11421</v>
      </c>
      <c r="D62" s="466"/>
      <c r="E62" s="466"/>
      <c r="F62" s="466"/>
      <c r="G62" s="466"/>
      <c r="H62" s="467">
        <f ca="1">$C62*INDIRECT("'Bonus Calc'!"&amp;D$101&amp;61)</f>
        <v>-428.28749999999997</v>
      </c>
      <c r="I62" s="467">
        <f t="shared" ref="I62:AU62" ca="1" si="133">$C62*INDIRECT("'Bonus Calc'!"&amp;E$101&amp;61)</f>
        <v>-824.48199</v>
      </c>
      <c r="J62" s="467">
        <f t="shared" ca="1" si="133"/>
        <v>-762.58016999999995</v>
      </c>
      <c r="K62" s="467">
        <f t="shared" ca="1" si="133"/>
        <v>-705.47516999999993</v>
      </c>
      <c r="L62" s="467">
        <f t="shared" ca="1" si="133"/>
        <v>-652.48172999999997</v>
      </c>
      <c r="M62" s="467">
        <f t="shared" ca="1" si="133"/>
        <v>-603.59985000000006</v>
      </c>
      <c r="N62" s="467">
        <f t="shared" ca="1" si="133"/>
        <v>-558.25847999999996</v>
      </c>
      <c r="O62" s="467">
        <f t="shared" ca="1" si="133"/>
        <v>-516.45762000000002</v>
      </c>
      <c r="P62" s="467">
        <f t="shared" ca="1" si="133"/>
        <v>-509.60502000000002</v>
      </c>
      <c r="Q62" s="467">
        <f t="shared" ca="1" si="133"/>
        <v>-509.49080999999995</v>
      </c>
      <c r="R62" s="467">
        <f t="shared" ca="1" si="133"/>
        <v>-509.60502000000002</v>
      </c>
      <c r="S62" s="467">
        <f t="shared" ca="1" si="133"/>
        <v>-509.49080999999995</v>
      </c>
      <c r="T62" s="467">
        <f t="shared" ca="1" si="133"/>
        <v>-509.60502000000002</v>
      </c>
      <c r="U62" s="467">
        <f t="shared" ca="1" si="133"/>
        <v>-509.49080999999995</v>
      </c>
      <c r="V62" s="467">
        <f t="shared" ca="1" si="133"/>
        <v>-509.60502000000002</v>
      </c>
      <c r="W62" s="467">
        <f t="shared" ca="1" si="133"/>
        <v>-509.49080999999995</v>
      </c>
      <c r="X62" s="467">
        <f t="shared" ca="1" si="133"/>
        <v>-509.60502000000002</v>
      </c>
      <c r="Y62" s="467">
        <f t="shared" ca="1" si="133"/>
        <v>-509.49080999999995</v>
      </c>
      <c r="Z62" s="467">
        <f t="shared" ca="1" si="133"/>
        <v>-509.60502000000002</v>
      </c>
      <c r="AA62" s="467">
        <f t="shared" ca="1" si="133"/>
        <v>-509.49080999999995</v>
      </c>
      <c r="AB62" s="467">
        <f t="shared" ca="1" si="133"/>
        <v>-254.80251000000001</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27"/>
        <v>-11421</v>
      </c>
      <c r="DA62" s="467"/>
      <c r="DB62" s="467"/>
      <c r="DC62" s="467"/>
      <c r="DD62" s="465"/>
    </row>
    <row r="63" spans="1:124" x14ac:dyDescent="0.2">
      <c r="A63" s="195">
        <f t="shared" si="128"/>
        <v>6</v>
      </c>
      <c r="B63" s="195">
        <f t="shared" si="129"/>
        <v>2022</v>
      </c>
      <c r="C63" s="187">
        <f t="shared" ca="1" si="125"/>
        <v>-9421</v>
      </c>
      <c r="D63" s="466"/>
      <c r="E63" s="466"/>
      <c r="F63" s="466"/>
      <c r="G63" s="466"/>
      <c r="H63" s="466"/>
      <c r="I63" s="467">
        <f ca="1">$C63*INDIRECT("'Bonus Calc'!"&amp;D$101&amp;61)</f>
        <v>-353.28749999999997</v>
      </c>
      <c r="J63" s="467">
        <f t="shared" ref="J63:AV63" ca="1" si="134">$C63*INDIRECT("'Bonus Calc'!"&amp;E$101&amp;61)</f>
        <v>-680.10199</v>
      </c>
      <c r="K63" s="467">
        <f t="shared" ca="1" si="134"/>
        <v>-629.04016999999999</v>
      </c>
      <c r="L63" s="467">
        <f t="shared" ca="1" si="134"/>
        <v>-581.93516999999997</v>
      </c>
      <c r="M63" s="467">
        <f t="shared" ca="1" si="134"/>
        <v>-538.22172999999998</v>
      </c>
      <c r="N63" s="467">
        <f t="shared" ca="1" si="134"/>
        <v>-497.89985000000001</v>
      </c>
      <c r="O63" s="467">
        <f t="shared" ca="1" si="134"/>
        <v>-460.49847999999997</v>
      </c>
      <c r="P63" s="467">
        <f t="shared" ca="1" si="134"/>
        <v>-426.01762000000002</v>
      </c>
      <c r="Q63" s="467">
        <f t="shared" ca="1" si="134"/>
        <v>-420.36502000000002</v>
      </c>
      <c r="R63" s="467">
        <f t="shared" ca="1" si="134"/>
        <v>-420.27080999999998</v>
      </c>
      <c r="S63" s="467">
        <f t="shared" ca="1" si="134"/>
        <v>-420.36502000000002</v>
      </c>
      <c r="T63" s="467">
        <f t="shared" ca="1" si="134"/>
        <v>-420.27080999999998</v>
      </c>
      <c r="U63" s="467">
        <f t="shared" ca="1" si="134"/>
        <v>-420.36502000000002</v>
      </c>
      <c r="V63" s="467">
        <f t="shared" ca="1" si="134"/>
        <v>-420.27080999999998</v>
      </c>
      <c r="W63" s="467">
        <f t="shared" ca="1" si="134"/>
        <v>-420.36502000000002</v>
      </c>
      <c r="X63" s="467">
        <f t="shared" ca="1" si="134"/>
        <v>-420.27080999999998</v>
      </c>
      <c r="Y63" s="467">
        <f t="shared" ca="1" si="134"/>
        <v>-420.36502000000002</v>
      </c>
      <c r="Z63" s="467">
        <f t="shared" ca="1" si="134"/>
        <v>-420.27080999999998</v>
      </c>
      <c r="AA63" s="467">
        <f t="shared" ca="1" si="134"/>
        <v>-420.36502000000002</v>
      </c>
      <c r="AB63" s="467">
        <f t="shared" ca="1" si="134"/>
        <v>-420.27080999999998</v>
      </c>
      <c r="AC63" s="467">
        <f t="shared" ca="1" si="134"/>
        <v>-210.18251000000001</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27"/>
        <v>-9421</v>
      </c>
      <c r="DA63" s="467"/>
      <c r="DB63" s="467"/>
      <c r="DC63" s="467"/>
      <c r="DD63" s="467"/>
      <c r="DE63" s="465"/>
    </row>
    <row r="64" spans="1:124" x14ac:dyDescent="0.2">
      <c r="A64" s="195">
        <f t="shared" si="128"/>
        <v>7</v>
      </c>
      <c r="B64" s="195">
        <f t="shared" si="129"/>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27"/>
        <v>0</v>
      </c>
      <c r="DA64" s="467"/>
      <c r="DB64" s="467"/>
      <c r="DC64" s="467"/>
      <c r="DD64" s="467"/>
      <c r="DE64" s="467"/>
      <c r="DF64" s="465"/>
    </row>
    <row r="65" spans="1:123" x14ac:dyDescent="0.2">
      <c r="A65" s="195">
        <f t="shared" si="128"/>
        <v>8</v>
      </c>
      <c r="B65" s="195">
        <f t="shared" si="129"/>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27"/>
        <v>0</v>
      </c>
      <c r="DA65" s="467"/>
      <c r="DB65" s="467"/>
      <c r="DC65" s="467"/>
      <c r="DD65" s="467"/>
      <c r="DE65" s="467"/>
      <c r="DF65" s="467"/>
      <c r="DG65" s="465"/>
    </row>
    <row r="66" spans="1:123" x14ac:dyDescent="0.2">
      <c r="A66" s="195">
        <f t="shared" si="128"/>
        <v>9</v>
      </c>
      <c r="B66" s="195">
        <f t="shared" si="129"/>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27"/>
        <v>0</v>
      </c>
      <c r="DA66" s="467"/>
      <c r="DB66" s="467"/>
      <c r="DC66" s="467"/>
      <c r="DD66" s="467"/>
      <c r="DE66" s="467"/>
      <c r="DF66" s="467"/>
      <c r="DG66" s="467"/>
      <c r="DH66" s="465"/>
    </row>
    <row r="67" spans="1:123" x14ac:dyDescent="0.2">
      <c r="A67" s="195">
        <f t="shared" si="128"/>
        <v>10</v>
      </c>
      <c r="B67" s="195">
        <f t="shared" si="129"/>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27"/>
        <v>0</v>
      </c>
      <c r="DA67" s="467"/>
      <c r="DB67" s="467"/>
      <c r="DC67" s="467"/>
      <c r="DD67" s="467"/>
      <c r="DE67" s="467"/>
      <c r="DF67" s="467"/>
      <c r="DG67" s="467"/>
      <c r="DH67" s="467"/>
      <c r="DI67" s="465"/>
    </row>
    <row r="68" spans="1:123" x14ac:dyDescent="0.2">
      <c r="A68" s="195">
        <f t="shared" si="128"/>
        <v>11</v>
      </c>
      <c r="B68" s="195">
        <f t="shared" si="129"/>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27"/>
        <v>0</v>
      </c>
      <c r="DA68" s="467"/>
      <c r="DB68" s="467"/>
      <c r="DC68" s="467"/>
      <c r="DD68" s="467"/>
      <c r="DE68" s="467"/>
      <c r="DF68" s="467"/>
      <c r="DG68" s="467"/>
      <c r="DH68" s="467"/>
      <c r="DI68" s="467"/>
      <c r="DJ68" s="465"/>
    </row>
    <row r="69" spans="1:123" x14ac:dyDescent="0.2">
      <c r="A69" s="195">
        <f t="shared" si="128"/>
        <v>12</v>
      </c>
      <c r="B69" s="195">
        <f t="shared" si="129"/>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27"/>
        <v>0</v>
      </c>
      <c r="DA69" s="467"/>
      <c r="DB69" s="467"/>
      <c r="DC69" s="467"/>
      <c r="DD69" s="467"/>
      <c r="DE69" s="467"/>
      <c r="DF69" s="467"/>
      <c r="DG69" s="467"/>
      <c r="DH69" s="467"/>
      <c r="DI69" s="467"/>
      <c r="DJ69" s="467"/>
      <c r="DK69" s="465"/>
    </row>
    <row r="70" spans="1:123" x14ac:dyDescent="0.2">
      <c r="A70" s="195">
        <f t="shared" si="128"/>
        <v>13</v>
      </c>
      <c r="B70" s="195">
        <f t="shared" si="129"/>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27"/>
        <v>0</v>
      </c>
      <c r="DA70" s="467"/>
      <c r="DB70" s="467"/>
      <c r="DC70" s="467"/>
      <c r="DD70" s="467"/>
      <c r="DE70" s="467"/>
      <c r="DF70" s="467"/>
      <c r="DG70" s="467"/>
      <c r="DH70" s="467"/>
      <c r="DI70" s="467"/>
      <c r="DJ70" s="467"/>
      <c r="DK70" s="467"/>
      <c r="DL70" s="465"/>
    </row>
    <row r="71" spans="1:123" x14ac:dyDescent="0.2">
      <c r="A71" s="195">
        <f t="shared" si="128"/>
        <v>14</v>
      </c>
      <c r="B71" s="195">
        <f t="shared" si="129"/>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27"/>
        <v>0</v>
      </c>
      <c r="DA71" s="467"/>
      <c r="DB71" s="467"/>
      <c r="DC71" s="467"/>
      <c r="DD71" s="467"/>
      <c r="DE71" s="467"/>
      <c r="DF71" s="467"/>
      <c r="DG71" s="467"/>
      <c r="DH71" s="467"/>
      <c r="DI71" s="467"/>
      <c r="DJ71" s="467"/>
      <c r="DK71" s="467"/>
      <c r="DL71" s="467"/>
      <c r="DM71" s="465"/>
    </row>
    <row r="72" spans="1:123" x14ac:dyDescent="0.2">
      <c r="A72" s="195">
        <f t="shared" si="128"/>
        <v>15</v>
      </c>
      <c r="B72" s="195">
        <f t="shared" si="129"/>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27"/>
        <v>0</v>
      </c>
      <c r="DA72" s="467"/>
      <c r="DB72" s="467"/>
      <c r="DC72" s="467"/>
      <c r="DD72" s="467"/>
      <c r="DE72" s="467"/>
      <c r="DF72" s="467"/>
      <c r="DG72" s="467"/>
      <c r="DH72" s="467"/>
      <c r="DI72" s="467"/>
      <c r="DJ72" s="467"/>
      <c r="DK72" s="467"/>
      <c r="DL72" s="467"/>
      <c r="DM72" s="467"/>
      <c r="DN72" s="465"/>
    </row>
    <row r="73" spans="1:123" x14ac:dyDescent="0.2">
      <c r="A73" s="195">
        <f t="shared" si="128"/>
        <v>16</v>
      </c>
      <c r="B73" s="195">
        <f t="shared" si="129"/>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27"/>
        <v>0</v>
      </c>
      <c r="DA73" s="467"/>
      <c r="DB73" s="467"/>
      <c r="DC73" s="467"/>
      <c r="DD73" s="467"/>
      <c r="DE73" s="467"/>
      <c r="DF73" s="467"/>
      <c r="DG73" s="467"/>
      <c r="DH73" s="467"/>
      <c r="DI73" s="467"/>
      <c r="DJ73" s="467"/>
      <c r="DK73" s="467"/>
      <c r="DL73" s="467"/>
      <c r="DM73" s="467"/>
      <c r="DN73" s="467"/>
      <c r="DO73" s="465"/>
    </row>
    <row r="74" spans="1:123" x14ac:dyDescent="0.2">
      <c r="A74" s="195">
        <f t="shared" si="128"/>
        <v>17</v>
      </c>
      <c r="B74" s="195">
        <f t="shared" si="129"/>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27"/>
        <v>0</v>
      </c>
      <c r="DA74" s="467"/>
      <c r="DB74" s="467"/>
      <c r="DC74" s="467"/>
      <c r="DD74" s="467"/>
      <c r="DE74" s="467"/>
      <c r="DF74" s="467"/>
      <c r="DG74" s="467"/>
      <c r="DH74" s="467"/>
      <c r="DI74" s="467"/>
      <c r="DJ74" s="467"/>
      <c r="DK74" s="467"/>
      <c r="DL74" s="467"/>
      <c r="DM74" s="467"/>
      <c r="DN74" s="467"/>
      <c r="DO74" s="467"/>
      <c r="DP74" s="465"/>
    </row>
    <row r="75" spans="1:123" x14ac:dyDescent="0.2">
      <c r="A75" s="195">
        <f t="shared" si="128"/>
        <v>18</v>
      </c>
      <c r="B75" s="195">
        <f t="shared" si="129"/>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27"/>
        <v>0</v>
      </c>
      <c r="DA75" s="467"/>
      <c r="DB75" s="467"/>
      <c r="DC75" s="467"/>
      <c r="DD75" s="467"/>
      <c r="DE75" s="467"/>
      <c r="DF75" s="467"/>
      <c r="DG75" s="467"/>
      <c r="DH75" s="467"/>
      <c r="DI75" s="467"/>
      <c r="DJ75" s="467"/>
      <c r="DK75" s="467"/>
      <c r="DL75" s="467"/>
      <c r="DM75" s="467"/>
      <c r="DN75" s="467"/>
      <c r="DO75" s="467"/>
      <c r="DP75" s="467"/>
      <c r="DQ75" s="465"/>
    </row>
    <row r="76" spans="1:123" x14ac:dyDescent="0.2">
      <c r="A76" s="195">
        <f t="shared" si="128"/>
        <v>19</v>
      </c>
      <c r="B76" s="195">
        <f t="shared" si="129"/>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27"/>
        <v>0</v>
      </c>
      <c r="DA76" s="467"/>
      <c r="DB76" s="467"/>
      <c r="DC76" s="467"/>
      <c r="DD76" s="467"/>
      <c r="DE76" s="467"/>
      <c r="DF76" s="467"/>
      <c r="DG76" s="467"/>
      <c r="DH76" s="467"/>
      <c r="DI76" s="467"/>
      <c r="DJ76" s="467"/>
      <c r="DK76" s="467"/>
      <c r="DL76" s="467"/>
      <c r="DM76" s="467"/>
      <c r="DN76" s="467"/>
      <c r="DO76" s="467"/>
      <c r="DP76" s="467"/>
      <c r="DQ76" s="467"/>
      <c r="DR76" s="465"/>
    </row>
    <row r="77" spans="1:123" x14ac:dyDescent="0.2">
      <c r="A77" s="195">
        <f t="shared" si="128"/>
        <v>20</v>
      </c>
      <c r="B77" s="195">
        <f t="shared" si="129"/>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27"/>
        <v>0</v>
      </c>
      <c r="DA77" s="467"/>
      <c r="DB77" s="467"/>
      <c r="DC77" s="467"/>
      <c r="DD77" s="467"/>
      <c r="DE77" s="467"/>
      <c r="DF77" s="467"/>
      <c r="DG77" s="467"/>
      <c r="DH77" s="467"/>
      <c r="DI77" s="467"/>
      <c r="DJ77" s="467"/>
      <c r="DK77" s="467"/>
      <c r="DL77" s="467"/>
      <c r="DM77" s="467"/>
      <c r="DN77" s="467"/>
      <c r="DO77" s="467"/>
      <c r="DP77" s="467"/>
      <c r="DQ77" s="467"/>
      <c r="DR77" s="467"/>
      <c r="DS77" s="465"/>
    </row>
    <row r="78" spans="1:123" x14ac:dyDescent="0.2">
      <c r="A78" s="195">
        <f t="shared" si="128"/>
        <v>21</v>
      </c>
      <c r="B78" s="195">
        <f t="shared" si="129"/>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c r="DA78" s="467"/>
      <c r="DB78" s="467"/>
      <c r="DC78" s="467"/>
      <c r="DD78" s="467"/>
      <c r="DE78" s="467"/>
      <c r="DF78" s="467"/>
      <c r="DG78" s="467"/>
      <c r="DH78" s="467"/>
      <c r="DI78" s="467"/>
      <c r="DJ78" s="467"/>
      <c r="DK78" s="467"/>
      <c r="DL78" s="467"/>
      <c r="DM78" s="467"/>
      <c r="DN78" s="467"/>
      <c r="DO78" s="467"/>
      <c r="DP78" s="467"/>
      <c r="DQ78" s="467"/>
      <c r="DR78" s="467"/>
      <c r="DS78" s="465"/>
    </row>
    <row r="79" spans="1:123" x14ac:dyDescent="0.2">
      <c r="A79" s="195">
        <f t="shared" si="128"/>
        <v>22</v>
      </c>
      <c r="B79" s="195">
        <f t="shared" si="129"/>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c r="DA79" s="467"/>
      <c r="DB79" s="467"/>
      <c r="DC79" s="467"/>
      <c r="DD79" s="467"/>
      <c r="DE79" s="467"/>
      <c r="DF79" s="467"/>
      <c r="DG79" s="467"/>
      <c r="DH79" s="467"/>
      <c r="DI79" s="467"/>
      <c r="DJ79" s="467"/>
      <c r="DK79" s="467"/>
      <c r="DL79" s="467"/>
      <c r="DM79" s="467"/>
      <c r="DN79" s="467"/>
      <c r="DO79" s="467"/>
      <c r="DP79" s="467"/>
      <c r="DQ79" s="467"/>
      <c r="DR79" s="467"/>
      <c r="DS79" s="465"/>
    </row>
    <row r="80" spans="1:123" x14ac:dyDescent="0.2">
      <c r="A80" s="195">
        <f t="shared" si="128"/>
        <v>23</v>
      </c>
      <c r="B80" s="195">
        <f t="shared" si="129"/>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c r="DA80" s="467"/>
      <c r="DB80" s="467"/>
      <c r="DC80" s="467"/>
      <c r="DD80" s="467"/>
      <c r="DE80" s="467"/>
      <c r="DF80" s="467"/>
      <c r="DG80" s="467"/>
      <c r="DH80" s="467"/>
      <c r="DI80" s="467"/>
      <c r="DJ80" s="467"/>
      <c r="DK80" s="467"/>
      <c r="DL80" s="467"/>
      <c r="DM80" s="467"/>
      <c r="DN80" s="467"/>
      <c r="DO80" s="467"/>
      <c r="DP80" s="467"/>
      <c r="DQ80" s="467"/>
      <c r="DR80" s="467"/>
      <c r="DS80" s="465"/>
    </row>
    <row r="81" spans="1:123" x14ac:dyDescent="0.2">
      <c r="A81" s="195">
        <f t="shared" si="128"/>
        <v>24</v>
      </c>
      <c r="B81" s="195">
        <f t="shared" si="129"/>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c r="DA81" s="467"/>
      <c r="DB81" s="467"/>
      <c r="DC81" s="467"/>
      <c r="DD81" s="467"/>
      <c r="DE81" s="467"/>
      <c r="DF81" s="467"/>
      <c r="DG81" s="467"/>
      <c r="DH81" s="467"/>
      <c r="DI81" s="467"/>
      <c r="DJ81" s="467"/>
      <c r="DK81" s="467"/>
      <c r="DL81" s="467"/>
      <c r="DM81" s="467"/>
      <c r="DN81" s="467"/>
      <c r="DO81" s="467"/>
      <c r="DP81" s="467"/>
      <c r="DQ81" s="467"/>
      <c r="DR81" s="467"/>
      <c r="DS81" s="465"/>
    </row>
    <row r="82" spans="1:123" x14ac:dyDescent="0.2">
      <c r="A82" s="195">
        <f t="shared" si="128"/>
        <v>25</v>
      </c>
      <c r="B82" s="195">
        <f t="shared" si="129"/>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c r="DA82" s="467"/>
      <c r="DB82" s="467"/>
      <c r="DC82" s="467"/>
      <c r="DD82" s="467"/>
      <c r="DE82" s="467"/>
      <c r="DF82" s="467"/>
      <c r="DG82" s="467"/>
      <c r="DH82" s="467"/>
      <c r="DI82" s="467"/>
      <c r="DJ82" s="467"/>
      <c r="DK82" s="467"/>
      <c r="DL82" s="467"/>
      <c r="DM82" s="467"/>
      <c r="DN82" s="467"/>
      <c r="DO82" s="467"/>
      <c r="DP82" s="467"/>
      <c r="DQ82" s="467"/>
      <c r="DR82" s="467"/>
      <c r="DS82" s="465"/>
    </row>
    <row r="83" spans="1:123" x14ac:dyDescent="0.2">
      <c r="A83" s="195">
        <f t="shared" si="128"/>
        <v>26</v>
      </c>
      <c r="B83" s="195">
        <f t="shared" si="129"/>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c r="DA83" s="467"/>
      <c r="DB83" s="467"/>
      <c r="DC83" s="467"/>
      <c r="DD83" s="467"/>
      <c r="DE83" s="467"/>
      <c r="DF83" s="467"/>
      <c r="DG83" s="467"/>
      <c r="DH83" s="467"/>
      <c r="DI83" s="467"/>
      <c r="DJ83" s="467"/>
      <c r="DK83" s="467"/>
      <c r="DL83" s="467"/>
      <c r="DM83" s="467"/>
      <c r="DN83" s="467"/>
      <c r="DO83" s="467"/>
      <c r="DP83" s="467"/>
      <c r="DQ83" s="467"/>
      <c r="DR83" s="467"/>
      <c r="DS83" s="465"/>
    </row>
    <row r="84" spans="1:123" x14ac:dyDescent="0.2">
      <c r="A84" s="195">
        <f t="shared" si="128"/>
        <v>27</v>
      </c>
      <c r="B84" s="195">
        <f t="shared" si="129"/>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c r="DA84" s="467"/>
      <c r="DB84" s="467"/>
      <c r="DC84" s="467"/>
      <c r="DD84" s="467"/>
      <c r="DE84" s="467"/>
      <c r="DF84" s="467"/>
      <c r="DG84" s="467"/>
      <c r="DH84" s="467"/>
      <c r="DI84" s="467"/>
      <c r="DJ84" s="467"/>
      <c r="DK84" s="467"/>
      <c r="DL84" s="467"/>
      <c r="DM84" s="467"/>
      <c r="DN84" s="467"/>
      <c r="DO84" s="467"/>
      <c r="DP84" s="467"/>
      <c r="DQ84" s="467"/>
      <c r="DR84" s="467"/>
      <c r="DS84" s="465"/>
    </row>
    <row r="85" spans="1:123" x14ac:dyDescent="0.2">
      <c r="A85" s="195">
        <f t="shared" si="128"/>
        <v>28</v>
      </c>
      <c r="B85" s="195">
        <f t="shared" si="129"/>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c r="DA85" s="467"/>
      <c r="DB85" s="467"/>
      <c r="DC85" s="467"/>
      <c r="DD85" s="467"/>
      <c r="DE85" s="467"/>
      <c r="DF85" s="467"/>
      <c r="DG85" s="467"/>
      <c r="DH85" s="467"/>
      <c r="DI85" s="467"/>
      <c r="DJ85" s="467"/>
      <c r="DK85" s="467"/>
      <c r="DL85" s="467"/>
      <c r="DM85" s="467"/>
      <c r="DN85" s="467"/>
      <c r="DO85" s="467"/>
      <c r="DP85" s="467"/>
      <c r="DQ85" s="467"/>
      <c r="DR85" s="467"/>
      <c r="DS85" s="465"/>
    </row>
    <row r="86" spans="1:123" x14ac:dyDescent="0.2">
      <c r="A86" s="195">
        <f t="shared" si="128"/>
        <v>29</v>
      </c>
      <c r="B86" s="195">
        <f t="shared" si="129"/>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c r="DA86" s="467"/>
      <c r="DB86" s="467"/>
      <c r="DC86" s="467"/>
      <c r="DD86" s="467"/>
      <c r="DE86" s="467"/>
      <c r="DF86" s="467"/>
      <c r="DG86" s="467"/>
      <c r="DH86" s="467"/>
      <c r="DI86" s="467"/>
      <c r="DJ86" s="467"/>
      <c r="DK86" s="467"/>
      <c r="DL86" s="467"/>
      <c r="DM86" s="467"/>
      <c r="DN86" s="467"/>
      <c r="DO86" s="467"/>
      <c r="DP86" s="467"/>
      <c r="DQ86" s="467"/>
      <c r="DR86" s="467"/>
      <c r="DS86" s="465"/>
    </row>
    <row r="87" spans="1:123" x14ac:dyDescent="0.2">
      <c r="A87" s="195">
        <f t="shared" si="128"/>
        <v>30</v>
      </c>
      <c r="B87" s="195">
        <f t="shared" si="129"/>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c r="DA87" s="467"/>
      <c r="DB87" s="467"/>
      <c r="DC87" s="467"/>
      <c r="DD87" s="467"/>
      <c r="DE87" s="467"/>
      <c r="DF87" s="467"/>
      <c r="DG87" s="467"/>
      <c r="DH87" s="467"/>
      <c r="DI87" s="467"/>
      <c r="DJ87" s="467"/>
      <c r="DK87" s="467"/>
      <c r="DL87" s="467"/>
      <c r="DM87" s="467"/>
      <c r="DN87" s="467"/>
      <c r="DO87" s="467"/>
      <c r="DP87" s="467"/>
      <c r="DQ87" s="467"/>
      <c r="DR87" s="467"/>
      <c r="DS87" s="465"/>
    </row>
    <row r="88" spans="1:123" x14ac:dyDescent="0.2">
      <c r="A88" s="195">
        <f t="shared" si="128"/>
        <v>31</v>
      </c>
      <c r="B88" s="195">
        <f t="shared" si="129"/>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c r="DA88" s="467"/>
      <c r="DB88" s="467"/>
      <c r="DC88" s="467"/>
      <c r="DD88" s="467"/>
      <c r="DE88" s="467"/>
      <c r="DF88" s="467"/>
      <c r="DG88" s="467"/>
      <c r="DH88" s="467"/>
      <c r="DI88" s="467"/>
      <c r="DJ88" s="467"/>
      <c r="DK88" s="467"/>
      <c r="DL88" s="467"/>
      <c r="DM88" s="467"/>
      <c r="DN88" s="467"/>
      <c r="DO88" s="467"/>
      <c r="DP88" s="467"/>
      <c r="DQ88" s="467"/>
      <c r="DR88" s="467"/>
      <c r="DS88" s="465"/>
    </row>
    <row r="89" spans="1:123" x14ac:dyDescent="0.2">
      <c r="A89" s="195">
        <f t="shared" si="128"/>
        <v>32</v>
      </c>
      <c r="B89" s="195">
        <f t="shared" si="129"/>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c r="DA89" s="467"/>
      <c r="DB89" s="467"/>
      <c r="DC89" s="467"/>
      <c r="DD89" s="467"/>
      <c r="DE89" s="467"/>
      <c r="DF89" s="467"/>
      <c r="DG89" s="467"/>
      <c r="DH89" s="467"/>
      <c r="DI89" s="467"/>
      <c r="DJ89" s="467"/>
      <c r="DK89" s="467"/>
      <c r="DL89" s="467"/>
      <c r="DM89" s="467"/>
      <c r="DN89" s="467"/>
      <c r="DO89" s="467"/>
      <c r="DP89" s="467"/>
      <c r="DQ89" s="467"/>
      <c r="DR89" s="467"/>
      <c r="DS89" s="465"/>
    </row>
    <row r="90" spans="1:123" x14ac:dyDescent="0.2">
      <c r="A90" s="195">
        <f t="shared" si="128"/>
        <v>33</v>
      </c>
      <c r="B90" s="195">
        <f t="shared" si="129"/>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c r="DA90" s="467"/>
      <c r="DB90" s="467"/>
      <c r="DC90" s="467"/>
      <c r="DD90" s="467"/>
      <c r="DE90" s="467"/>
      <c r="DF90" s="467"/>
      <c r="DG90" s="467"/>
      <c r="DH90" s="467"/>
      <c r="DI90" s="467"/>
      <c r="DJ90" s="467"/>
      <c r="DK90" s="467"/>
      <c r="DL90" s="467"/>
      <c r="DM90" s="467"/>
      <c r="DN90" s="467"/>
      <c r="DO90" s="467"/>
      <c r="DP90" s="467"/>
      <c r="DQ90" s="467"/>
      <c r="DR90" s="467"/>
      <c r="DS90" s="465"/>
    </row>
    <row r="91" spans="1:123" x14ac:dyDescent="0.2">
      <c r="A91" s="195">
        <f t="shared" si="128"/>
        <v>34</v>
      </c>
      <c r="B91" s="195">
        <f t="shared" si="129"/>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c r="DA91" s="467"/>
      <c r="DB91" s="467"/>
      <c r="DC91" s="467"/>
      <c r="DD91" s="467"/>
      <c r="DE91" s="467"/>
      <c r="DF91" s="467"/>
      <c r="DG91" s="467"/>
      <c r="DH91" s="467"/>
      <c r="DI91" s="467"/>
      <c r="DJ91" s="467"/>
      <c r="DK91" s="467"/>
      <c r="DL91" s="467"/>
      <c r="DM91" s="467"/>
      <c r="DN91" s="467"/>
      <c r="DO91" s="467"/>
      <c r="DP91" s="467"/>
      <c r="DQ91" s="467"/>
      <c r="DR91" s="467"/>
      <c r="DS91" s="465"/>
    </row>
    <row r="92" spans="1:123" x14ac:dyDescent="0.2">
      <c r="A92" s="195">
        <f t="shared" si="128"/>
        <v>35</v>
      </c>
      <c r="B92" s="195">
        <f t="shared" si="129"/>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c r="DA92" s="467"/>
      <c r="DB92" s="467"/>
      <c r="DC92" s="467"/>
      <c r="DD92" s="467"/>
      <c r="DE92" s="467"/>
      <c r="DF92" s="467"/>
      <c r="DG92" s="467"/>
      <c r="DH92" s="467"/>
      <c r="DI92" s="467"/>
      <c r="DJ92" s="467"/>
      <c r="DK92" s="467"/>
      <c r="DL92" s="467"/>
      <c r="DM92" s="467"/>
      <c r="DN92" s="467"/>
      <c r="DO92" s="467"/>
      <c r="DP92" s="467"/>
      <c r="DQ92" s="467"/>
      <c r="DR92" s="467"/>
      <c r="DS92" s="465"/>
    </row>
    <row r="93" spans="1:123" x14ac:dyDescent="0.2">
      <c r="A93" s="195">
        <f t="shared" si="128"/>
        <v>36</v>
      </c>
      <c r="B93" s="195">
        <f t="shared" si="129"/>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c r="DA93" s="467"/>
      <c r="DB93" s="467"/>
      <c r="DC93" s="467"/>
      <c r="DD93" s="467"/>
      <c r="DE93" s="467"/>
      <c r="DF93" s="467"/>
      <c r="DG93" s="467"/>
      <c r="DH93" s="467"/>
      <c r="DI93" s="467"/>
      <c r="DJ93" s="467"/>
      <c r="DK93" s="467"/>
      <c r="DL93" s="467"/>
      <c r="DM93" s="467"/>
      <c r="DN93" s="467"/>
      <c r="DO93" s="467"/>
      <c r="DP93" s="467"/>
      <c r="DQ93" s="467"/>
      <c r="DR93" s="467"/>
      <c r="DS93" s="465"/>
    </row>
    <row r="94" spans="1:123" x14ac:dyDescent="0.2">
      <c r="A94" s="195">
        <f t="shared" si="128"/>
        <v>37</v>
      </c>
      <c r="B94" s="195">
        <f t="shared" si="129"/>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c r="DA94" s="467"/>
      <c r="DB94" s="467"/>
      <c r="DC94" s="467"/>
      <c r="DD94" s="467"/>
      <c r="DE94" s="467"/>
      <c r="DF94" s="467"/>
      <c r="DG94" s="467"/>
      <c r="DH94" s="467"/>
      <c r="DI94" s="467"/>
      <c r="DJ94" s="467"/>
      <c r="DK94" s="467"/>
      <c r="DL94" s="467"/>
      <c r="DM94" s="467"/>
      <c r="DN94" s="467"/>
      <c r="DO94" s="467"/>
      <c r="DP94" s="467"/>
      <c r="DQ94" s="467"/>
      <c r="DR94" s="467"/>
      <c r="DS94" s="465"/>
    </row>
    <row r="95" spans="1:123" x14ac:dyDescent="0.2">
      <c r="A95" s="195">
        <f t="shared" si="128"/>
        <v>38</v>
      </c>
      <c r="B95" s="195">
        <f t="shared" si="129"/>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c r="DA95" s="467"/>
      <c r="DB95" s="467"/>
      <c r="DC95" s="467"/>
      <c r="DD95" s="467"/>
      <c r="DE95" s="467"/>
      <c r="DF95" s="467"/>
      <c r="DG95" s="467"/>
      <c r="DH95" s="467"/>
      <c r="DI95" s="467"/>
      <c r="DJ95" s="467"/>
      <c r="DK95" s="467"/>
      <c r="DL95" s="467"/>
      <c r="DM95" s="467"/>
      <c r="DN95" s="467"/>
      <c r="DO95" s="467"/>
      <c r="DP95" s="467"/>
      <c r="DQ95" s="467"/>
      <c r="DR95" s="467"/>
      <c r="DS95" s="465"/>
    </row>
    <row r="96" spans="1:123" x14ac:dyDescent="0.2">
      <c r="A96" s="195">
        <f t="shared" si="128"/>
        <v>39</v>
      </c>
      <c r="B96" s="195">
        <f t="shared" si="129"/>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c r="DA96" s="467"/>
      <c r="DB96" s="467"/>
      <c r="DC96" s="467"/>
      <c r="DD96" s="467"/>
      <c r="DE96" s="467"/>
      <c r="DF96" s="467"/>
      <c r="DG96" s="467"/>
      <c r="DH96" s="467"/>
      <c r="DI96" s="467"/>
      <c r="DJ96" s="467"/>
      <c r="DK96" s="467"/>
      <c r="DL96" s="467"/>
      <c r="DM96" s="467"/>
      <c r="DN96" s="467"/>
      <c r="DO96" s="467"/>
      <c r="DP96" s="467"/>
      <c r="DQ96" s="467"/>
      <c r="DR96" s="467"/>
      <c r="DS96" s="465"/>
    </row>
    <row r="97" spans="1:123" x14ac:dyDescent="0.2">
      <c r="A97" s="195">
        <f t="shared" si="128"/>
        <v>40</v>
      </c>
      <c r="B97" s="195">
        <f t="shared" si="129"/>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c r="DA97" s="467"/>
      <c r="DB97" s="467"/>
      <c r="DC97" s="467"/>
      <c r="DD97" s="467"/>
      <c r="DE97" s="467"/>
      <c r="DF97" s="467"/>
      <c r="DG97" s="467"/>
      <c r="DH97" s="467"/>
      <c r="DI97" s="467"/>
      <c r="DJ97" s="467"/>
      <c r="DK97" s="467"/>
      <c r="DL97" s="467"/>
      <c r="DM97" s="467"/>
      <c r="DN97" s="467"/>
      <c r="DO97" s="467"/>
      <c r="DP97" s="467"/>
      <c r="DQ97" s="467"/>
      <c r="DR97" s="467"/>
      <c r="DS97" s="465"/>
    </row>
    <row r="98" spans="1:123" s="186" customFormat="1" x14ac:dyDescent="0.2">
      <c r="A98" s="199" t="s">
        <v>70</v>
      </c>
      <c r="B98" s="199"/>
      <c r="C98" s="199"/>
      <c r="D98" s="205">
        <f t="shared" ref="D98:AI98" ca="1" si="169">SUM(D58:D97)</f>
        <v>-107.39456249999999</v>
      </c>
      <c r="E98" s="205">
        <f t="shared" ca="1" si="169"/>
        <v>-542.85794245</v>
      </c>
      <c r="F98" s="205">
        <f t="shared" ca="1" si="169"/>
        <v>-1161.07816235</v>
      </c>
      <c r="G98" s="205">
        <f t="shared" ca="1" si="169"/>
        <v>-1688.5876280499999</v>
      </c>
      <c r="H98" s="205">
        <f t="shared" ca="1" si="169"/>
        <v>-2282.0354865099998</v>
      </c>
      <c r="I98" s="205">
        <f t="shared" ca="1" si="169"/>
        <v>-2892.4569724299995</v>
      </c>
      <c r="J98" s="205">
        <f t="shared" ca="1" si="169"/>
        <v>-3028.7906488799999</v>
      </c>
      <c r="K98" s="205">
        <f t="shared" ca="1" si="169"/>
        <v>-2801.6113336200006</v>
      </c>
      <c r="L98" s="205">
        <f t="shared" ca="1" si="169"/>
        <v>-2599.5120814000002</v>
      </c>
      <c r="M98" s="205">
        <f t="shared" ca="1" si="169"/>
        <v>-2439.1133876700001</v>
      </c>
      <c r="N98" s="205">
        <f t="shared" ca="1" si="169"/>
        <v>-2319.7458555800004</v>
      </c>
      <c r="O98" s="205">
        <f t="shared" ca="1" si="169"/>
        <v>-2235.8499623300004</v>
      </c>
      <c r="P98" s="205">
        <f t="shared" ca="1" si="169"/>
        <v>-2194.4637836399997</v>
      </c>
      <c r="Q98" s="205">
        <f t="shared" ca="1" si="169"/>
        <v>-2188.74969233</v>
      </c>
      <c r="R98" s="205">
        <f t="shared" ca="1" si="169"/>
        <v>-2188.7169736400001</v>
      </c>
      <c r="S98" s="205">
        <f t="shared" ca="1" si="169"/>
        <v>-2188.74969233</v>
      </c>
      <c r="T98" s="205">
        <f t="shared" ca="1" si="169"/>
        <v>-2188.7169736400001</v>
      </c>
      <c r="U98" s="205">
        <f t="shared" ca="1" si="169"/>
        <v>-2188.74969233</v>
      </c>
      <c r="V98" s="205">
        <f t="shared" ca="1" si="169"/>
        <v>-2188.7169736400001</v>
      </c>
      <c r="W98" s="205">
        <f t="shared" ca="1" si="169"/>
        <v>-2188.74969233</v>
      </c>
      <c r="X98" s="205">
        <f t="shared" ca="1" si="169"/>
        <v>-2124.8243685899997</v>
      </c>
      <c r="Y98" s="205">
        <f t="shared" ca="1" si="169"/>
        <v>-1861.0263597799999</v>
      </c>
      <c r="Z98" s="205">
        <f t="shared" ca="1" si="169"/>
        <v>-1469.0360302399999</v>
      </c>
      <c r="AA98" s="205">
        <f t="shared" ca="1" si="169"/>
        <v>-1103.4489137399999</v>
      </c>
      <c r="AB98" s="205">
        <f t="shared" ca="1" si="169"/>
        <v>-675.07331999999997</v>
      </c>
      <c r="AC98" s="205">
        <f t="shared" ca="1" si="169"/>
        <v>-210.18251000000001</v>
      </c>
      <c r="AD98" s="205">
        <f t="shared" ca="1" si="169"/>
        <v>0</v>
      </c>
      <c r="AE98" s="205">
        <f t="shared" ca="1" si="169"/>
        <v>0</v>
      </c>
      <c r="AF98" s="205">
        <f t="shared" ca="1" si="169"/>
        <v>0</v>
      </c>
      <c r="AG98" s="205">
        <f t="shared" ca="1" si="169"/>
        <v>0</v>
      </c>
      <c r="AH98" s="205">
        <f t="shared" ca="1" si="169"/>
        <v>0</v>
      </c>
      <c r="AI98" s="205">
        <f t="shared" ca="1" si="169"/>
        <v>0</v>
      </c>
      <c r="AJ98" s="205">
        <f t="shared" ref="AJ98:CU98" ca="1" si="170">SUM(AJ58:AJ97)</f>
        <v>0</v>
      </c>
      <c r="AK98" s="205">
        <f t="shared" ca="1" si="170"/>
        <v>0</v>
      </c>
      <c r="AL98" s="205">
        <f t="shared" ca="1" si="170"/>
        <v>0</v>
      </c>
      <c r="AM98" s="205">
        <f t="shared" ca="1" si="170"/>
        <v>0</v>
      </c>
      <c r="AN98" s="205">
        <f t="shared" ca="1" si="170"/>
        <v>0</v>
      </c>
      <c r="AO98" s="205">
        <f t="shared" ca="1" si="170"/>
        <v>0</v>
      </c>
      <c r="AP98" s="205">
        <f t="shared" ca="1" si="170"/>
        <v>0</v>
      </c>
      <c r="AQ98" s="205">
        <f t="shared" ca="1" si="170"/>
        <v>0</v>
      </c>
      <c r="AR98" s="205">
        <f t="shared" ca="1" si="170"/>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f t="shared" ca="1" si="170"/>
        <v>0</v>
      </c>
      <c r="BM98" s="205">
        <f t="shared" ca="1" si="170"/>
        <v>0</v>
      </c>
      <c r="BN98" s="205">
        <f t="shared" ca="1" si="170"/>
        <v>0</v>
      </c>
      <c r="BO98" s="205">
        <f t="shared" ca="1" si="170"/>
        <v>0</v>
      </c>
      <c r="BP98" s="205">
        <f t="shared" ca="1" si="170"/>
        <v>0</v>
      </c>
      <c r="BQ98" s="205">
        <f t="shared" ca="1" si="170"/>
        <v>0</v>
      </c>
      <c r="BR98" s="205">
        <f t="shared" ca="1" si="170"/>
        <v>0</v>
      </c>
      <c r="BS98" s="205">
        <f t="shared" ca="1" si="170"/>
        <v>0</v>
      </c>
      <c r="BT98" s="205">
        <f t="shared" ca="1" si="170"/>
        <v>0</v>
      </c>
      <c r="BU98" s="205">
        <f t="shared" ca="1" si="170"/>
        <v>0</v>
      </c>
      <c r="BV98" s="205">
        <f t="shared" ca="1" si="170"/>
        <v>0</v>
      </c>
      <c r="BW98" s="205">
        <f t="shared" ca="1" si="170"/>
        <v>0</v>
      </c>
      <c r="BX98" s="205">
        <f t="shared" ca="1" si="170"/>
        <v>0</v>
      </c>
      <c r="BY98" s="205">
        <f t="shared" ca="1" si="170"/>
        <v>0</v>
      </c>
      <c r="BZ98" s="205">
        <f t="shared" ca="1" si="170"/>
        <v>0</v>
      </c>
      <c r="CA98" s="205">
        <f t="shared" ca="1" si="170"/>
        <v>0</v>
      </c>
      <c r="CB98" s="205">
        <f t="shared" ca="1" si="170"/>
        <v>0</v>
      </c>
      <c r="CC98" s="205">
        <f t="shared" ca="1" si="170"/>
        <v>0</v>
      </c>
      <c r="CD98" s="205">
        <f t="shared" ca="1" si="170"/>
        <v>0</v>
      </c>
      <c r="CE98" s="205">
        <f t="shared" si="170"/>
        <v>0</v>
      </c>
      <c r="CF98" s="205">
        <f t="shared" si="170"/>
        <v>0</v>
      </c>
      <c r="CG98" s="205">
        <f t="shared" si="170"/>
        <v>0</v>
      </c>
      <c r="CH98" s="205">
        <f t="shared" si="170"/>
        <v>0</v>
      </c>
      <c r="CI98" s="205">
        <f t="shared" si="170"/>
        <v>0</v>
      </c>
      <c r="CJ98" s="205">
        <f t="shared" si="170"/>
        <v>0</v>
      </c>
      <c r="CK98" s="205">
        <f t="shared" si="170"/>
        <v>0</v>
      </c>
      <c r="CL98" s="205">
        <f t="shared" si="170"/>
        <v>0</v>
      </c>
      <c r="CM98" s="205">
        <f t="shared" si="170"/>
        <v>0</v>
      </c>
      <c r="CN98" s="205">
        <f t="shared" si="170"/>
        <v>0</v>
      </c>
      <c r="CO98" s="205">
        <f t="shared" si="170"/>
        <v>0</v>
      </c>
      <c r="CP98" s="205">
        <f t="shared" si="170"/>
        <v>0</v>
      </c>
      <c r="CQ98" s="205">
        <f t="shared" si="170"/>
        <v>0</v>
      </c>
      <c r="CR98" s="205">
        <f t="shared" si="170"/>
        <v>0</v>
      </c>
      <c r="CS98" s="205">
        <f t="shared" si="170"/>
        <v>0</v>
      </c>
      <c r="CT98" s="205">
        <f t="shared" si="170"/>
        <v>0</v>
      </c>
      <c r="CU98" s="205">
        <f t="shared" si="170"/>
        <v>0</v>
      </c>
      <c r="CV98" s="205">
        <f t="shared" ref="CV98:CY98" si="171">SUM(CV58:CV97)</f>
        <v>0</v>
      </c>
      <c r="CW98" s="205">
        <f t="shared" si="171"/>
        <v>0</v>
      </c>
      <c r="CX98" s="205">
        <f t="shared" si="171"/>
        <v>0</v>
      </c>
      <c r="CY98" s="205">
        <f t="shared" si="171"/>
        <v>0</v>
      </c>
      <c r="CZ98" s="205">
        <f t="shared" ref="CZ98" ca="1" si="172">SUM(D98:CY98)</f>
        <v>-49058.239000000009</v>
      </c>
    </row>
    <row r="99" spans="1:123"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23"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23"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c r="CI101" s="469"/>
      <c r="CN101" s="469"/>
      <c r="CS101" s="469"/>
      <c r="CX101" s="469"/>
    </row>
    <row r="102" spans="1:123" x14ac:dyDescent="0.2">
      <c r="D102" s="464" t="s">
        <v>273</v>
      </c>
      <c r="G102" s="469"/>
    </row>
    <row r="103" spans="1:123" x14ac:dyDescent="0.2">
      <c r="D103" s="464">
        <v>8</v>
      </c>
    </row>
    <row r="104" spans="1:123" x14ac:dyDescent="0.2">
      <c r="D104" s="464">
        <v>3</v>
      </c>
      <c r="E104" s="464">
        <f>+D104+1</f>
        <v>4</v>
      </c>
      <c r="F104" s="464">
        <f t="shared" ref="F104:BQ104" si="173">+E104+1</f>
        <v>5</v>
      </c>
      <c r="G104" s="464">
        <f t="shared" si="173"/>
        <v>6</v>
      </c>
      <c r="H104" s="464">
        <f t="shared" si="173"/>
        <v>7</v>
      </c>
      <c r="I104" s="464">
        <f t="shared" si="173"/>
        <v>8</v>
      </c>
      <c r="J104" s="464">
        <f t="shared" si="173"/>
        <v>9</v>
      </c>
      <c r="K104" s="464">
        <f t="shared" si="173"/>
        <v>10</v>
      </c>
      <c r="L104" s="464">
        <f t="shared" si="173"/>
        <v>11</v>
      </c>
      <c r="M104" s="464">
        <f t="shared" si="173"/>
        <v>12</v>
      </c>
      <c r="N104" s="464">
        <f t="shared" si="173"/>
        <v>13</v>
      </c>
      <c r="O104" s="464">
        <f t="shared" si="173"/>
        <v>14</v>
      </c>
      <c r="P104" s="464">
        <f t="shared" si="173"/>
        <v>15</v>
      </c>
      <c r="Q104" s="464">
        <f t="shared" si="173"/>
        <v>16</v>
      </c>
      <c r="R104" s="464">
        <f t="shared" si="173"/>
        <v>17</v>
      </c>
      <c r="S104" s="464">
        <f t="shared" si="173"/>
        <v>18</v>
      </c>
      <c r="T104" s="464">
        <f t="shared" si="173"/>
        <v>19</v>
      </c>
      <c r="U104" s="464">
        <f t="shared" si="173"/>
        <v>20</v>
      </c>
      <c r="V104" s="464">
        <f t="shared" si="173"/>
        <v>21</v>
      </c>
      <c r="W104" s="464">
        <f t="shared" si="173"/>
        <v>22</v>
      </c>
      <c r="X104" s="464">
        <f t="shared" si="173"/>
        <v>23</v>
      </c>
      <c r="Y104" s="464">
        <f t="shared" si="173"/>
        <v>24</v>
      </c>
      <c r="Z104" s="464">
        <f t="shared" si="173"/>
        <v>25</v>
      </c>
      <c r="AA104" s="464">
        <f t="shared" si="173"/>
        <v>26</v>
      </c>
      <c r="AB104" s="464">
        <f t="shared" si="173"/>
        <v>27</v>
      </c>
      <c r="AC104" s="464">
        <f t="shared" si="173"/>
        <v>28</v>
      </c>
      <c r="AD104" s="464">
        <f t="shared" si="173"/>
        <v>29</v>
      </c>
      <c r="AE104" s="464">
        <f t="shared" si="173"/>
        <v>30</v>
      </c>
      <c r="AF104" s="464">
        <f t="shared" si="173"/>
        <v>31</v>
      </c>
      <c r="AG104" s="464">
        <f t="shared" si="173"/>
        <v>32</v>
      </c>
      <c r="AH104" s="464">
        <f t="shared" si="173"/>
        <v>33</v>
      </c>
      <c r="AI104" s="464">
        <f t="shared" si="173"/>
        <v>34</v>
      </c>
      <c r="AJ104" s="464">
        <f t="shared" si="173"/>
        <v>35</v>
      </c>
      <c r="AK104" s="464">
        <f t="shared" si="173"/>
        <v>36</v>
      </c>
      <c r="AL104" s="464">
        <f t="shared" si="173"/>
        <v>37</v>
      </c>
      <c r="AM104" s="464">
        <f t="shared" si="173"/>
        <v>38</v>
      </c>
      <c r="AN104" s="464">
        <f t="shared" si="173"/>
        <v>39</v>
      </c>
      <c r="AO104" s="464">
        <f t="shared" si="173"/>
        <v>40</v>
      </c>
      <c r="AP104" s="464">
        <f t="shared" si="173"/>
        <v>41</v>
      </c>
      <c r="AQ104" s="464">
        <f t="shared" si="173"/>
        <v>42</v>
      </c>
      <c r="AR104" s="464">
        <f t="shared" si="173"/>
        <v>43</v>
      </c>
      <c r="AS104" s="464">
        <f t="shared" si="173"/>
        <v>44</v>
      </c>
      <c r="AT104" s="464">
        <f t="shared" si="173"/>
        <v>45</v>
      </c>
      <c r="AU104" s="464">
        <f t="shared" si="173"/>
        <v>46</v>
      </c>
      <c r="AV104" s="464">
        <f t="shared" si="173"/>
        <v>47</v>
      </c>
      <c r="AW104" s="464">
        <f t="shared" si="173"/>
        <v>48</v>
      </c>
      <c r="AX104" s="464">
        <f t="shared" si="173"/>
        <v>49</v>
      </c>
      <c r="AY104" s="464">
        <f t="shared" si="173"/>
        <v>50</v>
      </c>
      <c r="AZ104" s="464">
        <f t="shared" si="173"/>
        <v>51</v>
      </c>
      <c r="BA104" s="464">
        <f t="shared" si="173"/>
        <v>52</v>
      </c>
      <c r="BB104" s="464">
        <f t="shared" si="173"/>
        <v>53</v>
      </c>
      <c r="BC104" s="464">
        <f t="shared" si="173"/>
        <v>54</v>
      </c>
      <c r="BD104" s="464">
        <f t="shared" si="173"/>
        <v>55</v>
      </c>
      <c r="BE104" s="464">
        <f t="shared" si="173"/>
        <v>56</v>
      </c>
      <c r="BF104" s="464">
        <f t="shared" si="173"/>
        <v>57</v>
      </c>
      <c r="BG104" s="464">
        <f t="shared" si="173"/>
        <v>58</v>
      </c>
      <c r="BH104" s="464">
        <f t="shared" si="173"/>
        <v>59</v>
      </c>
      <c r="BI104" s="464">
        <f t="shared" si="173"/>
        <v>60</v>
      </c>
      <c r="BJ104" s="464">
        <f t="shared" si="173"/>
        <v>61</v>
      </c>
      <c r="BK104" s="464">
        <f t="shared" si="173"/>
        <v>62</v>
      </c>
      <c r="BL104" s="464">
        <f t="shared" si="173"/>
        <v>63</v>
      </c>
      <c r="BM104" s="464">
        <f t="shared" si="173"/>
        <v>64</v>
      </c>
      <c r="BN104" s="464">
        <f t="shared" si="173"/>
        <v>65</v>
      </c>
      <c r="BO104" s="464">
        <f t="shared" si="173"/>
        <v>66</v>
      </c>
      <c r="BP104" s="464">
        <f t="shared" si="173"/>
        <v>67</v>
      </c>
      <c r="BQ104" s="464">
        <f t="shared" si="173"/>
        <v>68</v>
      </c>
      <c r="BR104" s="464">
        <f t="shared" ref="BR104:CD104" si="174">+BQ104+1</f>
        <v>69</v>
      </c>
      <c r="BS104" s="464">
        <f t="shared" si="174"/>
        <v>70</v>
      </c>
      <c r="BT104" s="464">
        <f t="shared" si="174"/>
        <v>71</v>
      </c>
      <c r="BU104" s="464">
        <f t="shared" si="174"/>
        <v>72</v>
      </c>
      <c r="BV104" s="464">
        <f t="shared" si="174"/>
        <v>73</v>
      </c>
      <c r="BW104" s="464">
        <f t="shared" si="174"/>
        <v>74</v>
      </c>
      <c r="BX104" s="464">
        <f t="shared" si="174"/>
        <v>75</v>
      </c>
      <c r="BY104" s="464">
        <f t="shared" si="174"/>
        <v>76</v>
      </c>
      <c r="BZ104" s="464">
        <f t="shared" si="174"/>
        <v>77</v>
      </c>
      <c r="CA104" s="464">
        <f t="shared" si="174"/>
        <v>78</v>
      </c>
      <c r="CB104" s="464">
        <f t="shared" si="174"/>
        <v>79</v>
      </c>
      <c r="CC104" s="464">
        <f t="shared" si="174"/>
        <v>80</v>
      </c>
      <c r="CD104" s="464">
        <f t="shared" si="174"/>
        <v>81</v>
      </c>
    </row>
  </sheetData>
  <pageMargins left="0.75" right="0.75" top="1" bottom="1" header="0.5" footer="0.5"/>
  <pageSetup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34998626667073579"/>
    <pageSetUpPr fitToPage="1"/>
  </sheetPr>
  <dimension ref="A1:DE104"/>
  <sheetViews>
    <sheetView zoomScaleNormal="100" workbookViewId="0">
      <selection activeCell="G19" sqref="G19"/>
    </sheetView>
  </sheetViews>
  <sheetFormatPr defaultColWidth="9" defaultRowHeight="11.25" x14ac:dyDescent="0.2"/>
  <cols>
    <col min="1" max="1" width="20.125" style="183" bestFit="1" customWidth="1"/>
    <col min="2" max="2" width="5.625" style="464" customWidth="1"/>
    <col min="3" max="3" width="6.375" style="183" bestFit="1" customWidth="1"/>
    <col min="4" max="4" width="8.125" style="183" customWidth="1"/>
    <col min="5" max="6" width="6.375" style="183" bestFit="1" customWidth="1"/>
    <col min="7" max="7" width="6.75" style="183" customWidth="1"/>
    <col min="8" max="9" width="6.75" style="183" bestFit="1" customWidth="1"/>
    <col min="10" max="38" width="5.625" style="183" bestFit="1" customWidth="1"/>
    <col min="39"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40</v>
      </c>
      <c r="E1" s="181" t="s">
        <v>73</v>
      </c>
      <c r="F1" s="182" t="s">
        <v>33</v>
      </c>
      <c r="G1" s="182"/>
      <c r="H1" s="464">
        <f>FirstYearAlt1</f>
        <v>0</v>
      </c>
    </row>
    <row r="2" spans="1:106" x14ac:dyDescent="0.2">
      <c r="A2" s="181" t="s">
        <v>325</v>
      </c>
      <c r="B2" s="181"/>
      <c r="C2" s="181"/>
      <c r="D2" s="181">
        <f ca="1">'LookUp Ranges'!D49</f>
        <v>20</v>
      </c>
      <c r="E2" s="181" t="s">
        <v>73</v>
      </c>
      <c r="F2" s="182" t="s">
        <v>82</v>
      </c>
      <c r="G2" s="182"/>
      <c r="H2" s="464">
        <f>InServiceAlt1</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IF(E5=$H$2,SUM($D6:E6),IF(E5&gt;$H$2,E6,0))+IF($H$2-$D$5+1=A13,RetireValueAlt1,0)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IF(F5=$H$2,SUM($D6:F6),IF(F5&gt;$H$2,F6,0))+IF($H$2-$D$5+1=A14,RetireValueAlt1,0)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183">
        <f>+DB13+1</f>
        <v>2019</v>
      </c>
    </row>
    <row r="15" spans="1:106" x14ac:dyDescent="0.2">
      <c r="A15" s="195">
        <f t="shared" si="10"/>
        <v>4</v>
      </c>
      <c r="B15" s="195">
        <f t="shared" si="10"/>
        <v>2020</v>
      </c>
      <c r="C15" s="187">
        <f>IF(G5=$H$2,SUM($D6:G6),IF(G5&gt;$H$2,G6,0))+IF($H$2-$D$5+1=A15,RetireValueAlt1,0)</f>
        <v>0</v>
      </c>
      <c r="D15" s="196"/>
      <c r="E15" s="196"/>
      <c r="F15" s="196"/>
      <c r="G15" s="196">
        <f ca="1">($C15/$D$1)/2</f>
        <v>0</v>
      </c>
      <c r="H15" s="196">
        <f t="shared" ref="H15:AM15" ca="1" si="18">IF(H$11&lt;$D$1+$A15,$C15/$D$1,IF(H$11=$D$1+$A15,($C15/$D$1)/2,0))</f>
        <v>0</v>
      </c>
      <c r="I15" s="196">
        <f t="shared" ca="1" si="18"/>
        <v>0</v>
      </c>
      <c r="J15" s="196">
        <f t="shared" ca="1" si="18"/>
        <v>0</v>
      </c>
      <c r="K15" s="196">
        <f t="shared" ca="1" si="18"/>
        <v>0</v>
      </c>
      <c r="L15" s="196">
        <f t="shared" ca="1" si="18"/>
        <v>0</v>
      </c>
      <c r="M15" s="196">
        <f t="shared" ca="1" si="18"/>
        <v>0</v>
      </c>
      <c r="N15" s="196">
        <f t="shared" ca="1" si="18"/>
        <v>0</v>
      </c>
      <c r="O15" s="196">
        <f t="shared" ca="1" si="18"/>
        <v>0</v>
      </c>
      <c r="P15" s="196">
        <f t="shared" ca="1" si="18"/>
        <v>0</v>
      </c>
      <c r="Q15" s="196">
        <f t="shared" ca="1" si="18"/>
        <v>0</v>
      </c>
      <c r="R15" s="196">
        <f t="shared" ca="1" si="18"/>
        <v>0</v>
      </c>
      <c r="S15" s="196">
        <f t="shared" ca="1" si="18"/>
        <v>0</v>
      </c>
      <c r="T15" s="196">
        <f t="shared" ca="1" si="18"/>
        <v>0</v>
      </c>
      <c r="U15" s="196">
        <f t="shared" ca="1" si="18"/>
        <v>0</v>
      </c>
      <c r="V15" s="196">
        <f t="shared" ca="1" si="18"/>
        <v>0</v>
      </c>
      <c r="W15" s="196">
        <f t="shared" ca="1" si="18"/>
        <v>0</v>
      </c>
      <c r="X15" s="196">
        <f t="shared" ca="1" si="18"/>
        <v>0</v>
      </c>
      <c r="Y15" s="196">
        <f t="shared" ca="1" si="18"/>
        <v>0</v>
      </c>
      <c r="Z15" s="196">
        <f t="shared" ca="1" si="18"/>
        <v>0</v>
      </c>
      <c r="AA15" s="196">
        <f t="shared" ca="1" si="18"/>
        <v>0</v>
      </c>
      <c r="AB15" s="196">
        <f t="shared" ca="1" si="18"/>
        <v>0</v>
      </c>
      <c r="AC15" s="196">
        <f t="shared" ca="1" si="18"/>
        <v>0</v>
      </c>
      <c r="AD15" s="196">
        <f t="shared" ca="1" si="18"/>
        <v>0</v>
      </c>
      <c r="AE15" s="196">
        <f t="shared" ca="1" si="18"/>
        <v>0</v>
      </c>
      <c r="AF15" s="196">
        <f t="shared" ca="1" si="18"/>
        <v>0</v>
      </c>
      <c r="AG15" s="196">
        <f t="shared" ca="1" si="18"/>
        <v>0</v>
      </c>
      <c r="AH15" s="196">
        <f t="shared" ca="1" si="18"/>
        <v>0</v>
      </c>
      <c r="AI15" s="196">
        <f t="shared" ca="1" si="18"/>
        <v>0</v>
      </c>
      <c r="AJ15" s="196">
        <f t="shared" ca="1" si="18"/>
        <v>0</v>
      </c>
      <c r="AK15" s="196">
        <f t="shared" ca="1" si="18"/>
        <v>0</v>
      </c>
      <c r="AL15" s="196">
        <f t="shared" ca="1" si="18"/>
        <v>0</v>
      </c>
      <c r="AM15" s="196">
        <f t="shared" ca="1" si="18"/>
        <v>0</v>
      </c>
      <c r="AN15" s="196">
        <f t="shared" ref="AN15:BS15" ca="1" si="19">IF(AN$11&lt;$D$1+$A15,$C15/$D$1,IF(AN$11=$D$1+$A15,($C15/$D$1)/2,0))</f>
        <v>0</v>
      </c>
      <c r="AO15" s="196">
        <f t="shared" ca="1" si="19"/>
        <v>0</v>
      </c>
      <c r="AP15" s="196">
        <f t="shared" ca="1" si="19"/>
        <v>0</v>
      </c>
      <c r="AQ15" s="196">
        <f t="shared" ca="1" si="19"/>
        <v>0</v>
      </c>
      <c r="AR15" s="196">
        <f t="shared" ca="1" si="19"/>
        <v>0</v>
      </c>
      <c r="AS15" s="196">
        <f t="shared" ca="1" si="19"/>
        <v>0</v>
      </c>
      <c r="AT15" s="196">
        <f t="shared" ca="1" si="19"/>
        <v>0</v>
      </c>
      <c r="AU15" s="196">
        <f t="shared" ca="1" si="19"/>
        <v>0</v>
      </c>
      <c r="AV15" s="196">
        <f t="shared" ca="1" si="19"/>
        <v>0</v>
      </c>
      <c r="AW15" s="196">
        <f t="shared" ca="1" si="19"/>
        <v>0</v>
      </c>
      <c r="AX15" s="196">
        <f t="shared" ca="1" si="19"/>
        <v>0</v>
      </c>
      <c r="AY15" s="196">
        <f t="shared" ca="1" si="19"/>
        <v>0</v>
      </c>
      <c r="AZ15" s="196">
        <f t="shared" ca="1" si="19"/>
        <v>0</v>
      </c>
      <c r="BA15" s="196">
        <f t="shared" ca="1" si="19"/>
        <v>0</v>
      </c>
      <c r="BB15" s="196">
        <f t="shared" ca="1" si="19"/>
        <v>0</v>
      </c>
      <c r="BC15" s="196">
        <f t="shared" ca="1" si="19"/>
        <v>0</v>
      </c>
      <c r="BD15" s="196">
        <f t="shared" ca="1" si="19"/>
        <v>0</v>
      </c>
      <c r="BE15" s="196">
        <f t="shared" ca="1" si="19"/>
        <v>0</v>
      </c>
      <c r="BF15" s="196">
        <f t="shared" ca="1" si="19"/>
        <v>0</v>
      </c>
      <c r="BG15" s="196">
        <f t="shared" ca="1" si="19"/>
        <v>0</v>
      </c>
      <c r="BH15" s="196">
        <f t="shared" ca="1" si="19"/>
        <v>0</v>
      </c>
      <c r="BI15" s="196">
        <f t="shared" ca="1" si="19"/>
        <v>0</v>
      </c>
      <c r="BJ15" s="196">
        <f t="shared" ca="1" si="19"/>
        <v>0</v>
      </c>
      <c r="BK15" s="196">
        <f t="shared" ca="1" si="19"/>
        <v>0</v>
      </c>
      <c r="BL15" s="196">
        <f t="shared" ca="1" si="19"/>
        <v>0</v>
      </c>
      <c r="BM15" s="196">
        <f t="shared" ca="1" si="19"/>
        <v>0</v>
      </c>
      <c r="BN15" s="196">
        <f t="shared" ca="1" si="19"/>
        <v>0</v>
      </c>
      <c r="BO15" s="196">
        <f t="shared" ca="1" si="19"/>
        <v>0</v>
      </c>
      <c r="BP15" s="196">
        <f t="shared" ca="1" si="19"/>
        <v>0</v>
      </c>
      <c r="BQ15" s="196">
        <f t="shared" ca="1" si="19"/>
        <v>0</v>
      </c>
      <c r="BR15" s="196">
        <f t="shared" ca="1" si="19"/>
        <v>0</v>
      </c>
      <c r="BS15" s="196">
        <f t="shared" ca="1" si="19"/>
        <v>0</v>
      </c>
      <c r="BT15" s="196">
        <f t="shared" ref="BT15:CY15" ca="1" si="20">IF(BT$11&lt;$D$1+$A15,$C15/$D$1,IF(BT$11=$D$1+$A15,($C15/$D$1)/2,0))</f>
        <v>0</v>
      </c>
      <c r="BU15" s="196">
        <f t="shared" ca="1" si="20"/>
        <v>0</v>
      </c>
      <c r="BV15" s="196">
        <f t="shared" ca="1" si="20"/>
        <v>0</v>
      </c>
      <c r="BW15" s="196">
        <f t="shared" ca="1" si="20"/>
        <v>0</v>
      </c>
      <c r="BX15" s="196">
        <f t="shared" ca="1" si="20"/>
        <v>0</v>
      </c>
      <c r="BY15" s="196">
        <f t="shared" ca="1" si="20"/>
        <v>0</v>
      </c>
      <c r="BZ15" s="196">
        <f t="shared" ca="1" si="20"/>
        <v>0</v>
      </c>
      <c r="CA15" s="196">
        <f t="shared" ca="1" si="20"/>
        <v>0</v>
      </c>
      <c r="CB15" s="196">
        <f t="shared" ca="1" si="20"/>
        <v>0</v>
      </c>
      <c r="CC15" s="196">
        <f t="shared" ca="1" si="20"/>
        <v>0</v>
      </c>
      <c r="CD15" s="196">
        <f t="shared" ca="1" si="20"/>
        <v>0</v>
      </c>
      <c r="CE15" s="196">
        <f t="shared" ca="1" si="20"/>
        <v>0</v>
      </c>
      <c r="CF15" s="196">
        <f t="shared" ca="1" si="20"/>
        <v>0</v>
      </c>
      <c r="CG15" s="196">
        <f t="shared" ca="1" si="20"/>
        <v>0</v>
      </c>
      <c r="CH15" s="196">
        <f t="shared" ca="1" si="20"/>
        <v>0</v>
      </c>
      <c r="CI15" s="196">
        <f t="shared" ca="1" si="20"/>
        <v>0</v>
      </c>
      <c r="CJ15" s="196">
        <f t="shared" ca="1" si="20"/>
        <v>0</v>
      </c>
      <c r="CK15" s="196">
        <f t="shared" ca="1" si="20"/>
        <v>0</v>
      </c>
      <c r="CL15" s="196">
        <f t="shared" ca="1" si="20"/>
        <v>0</v>
      </c>
      <c r="CM15" s="196">
        <f t="shared" ca="1" si="20"/>
        <v>0</v>
      </c>
      <c r="CN15" s="196">
        <f t="shared" ca="1" si="20"/>
        <v>0</v>
      </c>
      <c r="CO15" s="196">
        <f t="shared" ca="1" si="20"/>
        <v>0</v>
      </c>
      <c r="CP15" s="196">
        <f t="shared" ca="1" si="20"/>
        <v>0</v>
      </c>
      <c r="CQ15" s="196">
        <f t="shared" ca="1" si="20"/>
        <v>0</v>
      </c>
      <c r="CR15" s="196">
        <f t="shared" ca="1" si="20"/>
        <v>0</v>
      </c>
      <c r="CS15" s="196">
        <f t="shared" ca="1" si="20"/>
        <v>0</v>
      </c>
      <c r="CT15" s="196">
        <f t="shared" ca="1" si="20"/>
        <v>0</v>
      </c>
      <c r="CU15" s="196">
        <f t="shared" ca="1" si="20"/>
        <v>0</v>
      </c>
      <c r="CV15" s="196">
        <f t="shared" ca="1" si="20"/>
        <v>0</v>
      </c>
      <c r="CW15" s="196">
        <f t="shared" ca="1" si="20"/>
        <v>0</v>
      </c>
      <c r="CX15" s="196">
        <f t="shared" ca="1" si="20"/>
        <v>0</v>
      </c>
      <c r="CY15" s="196">
        <f t="shared" ca="1" si="20"/>
        <v>0</v>
      </c>
      <c r="CZ15" s="196">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21"/>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09"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09"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09"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09"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09"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row>
    <row r="38" spans="1:109"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row>
    <row r="39" spans="1:109"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row>
    <row r="40" spans="1:109"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row>
    <row r="41" spans="1:109"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row>
    <row r="42" spans="1:109"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row>
    <row r="43" spans="1:109"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row>
    <row r="44" spans="1:109"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row>
    <row r="45" spans="1:109"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row>
    <row r="46" spans="1:109"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row>
    <row r="47" spans="1:109"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row>
    <row r="48" spans="1:109"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row>
    <row r="49" spans="1:109"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row>
    <row r="50" spans="1:109"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row>
    <row r="51" spans="1:109"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row>
    <row r="52" spans="1:109"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09"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09" x14ac:dyDescent="0.2">
      <c r="A56" s="201" t="s">
        <v>72</v>
      </c>
      <c r="B56" s="201"/>
      <c r="C56" s="201"/>
      <c r="D56" s="201"/>
      <c r="E56" s="201"/>
      <c r="F56" s="201"/>
      <c r="G56" s="201"/>
      <c r="H56" s="201"/>
      <c r="I56" s="201"/>
      <c r="J56" s="201"/>
      <c r="S56" s="69"/>
    </row>
    <row r="57" spans="1:109"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09"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196">
        <f ca="1">SUM(D58:CY58)</f>
        <v>0</v>
      </c>
    </row>
    <row r="59" spans="1:109"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196">
        <f t="shared" ref="CZ59:CZ77" ca="1" si="130">SUM(D59:CY59)</f>
        <v>0</v>
      </c>
    </row>
    <row r="60" spans="1:109"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196">
        <f t="shared" ca="1" si="130"/>
        <v>0</v>
      </c>
    </row>
    <row r="61" spans="1:109"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196">
        <f t="shared" ca="1" si="130"/>
        <v>0</v>
      </c>
    </row>
    <row r="62" spans="1:109"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196">
        <f t="shared" ca="1" si="130"/>
        <v>0</v>
      </c>
    </row>
    <row r="63" spans="1:109"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196">
        <f t="shared" ca="1" si="130"/>
        <v>0</v>
      </c>
    </row>
    <row r="64" spans="1:109"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196">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196">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196">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196">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196">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196">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196">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196">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196">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196">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196">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196">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196">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196">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183" t="s">
        <v>273</v>
      </c>
      <c r="G102" s="208"/>
    </row>
    <row r="103" spans="1:104" x14ac:dyDescent="0.2">
      <c r="D103" s="183">
        <v>9</v>
      </c>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Y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c r="CE104" s="464">
        <f t="shared" si="135"/>
        <v>82</v>
      </c>
      <c r="CF104" s="464">
        <f t="shared" si="135"/>
        <v>83</v>
      </c>
      <c r="CG104" s="464">
        <f t="shared" si="135"/>
        <v>84</v>
      </c>
      <c r="CH104" s="464">
        <f t="shared" si="135"/>
        <v>85</v>
      </c>
      <c r="CI104" s="464">
        <f t="shared" si="135"/>
        <v>86</v>
      </c>
      <c r="CJ104" s="464">
        <f t="shared" si="135"/>
        <v>87</v>
      </c>
      <c r="CK104" s="464">
        <f t="shared" si="135"/>
        <v>88</v>
      </c>
      <c r="CL104" s="464">
        <f t="shared" si="135"/>
        <v>89</v>
      </c>
      <c r="CM104" s="464">
        <f t="shared" si="135"/>
        <v>90</v>
      </c>
      <c r="CN104" s="464">
        <f t="shared" si="135"/>
        <v>91</v>
      </c>
      <c r="CO104" s="464">
        <f t="shared" si="135"/>
        <v>92</v>
      </c>
      <c r="CP104" s="464">
        <f t="shared" si="135"/>
        <v>93</v>
      </c>
      <c r="CQ104" s="464">
        <f t="shared" si="135"/>
        <v>94</v>
      </c>
      <c r="CR104" s="464">
        <f t="shared" si="135"/>
        <v>95</v>
      </c>
      <c r="CS104" s="464">
        <f t="shared" si="135"/>
        <v>96</v>
      </c>
      <c r="CT104" s="464">
        <f t="shared" si="135"/>
        <v>97</v>
      </c>
      <c r="CU104" s="464">
        <f t="shared" si="135"/>
        <v>98</v>
      </c>
      <c r="CV104" s="464">
        <f t="shared" si="135"/>
        <v>99</v>
      </c>
      <c r="CW104" s="464">
        <f t="shared" si="135"/>
        <v>100</v>
      </c>
      <c r="CX104" s="464">
        <f t="shared" si="135"/>
        <v>101</v>
      </c>
      <c r="CY104" s="464">
        <f t="shared" si="135"/>
        <v>102</v>
      </c>
    </row>
  </sheetData>
  <pageMargins left="0.75" right="0.75" top="1" bottom="1" header="0.5" footer="0.5"/>
  <pageSetup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DT104"/>
  <sheetViews>
    <sheetView zoomScaleNormal="100" workbookViewId="0">
      <selection activeCell="H20" sqref="H20"/>
    </sheetView>
  </sheetViews>
  <sheetFormatPr defaultColWidth="9" defaultRowHeight="11.25" x14ac:dyDescent="0.2"/>
  <cols>
    <col min="1" max="1" width="20.125" style="464" bestFit="1" customWidth="1"/>
    <col min="2" max="2" width="5.625" style="464" customWidth="1"/>
    <col min="3" max="3" width="7.125" style="464" bestFit="1" customWidth="1"/>
    <col min="4" max="4" width="8.125" style="464" customWidth="1"/>
    <col min="5" max="6" width="6.375" style="464" bestFit="1" customWidth="1"/>
    <col min="7" max="7" width="6.75" style="464" customWidth="1"/>
    <col min="8" max="9" width="6.75" style="464" bestFit="1" customWidth="1"/>
    <col min="10" max="18" width="5.625" style="464" bestFit="1" customWidth="1"/>
    <col min="19" max="21" width="5.25" style="464" bestFit="1" customWidth="1"/>
    <col min="22" max="22" width="6.5" style="464" bestFit="1" customWidth="1"/>
    <col min="23" max="24" width="5.25" style="464" bestFit="1" customWidth="1"/>
    <col min="25" max="103" width="5.25" style="464" customWidth="1"/>
    <col min="104" max="104" width="7.5" style="464" customWidth="1"/>
    <col min="105" max="16384" width="9" style="464"/>
  </cols>
  <sheetData>
    <row r="1" spans="1:106" x14ac:dyDescent="0.2">
      <c r="A1" s="181" t="s">
        <v>326</v>
      </c>
      <c r="B1" s="181"/>
      <c r="C1" s="181"/>
      <c r="D1" s="181">
        <f ca="1">IF(OR(Company='LookUp Ranges'!A5,Company='LookUp Ranges'!A7),'LookUp Ranges'!C49,'LookUp Ranges'!B49)</f>
        <v>40</v>
      </c>
      <c r="E1" s="181" t="s">
        <v>73</v>
      </c>
      <c r="F1" s="182" t="s">
        <v>33</v>
      </c>
      <c r="G1" s="182"/>
      <c r="H1" s="464">
        <f>FirstYearAlt1</f>
        <v>0</v>
      </c>
    </row>
    <row r="2" spans="1:106" x14ac:dyDescent="0.2">
      <c r="A2" s="181" t="s">
        <v>327</v>
      </c>
      <c r="B2" s="181"/>
      <c r="C2" s="181"/>
      <c r="D2" s="181">
        <f ca="1">'LookUp Ranges'!D49</f>
        <v>20</v>
      </c>
      <c r="E2" s="181" t="s">
        <v>73</v>
      </c>
      <c r="F2" s="182" t="s">
        <v>82</v>
      </c>
      <c r="G2" s="182"/>
      <c r="H2" s="464">
        <f>InServiceAlt1</f>
        <v>0</v>
      </c>
    </row>
    <row r="3" spans="1:106" x14ac:dyDescent="0.2">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D6" s="187">
        <f>-Inputs!E52</f>
        <v>0</v>
      </c>
      <c r="E6" s="187">
        <f>-Inputs!F52</f>
        <v>0</v>
      </c>
      <c r="F6" s="187">
        <f>-Inputs!G52</f>
        <v>0</v>
      </c>
      <c r="G6" s="187">
        <f>-Inputs!H52</f>
        <v>0</v>
      </c>
      <c r="H6" s="187">
        <f>-Inputs!I52</f>
        <v>0</v>
      </c>
      <c r="I6" s="187">
        <f>-Inputs!J52</f>
        <v>0</v>
      </c>
      <c r="J6" s="187">
        <f>-Inputs!K52</f>
        <v>0</v>
      </c>
      <c r="K6" s="187">
        <f>-Inputs!L52</f>
        <v>0</v>
      </c>
      <c r="L6" s="187">
        <f>-Inputs!M52</f>
        <v>0</v>
      </c>
      <c r="M6" s="187">
        <f>-Inputs!N52</f>
        <v>0</v>
      </c>
      <c r="N6" s="187">
        <f>-Inputs!O52</f>
        <v>0</v>
      </c>
      <c r="O6" s="187">
        <f>-Inputs!P52</f>
        <v>0</v>
      </c>
      <c r="P6" s="187">
        <f>-Inputs!Q52</f>
        <v>0</v>
      </c>
      <c r="Q6" s="187">
        <f>-Inputs!R52</f>
        <v>0</v>
      </c>
      <c r="R6" s="187">
        <f>-Inputs!S52</f>
        <v>0</v>
      </c>
      <c r="S6" s="187">
        <f>-Inputs!T52</f>
        <v>0</v>
      </c>
      <c r="T6" s="187">
        <f>-Inputs!U52</f>
        <v>0</v>
      </c>
      <c r="U6" s="187">
        <f>-Inputs!V52</f>
        <v>0</v>
      </c>
      <c r="V6" s="187">
        <f>-Inputs!W52</f>
        <v>0</v>
      </c>
      <c r="W6" s="187">
        <f>-Inputs!X52</f>
        <v>0</v>
      </c>
      <c r="X6" s="187">
        <f>-Inputs!Y52</f>
        <v>0</v>
      </c>
      <c r="Y6" s="187">
        <f>-Inputs!Z52</f>
        <v>0</v>
      </c>
      <c r="Z6" s="187">
        <f>-Inputs!AA52</f>
        <v>0</v>
      </c>
      <c r="AA6" s="187">
        <f>-Inputs!AB52</f>
        <v>0</v>
      </c>
      <c r="AB6" s="187">
        <f>-Inputs!AC52</f>
        <v>0</v>
      </c>
      <c r="AC6" s="187">
        <f>-Inputs!AD52</f>
        <v>0</v>
      </c>
      <c r="AD6" s="187">
        <f>-Inputs!AE52</f>
        <v>0</v>
      </c>
      <c r="AE6" s="187">
        <f>-Inputs!AF52</f>
        <v>0</v>
      </c>
      <c r="AF6" s="187">
        <f>-Inputs!AG52</f>
        <v>0</v>
      </c>
      <c r="AG6" s="187">
        <f>-Inputs!AH52</f>
        <v>0</v>
      </c>
      <c r="AH6" s="187">
        <f>-Inputs!AI52</f>
        <v>0</v>
      </c>
      <c r="AI6" s="187">
        <f>-Inputs!AJ52</f>
        <v>0</v>
      </c>
      <c r="AJ6" s="187">
        <f>-Inputs!AK52</f>
        <v>0</v>
      </c>
      <c r="AK6" s="187">
        <f>-Inputs!AL52</f>
        <v>0</v>
      </c>
      <c r="AL6" s="187">
        <f>-Inputs!AM52</f>
        <v>0</v>
      </c>
      <c r="AM6" s="187">
        <f>-Inputs!AN52</f>
        <v>0</v>
      </c>
      <c r="AN6" s="187">
        <f>-Inputs!AO52</f>
        <v>0</v>
      </c>
      <c r="AO6" s="187">
        <f>-Inputs!AP52</f>
        <v>0</v>
      </c>
      <c r="AP6" s="187">
        <f>-Inputs!AQ52</f>
        <v>0</v>
      </c>
      <c r="AQ6" s="187">
        <f>-Inputs!AR52</f>
        <v>0</v>
      </c>
      <c r="AR6" s="187">
        <f>-Inputs!AS52</f>
        <v>0</v>
      </c>
      <c r="AS6" s="187">
        <f>-Inputs!AT52</f>
        <v>0</v>
      </c>
      <c r="AT6" s="187">
        <f>-Inputs!AU52</f>
        <v>0</v>
      </c>
      <c r="AU6" s="187">
        <f>-Inputs!AV52</f>
        <v>0</v>
      </c>
      <c r="AV6" s="187">
        <f>-Inputs!AW52</f>
        <v>0</v>
      </c>
      <c r="AW6" s="187">
        <f>-Inputs!AX52</f>
        <v>0</v>
      </c>
      <c r="AX6" s="187">
        <f>-Inputs!AY52</f>
        <v>0</v>
      </c>
      <c r="AY6" s="187">
        <f>-Inputs!AZ52</f>
        <v>0</v>
      </c>
      <c r="AZ6" s="187">
        <f>-Inputs!BA52</f>
        <v>0</v>
      </c>
      <c r="BA6" s="187">
        <f>-Inputs!BB52</f>
        <v>0</v>
      </c>
      <c r="BB6" s="187">
        <f>-Inputs!BC52</f>
        <v>0</v>
      </c>
      <c r="BC6" s="187">
        <f>-Inputs!BD52</f>
        <v>0</v>
      </c>
      <c r="BD6" s="187">
        <f>-Inputs!BE52</f>
        <v>0</v>
      </c>
      <c r="BE6" s="187">
        <f>-Inputs!BF52</f>
        <v>0</v>
      </c>
      <c r="BF6" s="187">
        <f>-Inputs!BG52</f>
        <v>0</v>
      </c>
      <c r="BG6" s="187">
        <f>-Inputs!BH52</f>
        <v>0</v>
      </c>
      <c r="BH6" s="187">
        <f>-Inputs!BI52</f>
        <v>0</v>
      </c>
      <c r="BI6" s="187">
        <f>-Inputs!BJ52</f>
        <v>0</v>
      </c>
      <c r="BJ6" s="187">
        <f>-Inputs!BK52</f>
        <v>0</v>
      </c>
      <c r="BK6" s="187">
        <f>-Inputs!BL52</f>
        <v>0</v>
      </c>
      <c r="BL6" s="187">
        <f>-Inputs!BM52</f>
        <v>0</v>
      </c>
      <c r="BM6" s="187">
        <f>-Inputs!BN52</f>
        <v>0</v>
      </c>
      <c r="BN6" s="187">
        <f>-Inputs!BO52</f>
        <v>0</v>
      </c>
      <c r="BO6" s="187">
        <f>-Inputs!BP52</f>
        <v>0</v>
      </c>
      <c r="BP6" s="187">
        <f>-Inputs!BQ52</f>
        <v>0</v>
      </c>
      <c r="BQ6" s="187">
        <f>-Inputs!BR52</f>
        <v>0</v>
      </c>
      <c r="BR6" s="187">
        <f>-Inputs!BS52</f>
        <v>0</v>
      </c>
      <c r="BS6" s="187">
        <f>-Inputs!BT52</f>
        <v>0</v>
      </c>
      <c r="BT6" s="187">
        <f>-Inputs!BU52</f>
        <v>0</v>
      </c>
      <c r="BU6" s="187">
        <f>-Inputs!BV52</f>
        <v>0</v>
      </c>
      <c r="BV6" s="187">
        <f>-Inputs!BW52</f>
        <v>0</v>
      </c>
      <c r="BW6" s="187">
        <f>-Inputs!BX52</f>
        <v>0</v>
      </c>
      <c r="BX6" s="187">
        <f>-Inputs!BY52</f>
        <v>0</v>
      </c>
      <c r="BY6" s="187">
        <f>-Inputs!BZ52</f>
        <v>0</v>
      </c>
      <c r="BZ6" s="187">
        <f>-Inputs!CA52</f>
        <v>0</v>
      </c>
      <c r="CA6" s="187">
        <f>-Inputs!CB52</f>
        <v>0</v>
      </c>
      <c r="CB6" s="187">
        <f>-Inputs!CC52</f>
        <v>0</v>
      </c>
      <c r="CC6" s="187">
        <f>-Inputs!CD52</f>
        <v>0</v>
      </c>
      <c r="CD6" s="187">
        <f>-Inputs!CE52</f>
        <v>0</v>
      </c>
      <c r="CE6" s="187">
        <f>-Inputs!CF52</f>
        <v>0</v>
      </c>
      <c r="CF6" s="187">
        <f>-Inputs!CG52</f>
        <v>0</v>
      </c>
      <c r="CG6" s="187">
        <f>-Inputs!CH52</f>
        <v>0</v>
      </c>
      <c r="CH6" s="187">
        <f>-Inputs!CI52</f>
        <v>0</v>
      </c>
      <c r="CI6" s="187">
        <f>-Inputs!CJ52</f>
        <v>0</v>
      </c>
      <c r="CJ6" s="187">
        <f>-Inputs!CK52</f>
        <v>0</v>
      </c>
      <c r="CK6" s="187">
        <f>-Inputs!CL52</f>
        <v>0</v>
      </c>
      <c r="CL6" s="187">
        <f>-Inputs!CM52</f>
        <v>0</v>
      </c>
      <c r="CM6" s="187">
        <f>-Inputs!CN52</f>
        <v>0</v>
      </c>
      <c r="CN6" s="187">
        <f>-Inputs!CO52</f>
        <v>0</v>
      </c>
      <c r="CO6" s="187">
        <f>-Inputs!CP52</f>
        <v>0</v>
      </c>
      <c r="CP6" s="187">
        <f>-Inputs!CQ52</f>
        <v>0</v>
      </c>
      <c r="CQ6" s="187">
        <f>-Inputs!CR52</f>
        <v>0</v>
      </c>
      <c r="CR6" s="187">
        <f>-Inputs!CS52</f>
        <v>0</v>
      </c>
      <c r="CS6" s="187">
        <f>-Inputs!CT52</f>
        <v>0</v>
      </c>
      <c r="CT6" s="187">
        <f>-Inputs!CU52</f>
        <v>0</v>
      </c>
      <c r="CU6" s="187">
        <f>-Inputs!CV52</f>
        <v>0</v>
      </c>
      <c r="CV6" s="187">
        <f>-Inputs!CW52</f>
        <v>0</v>
      </c>
      <c r="CW6" s="187">
        <f>-Inputs!CX52</f>
        <v>0</v>
      </c>
      <c r="CX6" s="187">
        <f>-Inputs!CY52</f>
        <v>0</v>
      </c>
      <c r="CY6" s="187">
        <f>-Inputs!CZ52</f>
        <v>0</v>
      </c>
    </row>
    <row r="7" spans="1:106" x14ac:dyDescent="0.2">
      <c r="A7" s="464" t="s">
        <v>84</v>
      </c>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IF(D5=$H$2,SUM($D6:D6),IF(D5&gt;$H$2,D6,0))+IF($H$2-$D$5+1=A12,RetireValueAlt1,0)</f>
        <v>0</v>
      </c>
      <c r="D12" s="465">
        <f ca="1">($C12/$D$1)/2</f>
        <v>0</v>
      </c>
      <c r="E12" s="465">
        <f t="shared" ref="E12:AJ12" ca="1" si="7">IF(E$11&lt;$D$1+$A12,$C12/$D$1,IF(E$11=$D$1+$A12,($C12/$D$1)/2,0))</f>
        <v>0</v>
      </c>
      <c r="F12" s="465">
        <f t="shared" ca="1" si="7"/>
        <v>0</v>
      </c>
      <c r="G12" s="465">
        <f t="shared" ca="1" si="7"/>
        <v>0</v>
      </c>
      <c r="H12" s="465">
        <f t="shared" ca="1" si="7"/>
        <v>0</v>
      </c>
      <c r="I12" s="465">
        <f t="shared" ca="1" si="7"/>
        <v>0</v>
      </c>
      <c r="J12" s="465">
        <f t="shared" ca="1" si="7"/>
        <v>0</v>
      </c>
      <c r="K12" s="465">
        <f t="shared" ca="1" si="7"/>
        <v>0</v>
      </c>
      <c r="L12" s="465">
        <f t="shared" ca="1" si="7"/>
        <v>0</v>
      </c>
      <c r="M12" s="465">
        <f t="shared" ca="1" si="7"/>
        <v>0</v>
      </c>
      <c r="N12" s="465">
        <f t="shared" ca="1" si="7"/>
        <v>0</v>
      </c>
      <c r="O12" s="465">
        <f t="shared" ca="1" si="7"/>
        <v>0</v>
      </c>
      <c r="P12" s="465">
        <f t="shared" ca="1" si="7"/>
        <v>0</v>
      </c>
      <c r="Q12" s="465">
        <f t="shared" ca="1" si="7"/>
        <v>0</v>
      </c>
      <c r="R12" s="465">
        <f t="shared" ca="1" si="7"/>
        <v>0</v>
      </c>
      <c r="S12" s="465">
        <f t="shared" ca="1" si="7"/>
        <v>0</v>
      </c>
      <c r="T12" s="465">
        <f t="shared" ca="1" si="7"/>
        <v>0</v>
      </c>
      <c r="U12" s="465">
        <f t="shared" ca="1" si="7"/>
        <v>0</v>
      </c>
      <c r="V12" s="465">
        <f t="shared" ca="1" si="7"/>
        <v>0</v>
      </c>
      <c r="W12" s="465">
        <f t="shared" ca="1" si="7"/>
        <v>0</v>
      </c>
      <c r="X12" s="465">
        <f t="shared" ca="1" si="7"/>
        <v>0</v>
      </c>
      <c r="Y12" s="465">
        <f t="shared" ca="1" si="7"/>
        <v>0</v>
      </c>
      <c r="Z12" s="465">
        <f t="shared" ca="1" si="7"/>
        <v>0</v>
      </c>
      <c r="AA12" s="465">
        <f t="shared" ca="1" si="7"/>
        <v>0</v>
      </c>
      <c r="AB12" s="465">
        <f t="shared" ca="1" si="7"/>
        <v>0</v>
      </c>
      <c r="AC12" s="465">
        <f t="shared" ca="1" si="7"/>
        <v>0</v>
      </c>
      <c r="AD12" s="465">
        <f t="shared" ca="1" si="7"/>
        <v>0</v>
      </c>
      <c r="AE12" s="465">
        <f t="shared" ca="1" si="7"/>
        <v>0</v>
      </c>
      <c r="AF12" s="465">
        <f t="shared" ca="1" si="7"/>
        <v>0</v>
      </c>
      <c r="AG12" s="465">
        <f t="shared" ca="1" si="7"/>
        <v>0</v>
      </c>
      <c r="AH12" s="465">
        <f t="shared" ca="1" si="7"/>
        <v>0</v>
      </c>
      <c r="AI12" s="465">
        <f t="shared" ca="1" si="7"/>
        <v>0</v>
      </c>
      <c r="AJ12" s="465">
        <f t="shared" ca="1" si="7"/>
        <v>0</v>
      </c>
      <c r="AK12" s="465">
        <f t="shared" ref="AK12:BP12" ca="1" si="8">IF(AK$11&lt;$D$1+$A12,$C12/$D$1,IF(AK$11=$D$1+$A12,($C12/$D$1)/2,0))</f>
        <v>0</v>
      </c>
      <c r="AL12" s="465">
        <f t="shared" ca="1" si="8"/>
        <v>0</v>
      </c>
      <c r="AM12" s="465">
        <f t="shared" ca="1" si="8"/>
        <v>0</v>
      </c>
      <c r="AN12" s="465">
        <f t="shared" ca="1" si="8"/>
        <v>0</v>
      </c>
      <c r="AO12" s="465">
        <f t="shared" ca="1" si="8"/>
        <v>0</v>
      </c>
      <c r="AP12" s="465">
        <f t="shared" ca="1" si="8"/>
        <v>0</v>
      </c>
      <c r="AQ12" s="465">
        <f t="shared" ca="1" si="8"/>
        <v>0</v>
      </c>
      <c r="AR12" s="465">
        <f t="shared" ca="1" si="8"/>
        <v>0</v>
      </c>
      <c r="AS12" s="465">
        <f t="shared" ca="1" si="8"/>
        <v>0</v>
      </c>
      <c r="AT12" s="465">
        <f t="shared" ca="1" si="8"/>
        <v>0</v>
      </c>
      <c r="AU12" s="465">
        <f t="shared" ca="1" si="8"/>
        <v>0</v>
      </c>
      <c r="AV12" s="465">
        <f t="shared" ca="1" si="8"/>
        <v>0</v>
      </c>
      <c r="AW12" s="465">
        <f t="shared" ca="1" si="8"/>
        <v>0</v>
      </c>
      <c r="AX12" s="465">
        <f t="shared" ca="1" si="8"/>
        <v>0</v>
      </c>
      <c r="AY12" s="465">
        <f t="shared" ca="1" si="8"/>
        <v>0</v>
      </c>
      <c r="AZ12" s="465">
        <f t="shared" ca="1" si="8"/>
        <v>0</v>
      </c>
      <c r="BA12" s="465">
        <f t="shared" ca="1" si="8"/>
        <v>0</v>
      </c>
      <c r="BB12" s="465">
        <f t="shared" ca="1" si="8"/>
        <v>0</v>
      </c>
      <c r="BC12" s="465">
        <f t="shared" ca="1" si="8"/>
        <v>0</v>
      </c>
      <c r="BD12" s="465">
        <f t="shared" ca="1" si="8"/>
        <v>0</v>
      </c>
      <c r="BE12" s="465">
        <f t="shared" ca="1" si="8"/>
        <v>0</v>
      </c>
      <c r="BF12" s="465">
        <f t="shared" ca="1" si="8"/>
        <v>0</v>
      </c>
      <c r="BG12" s="465">
        <f t="shared" ca="1" si="8"/>
        <v>0</v>
      </c>
      <c r="BH12" s="465">
        <f t="shared" ca="1" si="8"/>
        <v>0</v>
      </c>
      <c r="BI12" s="465">
        <f t="shared" ca="1" si="8"/>
        <v>0</v>
      </c>
      <c r="BJ12" s="465">
        <f t="shared" ca="1" si="8"/>
        <v>0</v>
      </c>
      <c r="BK12" s="465">
        <f t="shared" ca="1" si="8"/>
        <v>0</v>
      </c>
      <c r="BL12" s="465">
        <f t="shared" ca="1" si="8"/>
        <v>0</v>
      </c>
      <c r="BM12" s="465">
        <f t="shared" ca="1" si="8"/>
        <v>0</v>
      </c>
      <c r="BN12" s="465">
        <f t="shared" ca="1" si="8"/>
        <v>0</v>
      </c>
      <c r="BO12" s="465">
        <f t="shared" ca="1" si="8"/>
        <v>0</v>
      </c>
      <c r="BP12" s="465">
        <f t="shared" ca="1" si="8"/>
        <v>0</v>
      </c>
      <c r="BQ12" s="465">
        <f t="shared" ref="BQ12:CY12" ca="1" si="9">IF(BQ$11&lt;$D$1+$A12,$C12/$D$1,IF(BQ$11=$D$1+$A12,($C12/$D$1)/2,0))</f>
        <v>0</v>
      </c>
      <c r="BR12" s="465">
        <f t="shared" ca="1" si="9"/>
        <v>0</v>
      </c>
      <c r="BS12" s="465">
        <f t="shared" ca="1" si="9"/>
        <v>0</v>
      </c>
      <c r="BT12" s="465">
        <f t="shared" ca="1" si="9"/>
        <v>0</v>
      </c>
      <c r="BU12" s="465">
        <f t="shared" ca="1" si="9"/>
        <v>0</v>
      </c>
      <c r="BV12" s="465">
        <f t="shared" ca="1" si="9"/>
        <v>0</v>
      </c>
      <c r="BW12" s="465">
        <f t="shared" ca="1" si="9"/>
        <v>0</v>
      </c>
      <c r="BX12" s="465">
        <f t="shared" ca="1" si="9"/>
        <v>0</v>
      </c>
      <c r="BY12" s="465">
        <f t="shared" ca="1" si="9"/>
        <v>0</v>
      </c>
      <c r="BZ12" s="465">
        <f t="shared" ca="1" si="9"/>
        <v>0</v>
      </c>
      <c r="CA12" s="465">
        <f t="shared" ca="1" si="9"/>
        <v>0</v>
      </c>
      <c r="CB12" s="465">
        <f t="shared" ca="1" si="9"/>
        <v>0</v>
      </c>
      <c r="CC12" s="465">
        <f t="shared" ca="1" si="9"/>
        <v>0</v>
      </c>
      <c r="CD12" s="465">
        <f t="shared" ca="1" si="9"/>
        <v>0</v>
      </c>
      <c r="CE12" s="465">
        <f t="shared" ca="1" si="9"/>
        <v>0</v>
      </c>
      <c r="CF12" s="465">
        <f t="shared" ca="1" si="9"/>
        <v>0</v>
      </c>
      <c r="CG12" s="465">
        <f t="shared" ca="1" si="9"/>
        <v>0</v>
      </c>
      <c r="CH12" s="465">
        <f t="shared" ca="1" si="9"/>
        <v>0</v>
      </c>
      <c r="CI12" s="465">
        <f t="shared" ca="1" si="9"/>
        <v>0</v>
      </c>
      <c r="CJ12" s="465">
        <f t="shared" ca="1" si="9"/>
        <v>0</v>
      </c>
      <c r="CK12" s="465">
        <f t="shared" ca="1" si="9"/>
        <v>0</v>
      </c>
      <c r="CL12" s="465">
        <f t="shared" ca="1" si="9"/>
        <v>0</v>
      </c>
      <c r="CM12" s="465">
        <f t="shared" ca="1" si="9"/>
        <v>0</v>
      </c>
      <c r="CN12" s="465">
        <f t="shared" ca="1" si="9"/>
        <v>0</v>
      </c>
      <c r="CO12" s="465">
        <f t="shared" ca="1" si="9"/>
        <v>0</v>
      </c>
      <c r="CP12" s="465">
        <f t="shared" ca="1" si="9"/>
        <v>0</v>
      </c>
      <c r="CQ12" s="465">
        <f t="shared" ca="1" si="9"/>
        <v>0</v>
      </c>
      <c r="CR12" s="465">
        <f t="shared" ca="1" si="9"/>
        <v>0</v>
      </c>
      <c r="CS12" s="465">
        <f t="shared" ca="1" si="9"/>
        <v>0</v>
      </c>
      <c r="CT12" s="465">
        <f t="shared" ca="1" si="9"/>
        <v>0</v>
      </c>
      <c r="CU12" s="465">
        <f t="shared" ca="1" si="9"/>
        <v>0</v>
      </c>
      <c r="CV12" s="465">
        <f t="shared" ca="1" si="9"/>
        <v>0</v>
      </c>
      <c r="CW12" s="465">
        <f t="shared" ca="1" si="9"/>
        <v>0</v>
      </c>
      <c r="CX12" s="465">
        <f t="shared" ca="1" si="9"/>
        <v>0</v>
      </c>
      <c r="CY12" s="465">
        <f t="shared" ca="1" si="9"/>
        <v>0</v>
      </c>
      <c r="CZ12" s="465">
        <f ca="1">SUM(D12:CY12)</f>
        <v>0</v>
      </c>
      <c r="DA12" s="464" t="s">
        <v>248</v>
      </c>
      <c r="DB12" s="464">
        <f>+D5</f>
        <v>2017</v>
      </c>
    </row>
    <row r="13" spans="1:106" x14ac:dyDescent="0.2">
      <c r="A13" s="195">
        <f t="shared" ref="A13:B51" si="10">A12+1</f>
        <v>2</v>
      </c>
      <c r="B13" s="195">
        <f>B12+1</f>
        <v>2018</v>
      </c>
      <c r="C13" s="187">
        <f>IF(E5=$H$2,SUM($D6:E6),IF(E5&gt;$H$2,E6,0))+IF($H$2-$D$5+1=A13,RetireValueAlt1,0)</f>
        <v>0</v>
      </c>
      <c r="D13" s="465"/>
      <c r="E13" s="465">
        <f ca="1">($C13/$D$1)/2</f>
        <v>0</v>
      </c>
      <c r="F13" s="465">
        <f t="shared" ref="F13:AK13" ca="1" si="11">IF(F$11&lt;$D$1+$A13,$C13/$D$1,IF(F$11=$D$1+$A13,($C13/$D$1)/2,0))</f>
        <v>0</v>
      </c>
      <c r="G13" s="465">
        <f t="shared" ca="1" si="11"/>
        <v>0</v>
      </c>
      <c r="H13" s="465">
        <f t="shared" ca="1" si="11"/>
        <v>0</v>
      </c>
      <c r="I13" s="465">
        <f t="shared" ca="1" si="11"/>
        <v>0</v>
      </c>
      <c r="J13" s="465">
        <f t="shared" ca="1" si="11"/>
        <v>0</v>
      </c>
      <c r="K13" s="465">
        <f t="shared" ca="1" si="11"/>
        <v>0</v>
      </c>
      <c r="L13" s="465">
        <f t="shared" ca="1" si="11"/>
        <v>0</v>
      </c>
      <c r="M13" s="465">
        <f t="shared" ca="1" si="11"/>
        <v>0</v>
      </c>
      <c r="N13" s="465">
        <f t="shared" ca="1" si="11"/>
        <v>0</v>
      </c>
      <c r="O13" s="465">
        <f t="shared" ca="1" si="11"/>
        <v>0</v>
      </c>
      <c r="P13" s="465">
        <f t="shared" ca="1" si="11"/>
        <v>0</v>
      </c>
      <c r="Q13" s="465">
        <f t="shared" ca="1" si="11"/>
        <v>0</v>
      </c>
      <c r="R13" s="465">
        <f t="shared" ca="1" si="11"/>
        <v>0</v>
      </c>
      <c r="S13" s="465">
        <f t="shared" ca="1" si="11"/>
        <v>0</v>
      </c>
      <c r="T13" s="465">
        <f t="shared" ca="1" si="11"/>
        <v>0</v>
      </c>
      <c r="U13" s="465">
        <f t="shared" ca="1" si="11"/>
        <v>0</v>
      </c>
      <c r="V13" s="465">
        <f t="shared" ca="1" si="11"/>
        <v>0</v>
      </c>
      <c r="W13" s="465">
        <f t="shared" ca="1" si="11"/>
        <v>0</v>
      </c>
      <c r="X13" s="465">
        <f t="shared" ca="1" si="11"/>
        <v>0</v>
      </c>
      <c r="Y13" s="465">
        <f t="shared" ca="1" si="11"/>
        <v>0</v>
      </c>
      <c r="Z13" s="465">
        <f t="shared" ca="1" si="11"/>
        <v>0</v>
      </c>
      <c r="AA13" s="465">
        <f t="shared" ca="1" si="11"/>
        <v>0</v>
      </c>
      <c r="AB13" s="465">
        <f t="shared" ca="1" si="11"/>
        <v>0</v>
      </c>
      <c r="AC13" s="465">
        <f t="shared" ca="1" si="11"/>
        <v>0</v>
      </c>
      <c r="AD13" s="465">
        <f t="shared" ca="1" si="11"/>
        <v>0</v>
      </c>
      <c r="AE13" s="465">
        <f t="shared" ca="1" si="11"/>
        <v>0</v>
      </c>
      <c r="AF13" s="465">
        <f t="shared" ca="1" si="11"/>
        <v>0</v>
      </c>
      <c r="AG13" s="465">
        <f t="shared" ca="1" si="11"/>
        <v>0</v>
      </c>
      <c r="AH13" s="465">
        <f t="shared" ca="1" si="11"/>
        <v>0</v>
      </c>
      <c r="AI13" s="465">
        <f t="shared" ca="1" si="11"/>
        <v>0</v>
      </c>
      <c r="AJ13" s="465">
        <f t="shared" ca="1" si="11"/>
        <v>0</v>
      </c>
      <c r="AK13" s="465">
        <f t="shared" ca="1" si="11"/>
        <v>0</v>
      </c>
      <c r="AL13" s="465">
        <f t="shared" ref="AL13:BQ13" ca="1" si="12">IF(AL$11&lt;$D$1+$A13,$C13/$D$1,IF(AL$11=$D$1+$A13,($C13/$D$1)/2,0))</f>
        <v>0</v>
      </c>
      <c r="AM13" s="465">
        <f t="shared" ca="1" si="12"/>
        <v>0</v>
      </c>
      <c r="AN13" s="465">
        <f t="shared" ca="1" si="12"/>
        <v>0</v>
      </c>
      <c r="AO13" s="465">
        <f t="shared" ca="1" si="12"/>
        <v>0</v>
      </c>
      <c r="AP13" s="465">
        <f t="shared" ca="1" si="12"/>
        <v>0</v>
      </c>
      <c r="AQ13" s="465">
        <f t="shared" ca="1" si="12"/>
        <v>0</v>
      </c>
      <c r="AR13" s="465">
        <f t="shared" ca="1" si="12"/>
        <v>0</v>
      </c>
      <c r="AS13" s="465">
        <f t="shared" ca="1" si="12"/>
        <v>0</v>
      </c>
      <c r="AT13" s="465">
        <f t="shared" ca="1" si="12"/>
        <v>0</v>
      </c>
      <c r="AU13" s="465">
        <f t="shared" ca="1" si="12"/>
        <v>0</v>
      </c>
      <c r="AV13" s="465">
        <f t="shared" ca="1" si="12"/>
        <v>0</v>
      </c>
      <c r="AW13" s="465">
        <f t="shared" ca="1" si="12"/>
        <v>0</v>
      </c>
      <c r="AX13" s="465">
        <f t="shared" ca="1" si="12"/>
        <v>0</v>
      </c>
      <c r="AY13" s="465">
        <f t="shared" ca="1" si="12"/>
        <v>0</v>
      </c>
      <c r="AZ13" s="465">
        <f t="shared" ca="1" si="12"/>
        <v>0</v>
      </c>
      <c r="BA13" s="465">
        <f t="shared" ca="1" si="12"/>
        <v>0</v>
      </c>
      <c r="BB13" s="465">
        <f t="shared" ca="1" si="12"/>
        <v>0</v>
      </c>
      <c r="BC13" s="465">
        <f t="shared" ca="1" si="12"/>
        <v>0</v>
      </c>
      <c r="BD13" s="465">
        <f t="shared" ca="1" si="12"/>
        <v>0</v>
      </c>
      <c r="BE13" s="465">
        <f t="shared" ca="1" si="12"/>
        <v>0</v>
      </c>
      <c r="BF13" s="465">
        <f t="shared" ca="1" si="12"/>
        <v>0</v>
      </c>
      <c r="BG13" s="465">
        <f t="shared" ca="1" si="12"/>
        <v>0</v>
      </c>
      <c r="BH13" s="465">
        <f t="shared" ca="1" si="12"/>
        <v>0</v>
      </c>
      <c r="BI13" s="465">
        <f t="shared" ca="1" si="12"/>
        <v>0</v>
      </c>
      <c r="BJ13" s="465">
        <f t="shared" ca="1" si="12"/>
        <v>0</v>
      </c>
      <c r="BK13" s="465">
        <f t="shared" ca="1" si="12"/>
        <v>0</v>
      </c>
      <c r="BL13" s="465">
        <f t="shared" ca="1" si="12"/>
        <v>0</v>
      </c>
      <c r="BM13" s="465">
        <f t="shared" ca="1" si="12"/>
        <v>0</v>
      </c>
      <c r="BN13" s="465">
        <f t="shared" ca="1" si="12"/>
        <v>0</v>
      </c>
      <c r="BO13" s="465">
        <f t="shared" ca="1" si="12"/>
        <v>0</v>
      </c>
      <c r="BP13" s="465">
        <f t="shared" ca="1" si="12"/>
        <v>0</v>
      </c>
      <c r="BQ13" s="465">
        <f t="shared" ca="1" si="12"/>
        <v>0</v>
      </c>
      <c r="BR13" s="465">
        <f t="shared" ref="BR13:CY13" ca="1" si="13">IF(BR$11&lt;$D$1+$A13,$C13/$D$1,IF(BR$11=$D$1+$A13,($C13/$D$1)/2,0))</f>
        <v>0</v>
      </c>
      <c r="BS13" s="465">
        <f t="shared" ca="1" si="13"/>
        <v>0</v>
      </c>
      <c r="BT13" s="465">
        <f t="shared" ca="1" si="13"/>
        <v>0</v>
      </c>
      <c r="BU13" s="465">
        <f t="shared" ca="1" si="13"/>
        <v>0</v>
      </c>
      <c r="BV13" s="465">
        <f t="shared" ca="1" si="13"/>
        <v>0</v>
      </c>
      <c r="BW13" s="465">
        <f t="shared" ca="1" si="13"/>
        <v>0</v>
      </c>
      <c r="BX13" s="465">
        <f t="shared" ca="1" si="13"/>
        <v>0</v>
      </c>
      <c r="BY13" s="465">
        <f t="shared" ca="1" si="13"/>
        <v>0</v>
      </c>
      <c r="BZ13" s="465">
        <f t="shared" ca="1" si="13"/>
        <v>0</v>
      </c>
      <c r="CA13" s="465">
        <f t="shared" ca="1" si="13"/>
        <v>0</v>
      </c>
      <c r="CB13" s="465">
        <f t="shared" ca="1" si="13"/>
        <v>0</v>
      </c>
      <c r="CC13" s="465">
        <f t="shared" ca="1" si="13"/>
        <v>0</v>
      </c>
      <c r="CD13" s="465">
        <f t="shared" ca="1" si="13"/>
        <v>0</v>
      </c>
      <c r="CE13" s="465">
        <f t="shared" ca="1" si="13"/>
        <v>0</v>
      </c>
      <c r="CF13" s="465">
        <f t="shared" ca="1" si="13"/>
        <v>0</v>
      </c>
      <c r="CG13" s="465">
        <f t="shared" ca="1" si="13"/>
        <v>0</v>
      </c>
      <c r="CH13" s="465">
        <f t="shared" ca="1" si="13"/>
        <v>0</v>
      </c>
      <c r="CI13" s="465">
        <f t="shared" ca="1" si="13"/>
        <v>0</v>
      </c>
      <c r="CJ13" s="465">
        <f t="shared" ca="1" si="13"/>
        <v>0</v>
      </c>
      <c r="CK13" s="465">
        <f t="shared" ca="1" si="13"/>
        <v>0</v>
      </c>
      <c r="CL13" s="465">
        <f t="shared" ca="1" si="13"/>
        <v>0</v>
      </c>
      <c r="CM13" s="465">
        <f t="shared" ca="1" si="13"/>
        <v>0</v>
      </c>
      <c r="CN13" s="465">
        <f t="shared" ca="1" si="13"/>
        <v>0</v>
      </c>
      <c r="CO13" s="465">
        <f t="shared" ca="1" si="13"/>
        <v>0</v>
      </c>
      <c r="CP13" s="465">
        <f t="shared" ca="1" si="13"/>
        <v>0</v>
      </c>
      <c r="CQ13" s="465">
        <f t="shared" ca="1" si="13"/>
        <v>0</v>
      </c>
      <c r="CR13" s="465">
        <f t="shared" ca="1" si="13"/>
        <v>0</v>
      </c>
      <c r="CS13" s="465">
        <f t="shared" ca="1" si="13"/>
        <v>0</v>
      </c>
      <c r="CT13" s="465">
        <f t="shared" ca="1" si="13"/>
        <v>0</v>
      </c>
      <c r="CU13" s="465">
        <f t="shared" ca="1" si="13"/>
        <v>0</v>
      </c>
      <c r="CV13" s="465">
        <f t="shared" ca="1" si="13"/>
        <v>0</v>
      </c>
      <c r="CW13" s="465">
        <f t="shared" ca="1" si="13"/>
        <v>0</v>
      </c>
      <c r="CX13" s="465">
        <f t="shared" ca="1" si="13"/>
        <v>0</v>
      </c>
      <c r="CY13" s="465">
        <f t="shared" ca="1" si="13"/>
        <v>0</v>
      </c>
      <c r="CZ13" s="465">
        <f t="shared" ref="CZ13:CZ31" ca="1" si="14">SUM(D13:CY13)</f>
        <v>0</v>
      </c>
      <c r="DA13" s="464" t="s">
        <v>213</v>
      </c>
      <c r="DB13" s="464">
        <f>+DB12+1</f>
        <v>2018</v>
      </c>
    </row>
    <row r="14" spans="1:106" x14ac:dyDescent="0.2">
      <c r="A14" s="195">
        <f t="shared" si="10"/>
        <v>3</v>
      </c>
      <c r="B14" s="195">
        <f t="shared" si="10"/>
        <v>2019</v>
      </c>
      <c r="C14" s="187">
        <f>IF(F5=$H$2,SUM($D6:F6),IF(F5&gt;$H$2,F6,0))+IF($H$2-$D$5+1=A14,RetireValueAlt1,0)</f>
        <v>0</v>
      </c>
      <c r="D14" s="465"/>
      <c r="E14" s="465"/>
      <c r="F14" s="465">
        <f ca="1">($C14/$D$1)/2</f>
        <v>0</v>
      </c>
      <c r="G14" s="465">
        <f t="shared" ref="G14:AL14" ca="1" si="15">IF(G$11&lt;$D$1+$A14,$C14/$D$1,IF(G$11=$D$1+$A14,($C14/$D$1)/2,0))</f>
        <v>0</v>
      </c>
      <c r="H14" s="465">
        <f t="shared" ca="1" si="15"/>
        <v>0</v>
      </c>
      <c r="I14" s="465">
        <f t="shared" ca="1" si="15"/>
        <v>0</v>
      </c>
      <c r="J14" s="465">
        <f t="shared" ca="1" si="15"/>
        <v>0</v>
      </c>
      <c r="K14" s="465">
        <f t="shared" ca="1" si="15"/>
        <v>0</v>
      </c>
      <c r="L14" s="465">
        <f t="shared" ca="1" si="15"/>
        <v>0</v>
      </c>
      <c r="M14" s="465">
        <f t="shared" ca="1" si="15"/>
        <v>0</v>
      </c>
      <c r="N14" s="465">
        <f t="shared" ca="1" si="15"/>
        <v>0</v>
      </c>
      <c r="O14" s="465">
        <f t="shared" ca="1" si="15"/>
        <v>0</v>
      </c>
      <c r="P14" s="465">
        <f t="shared" ca="1" si="15"/>
        <v>0</v>
      </c>
      <c r="Q14" s="465">
        <f t="shared" ca="1" si="15"/>
        <v>0</v>
      </c>
      <c r="R14" s="465">
        <f t="shared" ca="1" si="15"/>
        <v>0</v>
      </c>
      <c r="S14" s="465">
        <f t="shared" ca="1" si="15"/>
        <v>0</v>
      </c>
      <c r="T14" s="465">
        <f t="shared" ca="1" si="15"/>
        <v>0</v>
      </c>
      <c r="U14" s="465">
        <f t="shared" ca="1" si="15"/>
        <v>0</v>
      </c>
      <c r="V14" s="465">
        <f t="shared" ca="1" si="15"/>
        <v>0</v>
      </c>
      <c r="W14" s="465">
        <f t="shared" ca="1" si="15"/>
        <v>0</v>
      </c>
      <c r="X14" s="465">
        <f t="shared" ca="1" si="15"/>
        <v>0</v>
      </c>
      <c r="Y14" s="465">
        <f t="shared" ca="1" si="15"/>
        <v>0</v>
      </c>
      <c r="Z14" s="465">
        <f t="shared" ca="1" si="15"/>
        <v>0</v>
      </c>
      <c r="AA14" s="465">
        <f t="shared" ca="1" si="15"/>
        <v>0</v>
      </c>
      <c r="AB14" s="465">
        <f t="shared" ca="1" si="15"/>
        <v>0</v>
      </c>
      <c r="AC14" s="465">
        <f t="shared" ca="1" si="15"/>
        <v>0</v>
      </c>
      <c r="AD14" s="465">
        <f t="shared" ca="1" si="15"/>
        <v>0</v>
      </c>
      <c r="AE14" s="465">
        <f t="shared" ca="1" si="15"/>
        <v>0</v>
      </c>
      <c r="AF14" s="465">
        <f t="shared" ca="1" si="15"/>
        <v>0</v>
      </c>
      <c r="AG14" s="465">
        <f t="shared" ca="1" si="15"/>
        <v>0</v>
      </c>
      <c r="AH14" s="465">
        <f t="shared" ca="1" si="15"/>
        <v>0</v>
      </c>
      <c r="AI14" s="465">
        <f t="shared" ca="1" si="15"/>
        <v>0</v>
      </c>
      <c r="AJ14" s="465">
        <f t="shared" ca="1" si="15"/>
        <v>0</v>
      </c>
      <c r="AK14" s="465">
        <f t="shared" ca="1" si="15"/>
        <v>0</v>
      </c>
      <c r="AL14" s="465">
        <f t="shared" ca="1" si="15"/>
        <v>0</v>
      </c>
      <c r="AM14" s="465">
        <f t="shared" ref="AM14:BR14" ca="1" si="16">IF(AM$11&lt;$D$1+$A14,$C14/$D$1,IF(AM$11=$D$1+$A14,($C14/$D$1)/2,0))</f>
        <v>0</v>
      </c>
      <c r="AN14" s="465">
        <f t="shared" ca="1" si="16"/>
        <v>0</v>
      </c>
      <c r="AO14" s="465">
        <f t="shared" ca="1" si="16"/>
        <v>0</v>
      </c>
      <c r="AP14" s="465">
        <f t="shared" ca="1" si="16"/>
        <v>0</v>
      </c>
      <c r="AQ14" s="465">
        <f t="shared" ca="1" si="16"/>
        <v>0</v>
      </c>
      <c r="AR14" s="465">
        <f t="shared" ca="1" si="16"/>
        <v>0</v>
      </c>
      <c r="AS14" s="465">
        <f t="shared" ca="1" si="16"/>
        <v>0</v>
      </c>
      <c r="AT14" s="465">
        <f t="shared" ca="1" si="16"/>
        <v>0</v>
      </c>
      <c r="AU14" s="465">
        <f t="shared" ca="1" si="16"/>
        <v>0</v>
      </c>
      <c r="AV14" s="465">
        <f t="shared" ca="1" si="16"/>
        <v>0</v>
      </c>
      <c r="AW14" s="465">
        <f t="shared" ca="1" si="16"/>
        <v>0</v>
      </c>
      <c r="AX14" s="465">
        <f t="shared" ca="1" si="16"/>
        <v>0</v>
      </c>
      <c r="AY14" s="465">
        <f t="shared" ca="1" si="16"/>
        <v>0</v>
      </c>
      <c r="AZ14" s="465">
        <f t="shared" ca="1" si="16"/>
        <v>0</v>
      </c>
      <c r="BA14" s="465">
        <f t="shared" ca="1" si="16"/>
        <v>0</v>
      </c>
      <c r="BB14" s="465">
        <f t="shared" ca="1" si="16"/>
        <v>0</v>
      </c>
      <c r="BC14" s="465">
        <f t="shared" ca="1" si="16"/>
        <v>0</v>
      </c>
      <c r="BD14" s="465">
        <f t="shared" ca="1" si="16"/>
        <v>0</v>
      </c>
      <c r="BE14" s="465">
        <f t="shared" ca="1" si="16"/>
        <v>0</v>
      </c>
      <c r="BF14" s="465">
        <f t="shared" ca="1" si="16"/>
        <v>0</v>
      </c>
      <c r="BG14" s="465">
        <f t="shared" ca="1" si="16"/>
        <v>0</v>
      </c>
      <c r="BH14" s="465">
        <f t="shared" ca="1" si="16"/>
        <v>0</v>
      </c>
      <c r="BI14" s="465">
        <f t="shared" ca="1" si="16"/>
        <v>0</v>
      </c>
      <c r="BJ14" s="465">
        <f t="shared" ca="1" si="16"/>
        <v>0</v>
      </c>
      <c r="BK14" s="465">
        <f t="shared" ca="1" si="16"/>
        <v>0</v>
      </c>
      <c r="BL14" s="465">
        <f t="shared" ca="1" si="16"/>
        <v>0</v>
      </c>
      <c r="BM14" s="465">
        <f t="shared" ca="1" si="16"/>
        <v>0</v>
      </c>
      <c r="BN14" s="465">
        <f t="shared" ca="1" si="16"/>
        <v>0</v>
      </c>
      <c r="BO14" s="465">
        <f t="shared" ca="1" si="16"/>
        <v>0</v>
      </c>
      <c r="BP14" s="465">
        <f t="shared" ca="1" si="16"/>
        <v>0</v>
      </c>
      <c r="BQ14" s="465">
        <f t="shared" ca="1" si="16"/>
        <v>0</v>
      </c>
      <c r="BR14" s="465">
        <f t="shared" ca="1" si="16"/>
        <v>0</v>
      </c>
      <c r="BS14" s="465">
        <f t="shared" ref="BS14:CY14" ca="1" si="17">IF(BS$11&lt;$D$1+$A14,$C14/$D$1,IF(BS$11=$D$1+$A14,($C14/$D$1)/2,0))</f>
        <v>0</v>
      </c>
      <c r="BT14" s="465">
        <f t="shared" ca="1" si="17"/>
        <v>0</v>
      </c>
      <c r="BU14" s="465">
        <f t="shared" ca="1" si="17"/>
        <v>0</v>
      </c>
      <c r="BV14" s="465">
        <f t="shared" ca="1" si="17"/>
        <v>0</v>
      </c>
      <c r="BW14" s="465">
        <f t="shared" ca="1" si="17"/>
        <v>0</v>
      </c>
      <c r="BX14" s="465">
        <f t="shared" ca="1" si="17"/>
        <v>0</v>
      </c>
      <c r="BY14" s="465">
        <f t="shared" ca="1" si="17"/>
        <v>0</v>
      </c>
      <c r="BZ14" s="465">
        <f t="shared" ca="1" si="17"/>
        <v>0</v>
      </c>
      <c r="CA14" s="465">
        <f t="shared" ca="1" si="17"/>
        <v>0</v>
      </c>
      <c r="CB14" s="465">
        <f t="shared" ca="1" si="17"/>
        <v>0</v>
      </c>
      <c r="CC14" s="465">
        <f t="shared" ca="1" si="17"/>
        <v>0</v>
      </c>
      <c r="CD14" s="465">
        <f t="shared" ca="1" si="17"/>
        <v>0</v>
      </c>
      <c r="CE14" s="465">
        <f t="shared" ca="1" si="17"/>
        <v>0</v>
      </c>
      <c r="CF14" s="465">
        <f t="shared" ca="1" si="17"/>
        <v>0</v>
      </c>
      <c r="CG14" s="465">
        <f t="shared" ca="1" si="17"/>
        <v>0</v>
      </c>
      <c r="CH14" s="465">
        <f t="shared" ca="1" si="17"/>
        <v>0</v>
      </c>
      <c r="CI14" s="465">
        <f t="shared" ca="1" si="17"/>
        <v>0</v>
      </c>
      <c r="CJ14" s="465">
        <f t="shared" ca="1" si="17"/>
        <v>0</v>
      </c>
      <c r="CK14" s="465">
        <f t="shared" ca="1" si="17"/>
        <v>0</v>
      </c>
      <c r="CL14" s="465">
        <f t="shared" ca="1" si="17"/>
        <v>0</v>
      </c>
      <c r="CM14" s="465">
        <f t="shared" ca="1" si="17"/>
        <v>0</v>
      </c>
      <c r="CN14" s="465">
        <f t="shared" ca="1" si="17"/>
        <v>0</v>
      </c>
      <c r="CO14" s="465">
        <f t="shared" ca="1" si="17"/>
        <v>0</v>
      </c>
      <c r="CP14" s="465">
        <f t="shared" ca="1" si="17"/>
        <v>0</v>
      </c>
      <c r="CQ14" s="465">
        <f t="shared" ca="1" si="17"/>
        <v>0</v>
      </c>
      <c r="CR14" s="465">
        <f t="shared" ca="1" si="17"/>
        <v>0</v>
      </c>
      <c r="CS14" s="465">
        <f t="shared" ca="1" si="17"/>
        <v>0</v>
      </c>
      <c r="CT14" s="465">
        <f t="shared" ca="1" si="17"/>
        <v>0</v>
      </c>
      <c r="CU14" s="465">
        <f t="shared" ca="1" si="17"/>
        <v>0</v>
      </c>
      <c r="CV14" s="465">
        <f t="shared" ca="1" si="17"/>
        <v>0</v>
      </c>
      <c r="CW14" s="465">
        <f t="shared" ca="1" si="17"/>
        <v>0</v>
      </c>
      <c r="CX14" s="465">
        <f t="shared" ca="1" si="17"/>
        <v>0</v>
      </c>
      <c r="CY14" s="465">
        <f t="shared" ca="1" si="17"/>
        <v>0</v>
      </c>
      <c r="CZ14" s="465">
        <f t="shared" ca="1" si="14"/>
        <v>0</v>
      </c>
      <c r="DA14" s="464" t="s">
        <v>215</v>
      </c>
      <c r="DB14" s="464">
        <f>+DB13+1</f>
        <v>2019</v>
      </c>
    </row>
    <row r="15" spans="1:106" x14ac:dyDescent="0.2">
      <c r="A15" s="195">
        <f t="shared" si="10"/>
        <v>4</v>
      </c>
      <c r="B15" s="195">
        <f t="shared" si="10"/>
        <v>2020</v>
      </c>
      <c r="C15" s="187">
        <f>IF(G5=$H$2,SUM($D6:G6),IF(G5&gt;$H$2,G6,0))+IF($H$2-$D$5+1=A15,RetireValueAlt1,0)</f>
        <v>0</v>
      </c>
      <c r="D15" s="465"/>
      <c r="E15" s="465"/>
      <c r="F15" s="465"/>
      <c r="G15" s="465">
        <f ca="1">($C15/$D$1)/2</f>
        <v>0</v>
      </c>
      <c r="H15" s="465">
        <f t="shared" ref="H15:AM15" ca="1" si="18">IF(H$11&lt;$D$1+$A15,$C15/$D$1,IF(H$11=$D$1+$A15,($C15/$D$1)/2,0))</f>
        <v>0</v>
      </c>
      <c r="I15" s="465">
        <f t="shared" ca="1" si="18"/>
        <v>0</v>
      </c>
      <c r="J15" s="465">
        <f t="shared" ca="1" si="18"/>
        <v>0</v>
      </c>
      <c r="K15" s="465">
        <f t="shared" ca="1" si="18"/>
        <v>0</v>
      </c>
      <c r="L15" s="465">
        <f t="shared" ca="1" si="18"/>
        <v>0</v>
      </c>
      <c r="M15" s="465">
        <f t="shared" ca="1" si="18"/>
        <v>0</v>
      </c>
      <c r="N15" s="465">
        <f t="shared" ca="1" si="18"/>
        <v>0</v>
      </c>
      <c r="O15" s="465">
        <f t="shared" ca="1" si="18"/>
        <v>0</v>
      </c>
      <c r="P15" s="465">
        <f t="shared" ca="1" si="18"/>
        <v>0</v>
      </c>
      <c r="Q15" s="465">
        <f t="shared" ca="1" si="18"/>
        <v>0</v>
      </c>
      <c r="R15" s="465">
        <f t="shared" ca="1" si="18"/>
        <v>0</v>
      </c>
      <c r="S15" s="465">
        <f t="shared" ca="1" si="18"/>
        <v>0</v>
      </c>
      <c r="T15" s="465">
        <f t="shared" ca="1" si="18"/>
        <v>0</v>
      </c>
      <c r="U15" s="465">
        <f t="shared" ca="1" si="18"/>
        <v>0</v>
      </c>
      <c r="V15" s="465">
        <f t="shared" ca="1" si="18"/>
        <v>0</v>
      </c>
      <c r="W15" s="465">
        <f t="shared" ca="1" si="18"/>
        <v>0</v>
      </c>
      <c r="X15" s="465">
        <f t="shared" ca="1" si="18"/>
        <v>0</v>
      </c>
      <c r="Y15" s="465">
        <f t="shared" ca="1" si="18"/>
        <v>0</v>
      </c>
      <c r="Z15" s="465">
        <f t="shared" ca="1" si="18"/>
        <v>0</v>
      </c>
      <c r="AA15" s="465">
        <f t="shared" ca="1" si="18"/>
        <v>0</v>
      </c>
      <c r="AB15" s="465">
        <f t="shared" ca="1" si="18"/>
        <v>0</v>
      </c>
      <c r="AC15" s="465">
        <f t="shared" ca="1" si="18"/>
        <v>0</v>
      </c>
      <c r="AD15" s="465">
        <f t="shared" ca="1" si="18"/>
        <v>0</v>
      </c>
      <c r="AE15" s="465">
        <f t="shared" ca="1" si="18"/>
        <v>0</v>
      </c>
      <c r="AF15" s="465">
        <f t="shared" ca="1" si="18"/>
        <v>0</v>
      </c>
      <c r="AG15" s="465">
        <f t="shared" ca="1" si="18"/>
        <v>0</v>
      </c>
      <c r="AH15" s="465">
        <f t="shared" ca="1" si="18"/>
        <v>0</v>
      </c>
      <c r="AI15" s="465">
        <f t="shared" ca="1" si="18"/>
        <v>0</v>
      </c>
      <c r="AJ15" s="465">
        <f t="shared" ca="1" si="18"/>
        <v>0</v>
      </c>
      <c r="AK15" s="465">
        <f t="shared" ca="1" si="18"/>
        <v>0</v>
      </c>
      <c r="AL15" s="465">
        <f t="shared" ca="1" si="18"/>
        <v>0</v>
      </c>
      <c r="AM15" s="465">
        <f t="shared" ca="1" si="18"/>
        <v>0</v>
      </c>
      <c r="AN15" s="465">
        <f t="shared" ref="AN15:BS15" ca="1" si="19">IF(AN$11&lt;$D$1+$A15,$C15/$D$1,IF(AN$11=$D$1+$A15,($C15/$D$1)/2,0))</f>
        <v>0</v>
      </c>
      <c r="AO15" s="465">
        <f t="shared" ca="1" si="19"/>
        <v>0</v>
      </c>
      <c r="AP15" s="465">
        <f t="shared" ca="1" si="19"/>
        <v>0</v>
      </c>
      <c r="AQ15" s="465">
        <f t="shared" ca="1" si="19"/>
        <v>0</v>
      </c>
      <c r="AR15" s="465">
        <f t="shared" ca="1" si="19"/>
        <v>0</v>
      </c>
      <c r="AS15" s="465">
        <f t="shared" ca="1" si="19"/>
        <v>0</v>
      </c>
      <c r="AT15" s="465">
        <f t="shared" ca="1" si="19"/>
        <v>0</v>
      </c>
      <c r="AU15" s="465">
        <f t="shared" ca="1" si="19"/>
        <v>0</v>
      </c>
      <c r="AV15" s="465">
        <f t="shared" ca="1" si="19"/>
        <v>0</v>
      </c>
      <c r="AW15" s="465">
        <f t="shared" ca="1" si="19"/>
        <v>0</v>
      </c>
      <c r="AX15" s="465">
        <f t="shared" ca="1" si="19"/>
        <v>0</v>
      </c>
      <c r="AY15" s="465">
        <f t="shared" ca="1" si="19"/>
        <v>0</v>
      </c>
      <c r="AZ15" s="465">
        <f t="shared" ca="1" si="19"/>
        <v>0</v>
      </c>
      <c r="BA15" s="465">
        <f t="shared" ca="1" si="19"/>
        <v>0</v>
      </c>
      <c r="BB15" s="465">
        <f t="shared" ca="1" si="19"/>
        <v>0</v>
      </c>
      <c r="BC15" s="465">
        <f t="shared" ca="1" si="19"/>
        <v>0</v>
      </c>
      <c r="BD15" s="465">
        <f t="shared" ca="1" si="19"/>
        <v>0</v>
      </c>
      <c r="BE15" s="465">
        <f t="shared" ca="1" si="19"/>
        <v>0</v>
      </c>
      <c r="BF15" s="465">
        <f t="shared" ca="1" si="19"/>
        <v>0</v>
      </c>
      <c r="BG15" s="465">
        <f t="shared" ca="1" si="19"/>
        <v>0</v>
      </c>
      <c r="BH15" s="465">
        <f t="shared" ca="1" si="19"/>
        <v>0</v>
      </c>
      <c r="BI15" s="465">
        <f t="shared" ca="1" si="19"/>
        <v>0</v>
      </c>
      <c r="BJ15" s="465">
        <f t="shared" ca="1" si="19"/>
        <v>0</v>
      </c>
      <c r="BK15" s="465">
        <f t="shared" ca="1" si="19"/>
        <v>0</v>
      </c>
      <c r="BL15" s="465">
        <f t="shared" ca="1" si="19"/>
        <v>0</v>
      </c>
      <c r="BM15" s="465">
        <f t="shared" ca="1" si="19"/>
        <v>0</v>
      </c>
      <c r="BN15" s="465">
        <f t="shared" ca="1" si="19"/>
        <v>0</v>
      </c>
      <c r="BO15" s="465">
        <f t="shared" ca="1" si="19"/>
        <v>0</v>
      </c>
      <c r="BP15" s="465">
        <f t="shared" ca="1" si="19"/>
        <v>0</v>
      </c>
      <c r="BQ15" s="465">
        <f t="shared" ca="1" si="19"/>
        <v>0</v>
      </c>
      <c r="BR15" s="465">
        <f t="shared" ca="1" si="19"/>
        <v>0</v>
      </c>
      <c r="BS15" s="465">
        <f t="shared" ca="1" si="19"/>
        <v>0</v>
      </c>
      <c r="BT15" s="465">
        <f t="shared" ref="BT15:CY15" ca="1" si="20">IF(BT$11&lt;$D$1+$A15,$C15/$D$1,IF(BT$11=$D$1+$A15,($C15/$D$1)/2,0))</f>
        <v>0</v>
      </c>
      <c r="BU15" s="465">
        <f t="shared" ca="1" si="20"/>
        <v>0</v>
      </c>
      <c r="BV15" s="465">
        <f t="shared" ca="1" si="20"/>
        <v>0</v>
      </c>
      <c r="BW15" s="465">
        <f t="shared" ca="1" si="20"/>
        <v>0</v>
      </c>
      <c r="BX15" s="465">
        <f t="shared" ca="1" si="20"/>
        <v>0</v>
      </c>
      <c r="BY15" s="465">
        <f t="shared" ca="1" si="20"/>
        <v>0</v>
      </c>
      <c r="BZ15" s="465">
        <f t="shared" ca="1" si="20"/>
        <v>0</v>
      </c>
      <c r="CA15" s="465">
        <f t="shared" ca="1" si="20"/>
        <v>0</v>
      </c>
      <c r="CB15" s="465">
        <f t="shared" ca="1" si="20"/>
        <v>0</v>
      </c>
      <c r="CC15" s="465">
        <f t="shared" ca="1" si="20"/>
        <v>0</v>
      </c>
      <c r="CD15" s="465">
        <f t="shared" ca="1" si="20"/>
        <v>0</v>
      </c>
      <c r="CE15" s="465">
        <f t="shared" ca="1" si="20"/>
        <v>0</v>
      </c>
      <c r="CF15" s="465">
        <f t="shared" ca="1" si="20"/>
        <v>0</v>
      </c>
      <c r="CG15" s="465">
        <f t="shared" ca="1" si="20"/>
        <v>0</v>
      </c>
      <c r="CH15" s="465">
        <f t="shared" ca="1" si="20"/>
        <v>0</v>
      </c>
      <c r="CI15" s="465">
        <f t="shared" ca="1" si="20"/>
        <v>0</v>
      </c>
      <c r="CJ15" s="465">
        <f t="shared" ca="1" si="20"/>
        <v>0</v>
      </c>
      <c r="CK15" s="465">
        <f t="shared" ca="1" si="20"/>
        <v>0</v>
      </c>
      <c r="CL15" s="465">
        <f t="shared" ca="1" si="20"/>
        <v>0</v>
      </c>
      <c r="CM15" s="465">
        <f t="shared" ca="1" si="20"/>
        <v>0</v>
      </c>
      <c r="CN15" s="465">
        <f t="shared" ca="1" si="20"/>
        <v>0</v>
      </c>
      <c r="CO15" s="465">
        <f t="shared" ca="1" si="20"/>
        <v>0</v>
      </c>
      <c r="CP15" s="465">
        <f t="shared" ca="1" si="20"/>
        <v>0</v>
      </c>
      <c r="CQ15" s="465">
        <f t="shared" ca="1" si="20"/>
        <v>0</v>
      </c>
      <c r="CR15" s="465">
        <f t="shared" ca="1" si="20"/>
        <v>0</v>
      </c>
      <c r="CS15" s="465">
        <f t="shared" ca="1" si="20"/>
        <v>0</v>
      </c>
      <c r="CT15" s="465">
        <f t="shared" ca="1" si="20"/>
        <v>0</v>
      </c>
      <c r="CU15" s="465">
        <f t="shared" ca="1" si="20"/>
        <v>0</v>
      </c>
      <c r="CV15" s="465">
        <f t="shared" ca="1" si="20"/>
        <v>0</v>
      </c>
      <c r="CW15" s="465">
        <f t="shared" ca="1" si="20"/>
        <v>0</v>
      </c>
      <c r="CX15" s="465">
        <f t="shared" ca="1" si="20"/>
        <v>0</v>
      </c>
      <c r="CY15" s="465">
        <f t="shared" ca="1" si="20"/>
        <v>0</v>
      </c>
      <c r="CZ15" s="465">
        <f t="shared" ca="1" si="14"/>
        <v>0</v>
      </c>
      <c r="DA15" s="464" t="s">
        <v>216</v>
      </c>
      <c r="DB15" s="464">
        <f t="shared" ref="DB15:DB51" si="21">+DB14+1</f>
        <v>2020</v>
      </c>
    </row>
    <row r="16" spans="1:106" x14ac:dyDescent="0.2">
      <c r="A16" s="195">
        <f t="shared" si="10"/>
        <v>5</v>
      </c>
      <c r="B16" s="195">
        <f t="shared" si="10"/>
        <v>2021</v>
      </c>
      <c r="C16" s="187">
        <f>IF(H5=$H$2,SUM($D6:H6),IF(H5&gt;$H$2,H6,0))+IF($H$2-$D$5+1=A16,RetireValueAlt1,0)</f>
        <v>0</v>
      </c>
      <c r="D16" s="465"/>
      <c r="E16" s="465"/>
      <c r="F16" s="465"/>
      <c r="G16" s="465"/>
      <c r="H16" s="465">
        <f ca="1">($C16/$D$1)/2</f>
        <v>0</v>
      </c>
      <c r="I16" s="465">
        <f t="shared" ref="I16:AN16" ca="1" si="22">IF(I$11&lt;$D$1+$A16,$C16/$D$1,IF(I$11=$D$1+$A16,($C16/$D$1)/2,0))</f>
        <v>0</v>
      </c>
      <c r="J16" s="465">
        <f t="shared" ca="1" si="22"/>
        <v>0</v>
      </c>
      <c r="K16" s="465">
        <f t="shared" ca="1" si="22"/>
        <v>0</v>
      </c>
      <c r="L16" s="465">
        <f t="shared" ca="1" si="22"/>
        <v>0</v>
      </c>
      <c r="M16" s="465">
        <f t="shared" ca="1" si="22"/>
        <v>0</v>
      </c>
      <c r="N16" s="465">
        <f t="shared" ca="1" si="22"/>
        <v>0</v>
      </c>
      <c r="O16" s="465">
        <f t="shared" ca="1" si="22"/>
        <v>0</v>
      </c>
      <c r="P16" s="465">
        <f t="shared" ca="1" si="22"/>
        <v>0</v>
      </c>
      <c r="Q16" s="465">
        <f t="shared" ca="1" si="22"/>
        <v>0</v>
      </c>
      <c r="R16" s="465">
        <f t="shared" ca="1" si="22"/>
        <v>0</v>
      </c>
      <c r="S16" s="465">
        <f t="shared" ca="1" si="22"/>
        <v>0</v>
      </c>
      <c r="T16" s="465">
        <f t="shared" ca="1" si="22"/>
        <v>0</v>
      </c>
      <c r="U16" s="465">
        <f t="shared" ca="1" si="22"/>
        <v>0</v>
      </c>
      <c r="V16" s="465">
        <f t="shared" ca="1" si="22"/>
        <v>0</v>
      </c>
      <c r="W16" s="465">
        <f t="shared" ca="1" si="22"/>
        <v>0</v>
      </c>
      <c r="X16" s="465">
        <f t="shared" ca="1" si="22"/>
        <v>0</v>
      </c>
      <c r="Y16" s="465">
        <f t="shared" ca="1" si="22"/>
        <v>0</v>
      </c>
      <c r="Z16" s="465">
        <f t="shared" ca="1" si="22"/>
        <v>0</v>
      </c>
      <c r="AA16" s="465">
        <f t="shared" ca="1" si="22"/>
        <v>0</v>
      </c>
      <c r="AB16" s="465">
        <f t="shared" ca="1" si="22"/>
        <v>0</v>
      </c>
      <c r="AC16" s="465">
        <f t="shared" ca="1" si="22"/>
        <v>0</v>
      </c>
      <c r="AD16" s="465">
        <f t="shared" ca="1" si="22"/>
        <v>0</v>
      </c>
      <c r="AE16" s="465">
        <f t="shared" ca="1" si="22"/>
        <v>0</v>
      </c>
      <c r="AF16" s="465">
        <f t="shared" ca="1" si="22"/>
        <v>0</v>
      </c>
      <c r="AG16" s="465">
        <f t="shared" ca="1" si="22"/>
        <v>0</v>
      </c>
      <c r="AH16" s="465">
        <f t="shared" ca="1" si="22"/>
        <v>0</v>
      </c>
      <c r="AI16" s="465">
        <f t="shared" ca="1" si="22"/>
        <v>0</v>
      </c>
      <c r="AJ16" s="465">
        <f t="shared" ca="1" si="22"/>
        <v>0</v>
      </c>
      <c r="AK16" s="465">
        <f t="shared" ca="1" si="22"/>
        <v>0</v>
      </c>
      <c r="AL16" s="465">
        <f t="shared" ca="1" si="22"/>
        <v>0</v>
      </c>
      <c r="AM16" s="465">
        <f t="shared" ca="1" si="22"/>
        <v>0</v>
      </c>
      <c r="AN16" s="465">
        <f t="shared" ca="1" si="22"/>
        <v>0</v>
      </c>
      <c r="AO16" s="465">
        <f t="shared" ref="AO16:BT16" ca="1" si="23">IF(AO$11&lt;$D$1+$A16,$C16/$D$1,IF(AO$11=$D$1+$A16,($C16/$D$1)/2,0))</f>
        <v>0</v>
      </c>
      <c r="AP16" s="465">
        <f t="shared" ca="1" si="23"/>
        <v>0</v>
      </c>
      <c r="AQ16" s="465">
        <f t="shared" ca="1" si="23"/>
        <v>0</v>
      </c>
      <c r="AR16" s="465">
        <f t="shared" ca="1" si="23"/>
        <v>0</v>
      </c>
      <c r="AS16" s="465">
        <f t="shared" ca="1" si="23"/>
        <v>0</v>
      </c>
      <c r="AT16" s="465">
        <f t="shared" ca="1" si="23"/>
        <v>0</v>
      </c>
      <c r="AU16" s="465">
        <f t="shared" ca="1" si="23"/>
        <v>0</v>
      </c>
      <c r="AV16" s="465">
        <f t="shared" ca="1" si="23"/>
        <v>0</v>
      </c>
      <c r="AW16" s="465">
        <f t="shared" ca="1" si="23"/>
        <v>0</v>
      </c>
      <c r="AX16" s="465">
        <f t="shared" ca="1" si="23"/>
        <v>0</v>
      </c>
      <c r="AY16" s="465">
        <f t="shared" ca="1" si="23"/>
        <v>0</v>
      </c>
      <c r="AZ16" s="465">
        <f t="shared" ca="1" si="23"/>
        <v>0</v>
      </c>
      <c r="BA16" s="465">
        <f t="shared" ca="1" si="23"/>
        <v>0</v>
      </c>
      <c r="BB16" s="465">
        <f t="shared" ca="1" si="23"/>
        <v>0</v>
      </c>
      <c r="BC16" s="465">
        <f t="shared" ca="1" si="23"/>
        <v>0</v>
      </c>
      <c r="BD16" s="465">
        <f t="shared" ca="1" si="23"/>
        <v>0</v>
      </c>
      <c r="BE16" s="465">
        <f t="shared" ca="1" si="23"/>
        <v>0</v>
      </c>
      <c r="BF16" s="465">
        <f t="shared" ca="1" si="23"/>
        <v>0</v>
      </c>
      <c r="BG16" s="465">
        <f t="shared" ca="1" si="23"/>
        <v>0</v>
      </c>
      <c r="BH16" s="465">
        <f t="shared" ca="1" si="23"/>
        <v>0</v>
      </c>
      <c r="BI16" s="465">
        <f t="shared" ca="1" si="23"/>
        <v>0</v>
      </c>
      <c r="BJ16" s="465">
        <f t="shared" ca="1" si="23"/>
        <v>0</v>
      </c>
      <c r="BK16" s="465">
        <f t="shared" ca="1" si="23"/>
        <v>0</v>
      </c>
      <c r="BL16" s="465">
        <f t="shared" ca="1" si="23"/>
        <v>0</v>
      </c>
      <c r="BM16" s="465">
        <f t="shared" ca="1" si="23"/>
        <v>0</v>
      </c>
      <c r="BN16" s="465">
        <f t="shared" ca="1" si="23"/>
        <v>0</v>
      </c>
      <c r="BO16" s="465">
        <f t="shared" ca="1" si="23"/>
        <v>0</v>
      </c>
      <c r="BP16" s="465">
        <f t="shared" ca="1" si="23"/>
        <v>0</v>
      </c>
      <c r="BQ16" s="465">
        <f t="shared" ca="1" si="23"/>
        <v>0</v>
      </c>
      <c r="BR16" s="465">
        <f t="shared" ca="1" si="23"/>
        <v>0</v>
      </c>
      <c r="BS16" s="465">
        <f t="shared" ca="1" si="23"/>
        <v>0</v>
      </c>
      <c r="BT16" s="465">
        <f t="shared" ca="1" si="23"/>
        <v>0</v>
      </c>
      <c r="BU16" s="465">
        <f t="shared" ref="BU16:CY16" ca="1" si="24">IF(BU$11&lt;$D$1+$A16,$C16/$D$1,IF(BU$11=$D$1+$A16,($C16/$D$1)/2,0))</f>
        <v>0</v>
      </c>
      <c r="BV16" s="465">
        <f t="shared" ca="1" si="24"/>
        <v>0</v>
      </c>
      <c r="BW16" s="465">
        <f t="shared" ca="1" si="24"/>
        <v>0</v>
      </c>
      <c r="BX16" s="465">
        <f t="shared" ca="1" si="24"/>
        <v>0</v>
      </c>
      <c r="BY16" s="465">
        <f t="shared" ca="1" si="24"/>
        <v>0</v>
      </c>
      <c r="BZ16" s="465">
        <f t="shared" ca="1" si="24"/>
        <v>0</v>
      </c>
      <c r="CA16" s="465">
        <f t="shared" ca="1" si="24"/>
        <v>0</v>
      </c>
      <c r="CB16" s="465">
        <f t="shared" ca="1" si="24"/>
        <v>0</v>
      </c>
      <c r="CC16" s="465">
        <f t="shared" ca="1" si="24"/>
        <v>0</v>
      </c>
      <c r="CD16" s="465">
        <f t="shared" ca="1" si="24"/>
        <v>0</v>
      </c>
      <c r="CE16" s="465">
        <f t="shared" ca="1" si="24"/>
        <v>0</v>
      </c>
      <c r="CF16" s="465">
        <f t="shared" ca="1" si="24"/>
        <v>0</v>
      </c>
      <c r="CG16" s="465">
        <f t="shared" ca="1" si="24"/>
        <v>0</v>
      </c>
      <c r="CH16" s="465">
        <f t="shared" ca="1" si="24"/>
        <v>0</v>
      </c>
      <c r="CI16" s="465">
        <f t="shared" ca="1" si="24"/>
        <v>0</v>
      </c>
      <c r="CJ16" s="465">
        <f t="shared" ca="1" si="24"/>
        <v>0</v>
      </c>
      <c r="CK16" s="465">
        <f t="shared" ca="1" si="24"/>
        <v>0</v>
      </c>
      <c r="CL16" s="465">
        <f t="shared" ca="1" si="24"/>
        <v>0</v>
      </c>
      <c r="CM16" s="465">
        <f t="shared" ca="1" si="24"/>
        <v>0</v>
      </c>
      <c r="CN16" s="465">
        <f t="shared" ca="1" si="24"/>
        <v>0</v>
      </c>
      <c r="CO16" s="465">
        <f t="shared" ca="1" si="24"/>
        <v>0</v>
      </c>
      <c r="CP16" s="465">
        <f t="shared" ca="1" si="24"/>
        <v>0</v>
      </c>
      <c r="CQ16" s="465">
        <f t="shared" ca="1" si="24"/>
        <v>0</v>
      </c>
      <c r="CR16" s="465">
        <f t="shared" ca="1" si="24"/>
        <v>0</v>
      </c>
      <c r="CS16" s="465">
        <f t="shared" ca="1" si="24"/>
        <v>0</v>
      </c>
      <c r="CT16" s="465">
        <f t="shared" ca="1" si="24"/>
        <v>0</v>
      </c>
      <c r="CU16" s="465">
        <f t="shared" ca="1" si="24"/>
        <v>0</v>
      </c>
      <c r="CV16" s="465">
        <f t="shared" ca="1" si="24"/>
        <v>0</v>
      </c>
      <c r="CW16" s="465">
        <f t="shared" ca="1" si="24"/>
        <v>0</v>
      </c>
      <c r="CX16" s="465">
        <f t="shared" ca="1" si="24"/>
        <v>0</v>
      </c>
      <c r="CY16" s="465">
        <f t="shared" ca="1" si="24"/>
        <v>0</v>
      </c>
      <c r="CZ16" s="465">
        <f t="shared" ca="1" si="14"/>
        <v>0</v>
      </c>
      <c r="DA16" s="464" t="s">
        <v>217</v>
      </c>
      <c r="DB16" s="464">
        <f t="shared" si="21"/>
        <v>2021</v>
      </c>
    </row>
    <row r="17" spans="1:106" x14ac:dyDescent="0.2">
      <c r="A17" s="195">
        <f t="shared" si="10"/>
        <v>6</v>
      </c>
      <c r="B17" s="195">
        <f t="shared" si="10"/>
        <v>2022</v>
      </c>
      <c r="C17" s="187">
        <f ca="1">IF(INDIRECT(DA17&amp;5)=$H$2,SUM($D$6:INDIRECT(DA17&amp;6)),IF(INDIRECT(DA17&amp;5)&gt;$H$2,INDIRECT(DA17&amp;6),0))</f>
        <v>0</v>
      </c>
      <c r="D17" s="465"/>
      <c r="E17" s="465"/>
      <c r="F17" s="465"/>
      <c r="G17" s="465"/>
      <c r="H17" s="465"/>
      <c r="I17" s="465">
        <f ca="1">($C17/$D$1)/2</f>
        <v>0</v>
      </c>
      <c r="J17" s="465">
        <f t="shared" ref="J17:AO17" ca="1" si="25">IF(J$11&lt;$D$1+$A17,$C17/$D$1,IF(J$11=$D$1+$A17,($C17/$D$1)/2,0))</f>
        <v>0</v>
      </c>
      <c r="K17" s="465">
        <f t="shared" ca="1" si="25"/>
        <v>0</v>
      </c>
      <c r="L17" s="465">
        <f t="shared" ca="1" si="25"/>
        <v>0</v>
      </c>
      <c r="M17" s="465">
        <f t="shared" ca="1" si="25"/>
        <v>0</v>
      </c>
      <c r="N17" s="465">
        <f t="shared" ca="1" si="25"/>
        <v>0</v>
      </c>
      <c r="O17" s="465">
        <f t="shared" ca="1" si="25"/>
        <v>0</v>
      </c>
      <c r="P17" s="465">
        <f t="shared" ca="1" si="25"/>
        <v>0</v>
      </c>
      <c r="Q17" s="465">
        <f t="shared" ca="1" si="25"/>
        <v>0</v>
      </c>
      <c r="R17" s="465">
        <f t="shared" ca="1" si="25"/>
        <v>0</v>
      </c>
      <c r="S17" s="465">
        <f t="shared" ca="1" si="25"/>
        <v>0</v>
      </c>
      <c r="T17" s="465">
        <f t="shared" ca="1" si="25"/>
        <v>0</v>
      </c>
      <c r="U17" s="465">
        <f t="shared" ca="1" si="25"/>
        <v>0</v>
      </c>
      <c r="V17" s="465">
        <f t="shared" ca="1" si="25"/>
        <v>0</v>
      </c>
      <c r="W17" s="465">
        <f t="shared" ca="1" si="25"/>
        <v>0</v>
      </c>
      <c r="X17" s="465">
        <f t="shared" ca="1" si="25"/>
        <v>0</v>
      </c>
      <c r="Y17" s="465">
        <f t="shared" ca="1" si="25"/>
        <v>0</v>
      </c>
      <c r="Z17" s="465">
        <f t="shared" ca="1" si="25"/>
        <v>0</v>
      </c>
      <c r="AA17" s="465">
        <f t="shared" ca="1" si="25"/>
        <v>0</v>
      </c>
      <c r="AB17" s="465">
        <f t="shared" ca="1" si="25"/>
        <v>0</v>
      </c>
      <c r="AC17" s="465">
        <f t="shared" ca="1" si="25"/>
        <v>0</v>
      </c>
      <c r="AD17" s="465">
        <f t="shared" ca="1" si="25"/>
        <v>0</v>
      </c>
      <c r="AE17" s="465">
        <f t="shared" ca="1" si="25"/>
        <v>0</v>
      </c>
      <c r="AF17" s="465">
        <f t="shared" ca="1" si="25"/>
        <v>0</v>
      </c>
      <c r="AG17" s="465">
        <f t="shared" ca="1" si="25"/>
        <v>0</v>
      </c>
      <c r="AH17" s="465">
        <f t="shared" ca="1" si="25"/>
        <v>0</v>
      </c>
      <c r="AI17" s="465">
        <f t="shared" ca="1" si="25"/>
        <v>0</v>
      </c>
      <c r="AJ17" s="465">
        <f t="shared" ca="1" si="25"/>
        <v>0</v>
      </c>
      <c r="AK17" s="465">
        <f t="shared" ca="1" si="25"/>
        <v>0</v>
      </c>
      <c r="AL17" s="465">
        <f t="shared" ca="1" si="25"/>
        <v>0</v>
      </c>
      <c r="AM17" s="465">
        <f t="shared" ca="1" si="25"/>
        <v>0</v>
      </c>
      <c r="AN17" s="465">
        <f t="shared" ca="1" si="25"/>
        <v>0</v>
      </c>
      <c r="AO17" s="465">
        <f t="shared" ca="1" si="25"/>
        <v>0</v>
      </c>
      <c r="AP17" s="465">
        <f t="shared" ref="AP17:BU17" ca="1" si="26">IF(AP$11&lt;$D$1+$A17,$C17/$D$1,IF(AP$11=$D$1+$A17,($C17/$D$1)/2,0))</f>
        <v>0</v>
      </c>
      <c r="AQ17" s="465">
        <f t="shared" ca="1" si="26"/>
        <v>0</v>
      </c>
      <c r="AR17" s="465">
        <f t="shared" ca="1" si="26"/>
        <v>0</v>
      </c>
      <c r="AS17" s="465">
        <f t="shared" ca="1" si="26"/>
        <v>0</v>
      </c>
      <c r="AT17" s="465">
        <f t="shared" ca="1" si="26"/>
        <v>0</v>
      </c>
      <c r="AU17" s="465">
        <f t="shared" ca="1" si="26"/>
        <v>0</v>
      </c>
      <c r="AV17" s="465">
        <f t="shared" ca="1" si="26"/>
        <v>0</v>
      </c>
      <c r="AW17" s="465">
        <f t="shared" ca="1" si="26"/>
        <v>0</v>
      </c>
      <c r="AX17" s="465">
        <f t="shared" ca="1" si="26"/>
        <v>0</v>
      </c>
      <c r="AY17" s="465">
        <f t="shared" ca="1" si="26"/>
        <v>0</v>
      </c>
      <c r="AZ17" s="465">
        <f t="shared" ca="1" si="26"/>
        <v>0</v>
      </c>
      <c r="BA17" s="465">
        <f t="shared" ca="1" si="26"/>
        <v>0</v>
      </c>
      <c r="BB17" s="465">
        <f t="shared" ca="1" si="26"/>
        <v>0</v>
      </c>
      <c r="BC17" s="465">
        <f t="shared" ca="1" si="26"/>
        <v>0</v>
      </c>
      <c r="BD17" s="465">
        <f t="shared" ca="1" si="26"/>
        <v>0</v>
      </c>
      <c r="BE17" s="465">
        <f t="shared" ca="1" si="26"/>
        <v>0</v>
      </c>
      <c r="BF17" s="465">
        <f t="shared" ca="1" si="26"/>
        <v>0</v>
      </c>
      <c r="BG17" s="465">
        <f t="shared" ca="1" si="26"/>
        <v>0</v>
      </c>
      <c r="BH17" s="465">
        <f t="shared" ca="1" si="26"/>
        <v>0</v>
      </c>
      <c r="BI17" s="465">
        <f t="shared" ca="1" si="26"/>
        <v>0</v>
      </c>
      <c r="BJ17" s="465">
        <f t="shared" ca="1" si="26"/>
        <v>0</v>
      </c>
      <c r="BK17" s="465">
        <f t="shared" ca="1" si="26"/>
        <v>0</v>
      </c>
      <c r="BL17" s="465">
        <f t="shared" ca="1" si="26"/>
        <v>0</v>
      </c>
      <c r="BM17" s="465">
        <f t="shared" ca="1" si="26"/>
        <v>0</v>
      </c>
      <c r="BN17" s="465">
        <f t="shared" ca="1" si="26"/>
        <v>0</v>
      </c>
      <c r="BO17" s="465">
        <f t="shared" ca="1" si="26"/>
        <v>0</v>
      </c>
      <c r="BP17" s="465">
        <f t="shared" ca="1" si="26"/>
        <v>0</v>
      </c>
      <c r="BQ17" s="465">
        <f t="shared" ca="1" si="26"/>
        <v>0</v>
      </c>
      <c r="BR17" s="465">
        <f t="shared" ca="1" si="26"/>
        <v>0</v>
      </c>
      <c r="BS17" s="465">
        <f t="shared" ca="1" si="26"/>
        <v>0</v>
      </c>
      <c r="BT17" s="465">
        <f t="shared" ca="1" si="26"/>
        <v>0</v>
      </c>
      <c r="BU17" s="465">
        <f t="shared" ca="1" si="26"/>
        <v>0</v>
      </c>
      <c r="BV17" s="465">
        <f t="shared" ref="BV17:CY17" ca="1" si="27">IF(BV$11&lt;$D$1+$A17,$C17/$D$1,IF(BV$11=$D$1+$A17,($C17/$D$1)/2,0))</f>
        <v>0</v>
      </c>
      <c r="BW17" s="465">
        <f t="shared" ca="1" si="27"/>
        <v>0</v>
      </c>
      <c r="BX17" s="465">
        <f t="shared" ca="1" si="27"/>
        <v>0</v>
      </c>
      <c r="BY17" s="465">
        <f t="shared" ca="1" si="27"/>
        <v>0</v>
      </c>
      <c r="BZ17" s="465">
        <f t="shared" ca="1" si="27"/>
        <v>0</v>
      </c>
      <c r="CA17" s="465">
        <f t="shared" ca="1" si="27"/>
        <v>0</v>
      </c>
      <c r="CB17" s="465">
        <f t="shared" ca="1" si="27"/>
        <v>0</v>
      </c>
      <c r="CC17" s="465">
        <f t="shared" ca="1" si="27"/>
        <v>0</v>
      </c>
      <c r="CD17" s="465">
        <f t="shared" ca="1" si="27"/>
        <v>0</v>
      </c>
      <c r="CE17" s="465">
        <f t="shared" ca="1" si="27"/>
        <v>0</v>
      </c>
      <c r="CF17" s="465">
        <f t="shared" ca="1" si="27"/>
        <v>0</v>
      </c>
      <c r="CG17" s="465">
        <f t="shared" ca="1" si="27"/>
        <v>0</v>
      </c>
      <c r="CH17" s="465">
        <f t="shared" ca="1" si="27"/>
        <v>0</v>
      </c>
      <c r="CI17" s="465">
        <f t="shared" ca="1" si="27"/>
        <v>0</v>
      </c>
      <c r="CJ17" s="465">
        <f t="shared" ca="1" si="27"/>
        <v>0</v>
      </c>
      <c r="CK17" s="465">
        <f t="shared" ca="1" si="27"/>
        <v>0</v>
      </c>
      <c r="CL17" s="465">
        <f t="shared" ca="1" si="27"/>
        <v>0</v>
      </c>
      <c r="CM17" s="465">
        <f t="shared" ca="1" si="27"/>
        <v>0</v>
      </c>
      <c r="CN17" s="465">
        <f t="shared" ca="1" si="27"/>
        <v>0</v>
      </c>
      <c r="CO17" s="465">
        <f t="shared" ca="1" si="27"/>
        <v>0</v>
      </c>
      <c r="CP17" s="465">
        <f t="shared" ca="1" si="27"/>
        <v>0</v>
      </c>
      <c r="CQ17" s="465">
        <f t="shared" ca="1" si="27"/>
        <v>0</v>
      </c>
      <c r="CR17" s="465">
        <f t="shared" ca="1" si="27"/>
        <v>0</v>
      </c>
      <c r="CS17" s="465">
        <f t="shared" ca="1" si="27"/>
        <v>0</v>
      </c>
      <c r="CT17" s="465">
        <f t="shared" ca="1" si="27"/>
        <v>0</v>
      </c>
      <c r="CU17" s="465">
        <f t="shared" ca="1" si="27"/>
        <v>0</v>
      </c>
      <c r="CV17" s="465">
        <f t="shared" ca="1" si="27"/>
        <v>0</v>
      </c>
      <c r="CW17" s="465">
        <f t="shared" ca="1" si="27"/>
        <v>0</v>
      </c>
      <c r="CX17" s="465">
        <f t="shared" ca="1" si="27"/>
        <v>0</v>
      </c>
      <c r="CY17" s="465">
        <f t="shared" ca="1" si="27"/>
        <v>0</v>
      </c>
      <c r="CZ17" s="465">
        <f t="shared" ca="1" si="14"/>
        <v>0</v>
      </c>
      <c r="DA17" s="464" t="s">
        <v>218</v>
      </c>
      <c r="DB17" s="464">
        <f t="shared" si="21"/>
        <v>2022</v>
      </c>
    </row>
    <row r="18" spans="1:106" x14ac:dyDescent="0.2">
      <c r="A18" s="195">
        <f t="shared" si="10"/>
        <v>7</v>
      </c>
      <c r="B18" s="195">
        <f t="shared" si="10"/>
        <v>2023</v>
      </c>
      <c r="C18" s="187">
        <f ca="1">IF(INDIRECT(DA18&amp;5)=$H$2,SUM($D$6:INDIRECT(DA18&amp;6)),IF(INDIRECT(DA18&amp;5)&gt;$H$2,INDIRECT(DA18&amp;6),0))</f>
        <v>0</v>
      </c>
      <c r="D18" s="465"/>
      <c r="E18" s="465"/>
      <c r="F18" s="465"/>
      <c r="G18" s="465"/>
      <c r="H18" s="465"/>
      <c r="I18" s="465"/>
      <c r="J18" s="465">
        <f ca="1">($C18/$D$1)/2</f>
        <v>0</v>
      </c>
      <c r="K18" s="465">
        <f t="shared" ref="K18:AP18" ca="1" si="28">IF(K$11&lt;$D$1+$A18,$C18/$D$1,IF(K$11=$D$1+$A18,($C18/$D$1)/2,0))</f>
        <v>0</v>
      </c>
      <c r="L18" s="465">
        <f t="shared" ca="1" si="28"/>
        <v>0</v>
      </c>
      <c r="M18" s="465">
        <f t="shared" ca="1" si="28"/>
        <v>0</v>
      </c>
      <c r="N18" s="465">
        <f t="shared" ca="1" si="28"/>
        <v>0</v>
      </c>
      <c r="O18" s="465">
        <f t="shared" ca="1" si="28"/>
        <v>0</v>
      </c>
      <c r="P18" s="465">
        <f t="shared" ca="1" si="28"/>
        <v>0</v>
      </c>
      <c r="Q18" s="465">
        <f t="shared" ca="1" si="28"/>
        <v>0</v>
      </c>
      <c r="R18" s="465">
        <f t="shared" ca="1" si="28"/>
        <v>0</v>
      </c>
      <c r="S18" s="465">
        <f t="shared" ca="1" si="28"/>
        <v>0</v>
      </c>
      <c r="T18" s="465">
        <f t="shared" ca="1" si="28"/>
        <v>0</v>
      </c>
      <c r="U18" s="465">
        <f t="shared" ca="1" si="28"/>
        <v>0</v>
      </c>
      <c r="V18" s="465">
        <f t="shared" ca="1" si="28"/>
        <v>0</v>
      </c>
      <c r="W18" s="465">
        <f t="shared" ca="1" si="28"/>
        <v>0</v>
      </c>
      <c r="X18" s="465">
        <f t="shared" ca="1" si="28"/>
        <v>0</v>
      </c>
      <c r="Y18" s="465">
        <f t="shared" ca="1" si="28"/>
        <v>0</v>
      </c>
      <c r="Z18" s="465">
        <f t="shared" ca="1" si="28"/>
        <v>0</v>
      </c>
      <c r="AA18" s="465">
        <f t="shared" ca="1" si="28"/>
        <v>0</v>
      </c>
      <c r="AB18" s="465">
        <f t="shared" ca="1" si="28"/>
        <v>0</v>
      </c>
      <c r="AC18" s="465">
        <f t="shared" ca="1" si="28"/>
        <v>0</v>
      </c>
      <c r="AD18" s="465">
        <f t="shared" ca="1" si="28"/>
        <v>0</v>
      </c>
      <c r="AE18" s="465">
        <f t="shared" ca="1" si="28"/>
        <v>0</v>
      </c>
      <c r="AF18" s="465">
        <f t="shared" ca="1" si="28"/>
        <v>0</v>
      </c>
      <c r="AG18" s="465">
        <f t="shared" ca="1" si="28"/>
        <v>0</v>
      </c>
      <c r="AH18" s="465">
        <f t="shared" ca="1" si="28"/>
        <v>0</v>
      </c>
      <c r="AI18" s="465">
        <f t="shared" ca="1" si="28"/>
        <v>0</v>
      </c>
      <c r="AJ18" s="465">
        <f t="shared" ca="1" si="28"/>
        <v>0</v>
      </c>
      <c r="AK18" s="465">
        <f t="shared" ca="1" si="28"/>
        <v>0</v>
      </c>
      <c r="AL18" s="465">
        <f t="shared" ca="1" si="28"/>
        <v>0</v>
      </c>
      <c r="AM18" s="465">
        <f t="shared" ca="1" si="28"/>
        <v>0</v>
      </c>
      <c r="AN18" s="465">
        <f t="shared" ca="1" si="28"/>
        <v>0</v>
      </c>
      <c r="AO18" s="465">
        <f t="shared" ca="1" si="28"/>
        <v>0</v>
      </c>
      <c r="AP18" s="465">
        <f t="shared" ca="1" si="28"/>
        <v>0</v>
      </c>
      <c r="AQ18" s="465">
        <f t="shared" ref="AQ18:BV18" ca="1" si="29">IF(AQ$11&lt;$D$1+$A18,$C18/$D$1,IF(AQ$11=$D$1+$A18,($C18/$D$1)/2,0))</f>
        <v>0</v>
      </c>
      <c r="AR18" s="465">
        <f t="shared" ca="1" si="29"/>
        <v>0</v>
      </c>
      <c r="AS18" s="465">
        <f t="shared" ca="1" si="29"/>
        <v>0</v>
      </c>
      <c r="AT18" s="465">
        <f t="shared" ca="1" si="29"/>
        <v>0</v>
      </c>
      <c r="AU18" s="465">
        <f t="shared" ca="1" si="29"/>
        <v>0</v>
      </c>
      <c r="AV18" s="465">
        <f t="shared" ca="1" si="29"/>
        <v>0</v>
      </c>
      <c r="AW18" s="465">
        <f t="shared" ca="1" si="29"/>
        <v>0</v>
      </c>
      <c r="AX18" s="465">
        <f t="shared" ca="1" si="29"/>
        <v>0</v>
      </c>
      <c r="AY18" s="465">
        <f t="shared" ca="1" si="29"/>
        <v>0</v>
      </c>
      <c r="AZ18" s="465">
        <f t="shared" ca="1" si="29"/>
        <v>0</v>
      </c>
      <c r="BA18" s="465">
        <f t="shared" ca="1" si="29"/>
        <v>0</v>
      </c>
      <c r="BB18" s="465">
        <f t="shared" ca="1" si="29"/>
        <v>0</v>
      </c>
      <c r="BC18" s="465">
        <f t="shared" ca="1" si="29"/>
        <v>0</v>
      </c>
      <c r="BD18" s="465">
        <f t="shared" ca="1" si="29"/>
        <v>0</v>
      </c>
      <c r="BE18" s="465">
        <f t="shared" ca="1" si="29"/>
        <v>0</v>
      </c>
      <c r="BF18" s="465">
        <f t="shared" ca="1" si="29"/>
        <v>0</v>
      </c>
      <c r="BG18" s="465">
        <f t="shared" ca="1" si="29"/>
        <v>0</v>
      </c>
      <c r="BH18" s="465">
        <f t="shared" ca="1" si="29"/>
        <v>0</v>
      </c>
      <c r="BI18" s="465">
        <f t="shared" ca="1" si="29"/>
        <v>0</v>
      </c>
      <c r="BJ18" s="465">
        <f t="shared" ca="1" si="29"/>
        <v>0</v>
      </c>
      <c r="BK18" s="465">
        <f t="shared" ca="1" si="29"/>
        <v>0</v>
      </c>
      <c r="BL18" s="465">
        <f t="shared" ca="1" si="29"/>
        <v>0</v>
      </c>
      <c r="BM18" s="465">
        <f t="shared" ca="1" si="29"/>
        <v>0</v>
      </c>
      <c r="BN18" s="465">
        <f t="shared" ca="1" si="29"/>
        <v>0</v>
      </c>
      <c r="BO18" s="465">
        <f t="shared" ca="1" si="29"/>
        <v>0</v>
      </c>
      <c r="BP18" s="465">
        <f t="shared" ca="1" si="29"/>
        <v>0</v>
      </c>
      <c r="BQ18" s="465">
        <f t="shared" ca="1" si="29"/>
        <v>0</v>
      </c>
      <c r="BR18" s="465">
        <f t="shared" ca="1" si="29"/>
        <v>0</v>
      </c>
      <c r="BS18" s="465">
        <f t="shared" ca="1" si="29"/>
        <v>0</v>
      </c>
      <c r="BT18" s="465">
        <f t="shared" ca="1" si="29"/>
        <v>0</v>
      </c>
      <c r="BU18" s="465">
        <f t="shared" ca="1" si="29"/>
        <v>0</v>
      </c>
      <c r="BV18" s="465">
        <f t="shared" ca="1" si="29"/>
        <v>0</v>
      </c>
      <c r="BW18" s="465">
        <f t="shared" ref="BW18:CY18" ca="1" si="30">IF(BW$11&lt;$D$1+$A18,$C18/$D$1,IF(BW$11=$D$1+$A18,($C18/$D$1)/2,0))</f>
        <v>0</v>
      </c>
      <c r="BX18" s="465">
        <f t="shared" ca="1" si="30"/>
        <v>0</v>
      </c>
      <c r="BY18" s="465">
        <f t="shared" ca="1" si="30"/>
        <v>0</v>
      </c>
      <c r="BZ18" s="465">
        <f t="shared" ca="1" si="30"/>
        <v>0</v>
      </c>
      <c r="CA18" s="465">
        <f t="shared" ca="1" si="30"/>
        <v>0</v>
      </c>
      <c r="CB18" s="465">
        <f t="shared" ca="1" si="30"/>
        <v>0</v>
      </c>
      <c r="CC18" s="465">
        <f t="shared" ca="1" si="30"/>
        <v>0</v>
      </c>
      <c r="CD18" s="465">
        <f t="shared" ca="1" si="30"/>
        <v>0</v>
      </c>
      <c r="CE18" s="465">
        <f t="shared" ca="1" si="30"/>
        <v>0</v>
      </c>
      <c r="CF18" s="465">
        <f t="shared" ca="1" si="30"/>
        <v>0</v>
      </c>
      <c r="CG18" s="465">
        <f t="shared" ca="1" si="30"/>
        <v>0</v>
      </c>
      <c r="CH18" s="465">
        <f t="shared" ca="1" si="30"/>
        <v>0</v>
      </c>
      <c r="CI18" s="465">
        <f t="shared" ca="1" si="30"/>
        <v>0</v>
      </c>
      <c r="CJ18" s="465">
        <f t="shared" ca="1" si="30"/>
        <v>0</v>
      </c>
      <c r="CK18" s="465">
        <f t="shared" ca="1" si="30"/>
        <v>0</v>
      </c>
      <c r="CL18" s="465">
        <f t="shared" ca="1" si="30"/>
        <v>0</v>
      </c>
      <c r="CM18" s="465">
        <f t="shared" ca="1" si="30"/>
        <v>0</v>
      </c>
      <c r="CN18" s="465">
        <f t="shared" ca="1" si="30"/>
        <v>0</v>
      </c>
      <c r="CO18" s="465">
        <f t="shared" ca="1" si="30"/>
        <v>0</v>
      </c>
      <c r="CP18" s="465">
        <f t="shared" ca="1" si="30"/>
        <v>0</v>
      </c>
      <c r="CQ18" s="465">
        <f t="shared" ca="1" si="30"/>
        <v>0</v>
      </c>
      <c r="CR18" s="465">
        <f t="shared" ca="1" si="30"/>
        <v>0</v>
      </c>
      <c r="CS18" s="465">
        <f t="shared" ca="1" si="30"/>
        <v>0</v>
      </c>
      <c r="CT18" s="465">
        <f t="shared" ca="1" si="30"/>
        <v>0</v>
      </c>
      <c r="CU18" s="465">
        <f t="shared" ca="1" si="30"/>
        <v>0</v>
      </c>
      <c r="CV18" s="465">
        <f t="shared" ca="1" si="30"/>
        <v>0</v>
      </c>
      <c r="CW18" s="465">
        <f t="shared" ca="1" si="30"/>
        <v>0</v>
      </c>
      <c r="CX18" s="465">
        <f t="shared" ca="1" si="30"/>
        <v>0</v>
      </c>
      <c r="CY18" s="465">
        <f t="shared" ca="1" si="30"/>
        <v>0</v>
      </c>
      <c r="CZ18" s="465">
        <f t="shared" ca="1" si="14"/>
        <v>0</v>
      </c>
      <c r="DA18" s="464" t="s">
        <v>219</v>
      </c>
      <c r="DB18" s="464">
        <f t="shared" si="21"/>
        <v>2023</v>
      </c>
    </row>
    <row r="19" spans="1:106" x14ac:dyDescent="0.2">
      <c r="A19" s="195">
        <f t="shared" si="10"/>
        <v>8</v>
      </c>
      <c r="B19" s="195">
        <f t="shared" si="10"/>
        <v>2024</v>
      </c>
      <c r="C19" s="187">
        <f ca="1">IF(INDIRECT(DA19&amp;5)=$H$2,SUM($D$6:INDIRECT(DA19&amp;6)),IF(INDIRECT(DA19&amp;5)&gt;$H$2,INDIRECT(DA19&amp;6),0))</f>
        <v>0</v>
      </c>
      <c r="D19" s="465"/>
      <c r="E19" s="465"/>
      <c r="F19" s="465"/>
      <c r="G19" s="465"/>
      <c r="H19" s="465"/>
      <c r="I19" s="465"/>
      <c r="J19" s="465"/>
      <c r="K19" s="465">
        <f ca="1">($C19/$D$1)/2</f>
        <v>0</v>
      </c>
      <c r="L19" s="465">
        <f t="shared" ref="L19:AQ19" ca="1" si="31">IF(L$11&lt;$D$1+$A19,$C19/$D$1,IF(L$11=$D$1+$A19,($C19/$D$1)/2,0))</f>
        <v>0</v>
      </c>
      <c r="M19" s="465">
        <f t="shared" ca="1" si="31"/>
        <v>0</v>
      </c>
      <c r="N19" s="465">
        <f t="shared" ca="1" si="31"/>
        <v>0</v>
      </c>
      <c r="O19" s="465">
        <f t="shared" ca="1" si="31"/>
        <v>0</v>
      </c>
      <c r="P19" s="465">
        <f t="shared" ca="1" si="31"/>
        <v>0</v>
      </c>
      <c r="Q19" s="465">
        <f t="shared" ca="1" si="31"/>
        <v>0</v>
      </c>
      <c r="R19" s="465">
        <f t="shared" ca="1" si="31"/>
        <v>0</v>
      </c>
      <c r="S19" s="465">
        <f t="shared" ca="1" si="31"/>
        <v>0</v>
      </c>
      <c r="T19" s="465">
        <f t="shared" ca="1" si="31"/>
        <v>0</v>
      </c>
      <c r="U19" s="465">
        <f t="shared" ca="1" si="31"/>
        <v>0</v>
      </c>
      <c r="V19" s="465">
        <f t="shared" ca="1" si="31"/>
        <v>0</v>
      </c>
      <c r="W19" s="465">
        <f t="shared" ca="1" si="31"/>
        <v>0</v>
      </c>
      <c r="X19" s="465">
        <f t="shared" ca="1" si="31"/>
        <v>0</v>
      </c>
      <c r="Y19" s="465">
        <f t="shared" ca="1" si="31"/>
        <v>0</v>
      </c>
      <c r="Z19" s="465">
        <f t="shared" ca="1" si="31"/>
        <v>0</v>
      </c>
      <c r="AA19" s="465">
        <f t="shared" ca="1" si="31"/>
        <v>0</v>
      </c>
      <c r="AB19" s="465">
        <f t="shared" ca="1" si="31"/>
        <v>0</v>
      </c>
      <c r="AC19" s="465">
        <f t="shared" ca="1" si="31"/>
        <v>0</v>
      </c>
      <c r="AD19" s="465">
        <f t="shared" ca="1" si="31"/>
        <v>0</v>
      </c>
      <c r="AE19" s="465">
        <f t="shared" ca="1" si="31"/>
        <v>0</v>
      </c>
      <c r="AF19" s="465">
        <f t="shared" ca="1" si="31"/>
        <v>0</v>
      </c>
      <c r="AG19" s="465">
        <f t="shared" ca="1" si="31"/>
        <v>0</v>
      </c>
      <c r="AH19" s="465">
        <f t="shared" ca="1" si="31"/>
        <v>0</v>
      </c>
      <c r="AI19" s="465">
        <f t="shared" ca="1" si="31"/>
        <v>0</v>
      </c>
      <c r="AJ19" s="465">
        <f t="shared" ca="1" si="31"/>
        <v>0</v>
      </c>
      <c r="AK19" s="465">
        <f t="shared" ca="1" si="31"/>
        <v>0</v>
      </c>
      <c r="AL19" s="465">
        <f t="shared" ca="1" si="31"/>
        <v>0</v>
      </c>
      <c r="AM19" s="465">
        <f t="shared" ca="1" si="31"/>
        <v>0</v>
      </c>
      <c r="AN19" s="465">
        <f t="shared" ca="1" si="31"/>
        <v>0</v>
      </c>
      <c r="AO19" s="465">
        <f t="shared" ca="1" si="31"/>
        <v>0</v>
      </c>
      <c r="AP19" s="465">
        <f t="shared" ca="1" si="31"/>
        <v>0</v>
      </c>
      <c r="AQ19" s="465">
        <f t="shared" ca="1" si="31"/>
        <v>0</v>
      </c>
      <c r="AR19" s="465">
        <f t="shared" ref="AR19:BW19" ca="1" si="32">IF(AR$11&lt;$D$1+$A19,$C19/$D$1,IF(AR$11=$D$1+$A19,($C19/$D$1)/2,0))</f>
        <v>0</v>
      </c>
      <c r="AS19" s="465">
        <f t="shared" ca="1" si="32"/>
        <v>0</v>
      </c>
      <c r="AT19" s="465">
        <f t="shared" ca="1" si="32"/>
        <v>0</v>
      </c>
      <c r="AU19" s="465">
        <f t="shared" ca="1" si="32"/>
        <v>0</v>
      </c>
      <c r="AV19" s="465">
        <f t="shared" ca="1" si="32"/>
        <v>0</v>
      </c>
      <c r="AW19" s="465">
        <f t="shared" ca="1" si="32"/>
        <v>0</v>
      </c>
      <c r="AX19" s="465">
        <f t="shared" ca="1" si="32"/>
        <v>0</v>
      </c>
      <c r="AY19" s="465">
        <f t="shared" ca="1" si="32"/>
        <v>0</v>
      </c>
      <c r="AZ19" s="465">
        <f t="shared" ca="1" si="32"/>
        <v>0</v>
      </c>
      <c r="BA19" s="465">
        <f t="shared" ca="1" si="32"/>
        <v>0</v>
      </c>
      <c r="BB19" s="465">
        <f t="shared" ca="1" si="32"/>
        <v>0</v>
      </c>
      <c r="BC19" s="465">
        <f t="shared" ca="1" si="32"/>
        <v>0</v>
      </c>
      <c r="BD19" s="465">
        <f t="shared" ca="1" si="32"/>
        <v>0</v>
      </c>
      <c r="BE19" s="465">
        <f t="shared" ca="1" si="32"/>
        <v>0</v>
      </c>
      <c r="BF19" s="465">
        <f t="shared" ca="1" si="32"/>
        <v>0</v>
      </c>
      <c r="BG19" s="465">
        <f t="shared" ca="1" si="32"/>
        <v>0</v>
      </c>
      <c r="BH19" s="465">
        <f t="shared" ca="1" si="32"/>
        <v>0</v>
      </c>
      <c r="BI19" s="465">
        <f t="shared" ca="1" si="32"/>
        <v>0</v>
      </c>
      <c r="BJ19" s="465">
        <f t="shared" ca="1" si="32"/>
        <v>0</v>
      </c>
      <c r="BK19" s="465">
        <f t="shared" ca="1" si="32"/>
        <v>0</v>
      </c>
      <c r="BL19" s="465">
        <f t="shared" ca="1" si="32"/>
        <v>0</v>
      </c>
      <c r="BM19" s="465">
        <f t="shared" ca="1" si="32"/>
        <v>0</v>
      </c>
      <c r="BN19" s="465">
        <f t="shared" ca="1" si="32"/>
        <v>0</v>
      </c>
      <c r="BO19" s="465">
        <f t="shared" ca="1" si="32"/>
        <v>0</v>
      </c>
      <c r="BP19" s="465">
        <f t="shared" ca="1" si="32"/>
        <v>0</v>
      </c>
      <c r="BQ19" s="465">
        <f t="shared" ca="1" si="32"/>
        <v>0</v>
      </c>
      <c r="BR19" s="465">
        <f t="shared" ca="1" si="32"/>
        <v>0</v>
      </c>
      <c r="BS19" s="465">
        <f t="shared" ca="1" si="32"/>
        <v>0</v>
      </c>
      <c r="BT19" s="465">
        <f t="shared" ca="1" si="32"/>
        <v>0</v>
      </c>
      <c r="BU19" s="465">
        <f t="shared" ca="1" si="32"/>
        <v>0</v>
      </c>
      <c r="BV19" s="465">
        <f t="shared" ca="1" si="32"/>
        <v>0</v>
      </c>
      <c r="BW19" s="465">
        <f t="shared" ca="1" si="32"/>
        <v>0</v>
      </c>
      <c r="BX19" s="465">
        <f t="shared" ref="BX19:CY19" ca="1" si="33">IF(BX$11&lt;$D$1+$A19,$C19/$D$1,IF(BX$11=$D$1+$A19,($C19/$D$1)/2,0))</f>
        <v>0</v>
      </c>
      <c r="BY19" s="465">
        <f t="shared" ca="1" si="33"/>
        <v>0</v>
      </c>
      <c r="BZ19" s="465">
        <f t="shared" ca="1" si="33"/>
        <v>0</v>
      </c>
      <c r="CA19" s="465">
        <f t="shared" ca="1" si="33"/>
        <v>0</v>
      </c>
      <c r="CB19" s="465">
        <f t="shared" ca="1" si="33"/>
        <v>0</v>
      </c>
      <c r="CC19" s="465">
        <f t="shared" ca="1" si="33"/>
        <v>0</v>
      </c>
      <c r="CD19" s="465">
        <f t="shared" ca="1" si="33"/>
        <v>0</v>
      </c>
      <c r="CE19" s="465">
        <f t="shared" ca="1" si="33"/>
        <v>0</v>
      </c>
      <c r="CF19" s="465">
        <f t="shared" ca="1" si="33"/>
        <v>0</v>
      </c>
      <c r="CG19" s="465">
        <f t="shared" ca="1" si="33"/>
        <v>0</v>
      </c>
      <c r="CH19" s="465">
        <f t="shared" ca="1" si="33"/>
        <v>0</v>
      </c>
      <c r="CI19" s="465">
        <f t="shared" ca="1" si="33"/>
        <v>0</v>
      </c>
      <c r="CJ19" s="465">
        <f t="shared" ca="1" si="33"/>
        <v>0</v>
      </c>
      <c r="CK19" s="465">
        <f t="shared" ca="1" si="33"/>
        <v>0</v>
      </c>
      <c r="CL19" s="465">
        <f t="shared" ca="1" si="33"/>
        <v>0</v>
      </c>
      <c r="CM19" s="465">
        <f t="shared" ca="1" si="33"/>
        <v>0</v>
      </c>
      <c r="CN19" s="465">
        <f t="shared" ca="1" si="33"/>
        <v>0</v>
      </c>
      <c r="CO19" s="465">
        <f t="shared" ca="1" si="33"/>
        <v>0</v>
      </c>
      <c r="CP19" s="465">
        <f t="shared" ca="1" si="33"/>
        <v>0</v>
      </c>
      <c r="CQ19" s="465">
        <f t="shared" ca="1" si="33"/>
        <v>0</v>
      </c>
      <c r="CR19" s="465">
        <f t="shared" ca="1" si="33"/>
        <v>0</v>
      </c>
      <c r="CS19" s="465">
        <f t="shared" ca="1" si="33"/>
        <v>0</v>
      </c>
      <c r="CT19" s="465">
        <f t="shared" ca="1" si="33"/>
        <v>0</v>
      </c>
      <c r="CU19" s="465">
        <f t="shared" ca="1" si="33"/>
        <v>0</v>
      </c>
      <c r="CV19" s="465">
        <f t="shared" ca="1" si="33"/>
        <v>0</v>
      </c>
      <c r="CW19" s="465">
        <f t="shared" ca="1" si="33"/>
        <v>0</v>
      </c>
      <c r="CX19" s="465">
        <f t="shared" ca="1" si="33"/>
        <v>0</v>
      </c>
      <c r="CY19" s="465">
        <f t="shared" ca="1" si="33"/>
        <v>0</v>
      </c>
      <c r="CZ19" s="465">
        <f t="shared" ca="1" si="14"/>
        <v>0</v>
      </c>
      <c r="DA19" s="464" t="s">
        <v>220</v>
      </c>
      <c r="DB19" s="464">
        <f t="shared" si="21"/>
        <v>2024</v>
      </c>
    </row>
    <row r="20" spans="1:106" x14ac:dyDescent="0.2">
      <c r="A20" s="195">
        <f t="shared" si="10"/>
        <v>9</v>
      </c>
      <c r="B20" s="195">
        <f t="shared" si="10"/>
        <v>2025</v>
      </c>
      <c r="C20" s="187">
        <f ca="1">IF(INDIRECT(DA20&amp;5)=$H$2,SUM($D$6:INDIRECT(DA20&amp;6)),IF(INDIRECT(DA20&amp;5)&gt;$H$2,INDIRECT(DA20&amp;6),0))</f>
        <v>0</v>
      </c>
      <c r="D20" s="465"/>
      <c r="E20" s="465"/>
      <c r="F20" s="465"/>
      <c r="G20" s="465"/>
      <c r="H20" s="465"/>
      <c r="I20" s="465"/>
      <c r="J20" s="465"/>
      <c r="K20" s="465"/>
      <c r="L20" s="465">
        <f ca="1">($C20/$D$1)/2</f>
        <v>0</v>
      </c>
      <c r="M20" s="465">
        <f t="shared" ref="M20:AR20" ca="1" si="34">IF(M$11&lt;$D$1+$A20,$C20/$D$1,IF(M$11=$D$1+$A20,($C20/$D$1)/2,0))</f>
        <v>0</v>
      </c>
      <c r="N20" s="465">
        <f t="shared" ca="1" si="34"/>
        <v>0</v>
      </c>
      <c r="O20" s="465">
        <f t="shared" ca="1" si="34"/>
        <v>0</v>
      </c>
      <c r="P20" s="465">
        <f t="shared" ca="1" si="34"/>
        <v>0</v>
      </c>
      <c r="Q20" s="465">
        <f t="shared" ca="1" si="34"/>
        <v>0</v>
      </c>
      <c r="R20" s="465">
        <f t="shared" ca="1" si="34"/>
        <v>0</v>
      </c>
      <c r="S20" s="465">
        <f t="shared" ca="1" si="34"/>
        <v>0</v>
      </c>
      <c r="T20" s="465">
        <f t="shared" ca="1" si="34"/>
        <v>0</v>
      </c>
      <c r="U20" s="465">
        <f t="shared" ca="1" si="34"/>
        <v>0</v>
      </c>
      <c r="V20" s="465">
        <f t="shared" ca="1" si="34"/>
        <v>0</v>
      </c>
      <c r="W20" s="465">
        <f t="shared" ca="1" si="34"/>
        <v>0</v>
      </c>
      <c r="X20" s="465">
        <f t="shared" ca="1" si="34"/>
        <v>0</v>
      </c>
      <c r="Y20" s="465">
        <f t="shared" ca="1" si="34"/>
        <v>0</v>
      </c>
      <c r="Z20" s="465">
        <f t="shared" ca="1" si="34"/>
        <v>0</v>
      </c>
      <c r="AA20" s="465">
        <f t="shared" ca="1" si="34"/>
        <v>0</v>
      </c>
      <c r="AB20" s="465">
        <f t="shared" ca="1" si="34"/>
        <v>0</v>
      </c>
      <c r="AC20" s="465">
        <f t="shared" ca="1" si="34"/>
        <v>0</v>
      </c>
      <c r="AD20" s="465">
        <f t="shared" ca="1" si="34"/>
        <v>0</v>
      </c>
      <c r="AE20" s="465">
        <f t="shared" ca="1" si="34"/>
        <v>0</v>
      </c>
      <c r="AF20" s="465">
        <f t="shared" ca="1" si="34"/>
        <v>0</v>
      </c>
      <c r="AG20" s="465">
        <f t="shared" ca="1" si="34"/>
        <v>0</v>
      </c>
      <c r="AH20" s="465">
        <f t="shared" ca="1" si="34"/>
        <v>0</v>
      </c>
      <c r="AI20" s="465">
        <f t="shared" ca="1" si="34"/>
        <v>0</v>
      </c>
      <c r="AJ20" s="465">
        <f t="shared" ca="1" si="34"/>
        <v>0</v>
      </c>
      <c r="AK20" s="465">
        <f t="shared" ca="1" si="34"/>
        <v>0</v>
      </c>
      <c r="AL20" s="465">
        <f t="shared" ca="1" si="34"/>
        <v>0</v>
      </c>
      <c r="AM20" s="465">
        <f t="shared" ca="1" si="34"/>
        <v>0</v>
      </c>
      <c r="AN20" s="465">
        <f t="shared" ca="1" si="34"/>
        <v>0</v>
      </c>
      <c r="AO20" s="465">
        <f t="shared" ca="1" si="34"/>
        <v>0</v>
      </c>
      <c r="AP20" s="465">
        <f t="shared" ca="1" si="34"/>
        <v>0</v>
      </c>
      <c r="AQ20" s="465">
        <f t="shared" ca="1" si="34"/>
        <v>0</v>
      </c>
      <c r="AR20" s="465">
        <f t="shared" ca="1" si="34"/>
        <v>0</v>
      </c>
      <c r="AS20" s="465">
        <f t="shared" ref="AS20:BX20" ca="1" si="35">IF(AS$11&lt;$D$1+$A20,$C20/$D$1,IF(AS$11=$D$1+$A20,($C20/$D$1)/2,0))</f>
        <v>0</v>
      </c>
      <c r="AT20" s="465">
        <f t="shared" ca="1" si="35"/>
        <v>0</v>
      </c>
      <c r="AU20" s="465">
        <f t="shared" ca="1" si="35"/>
        <v>0</v>
      </c>
      <c r="AV20" s="465">
        <f t="shared" ca="1" si="35"/>
        <v>0</v>
      </c>
      <c r="AW20" s="465">
        <f t="shared" ca="1" si="35"/>
        <v>0</v>
      </c>
      <c r="AX20" s="465">
        <f t="shared" ca="1" si="35"/>
        <v>0</v>
      </c>
      <c r="AY20" s="465">
        <f t="shared" ca="1" si="35"/>
        <v>0</v>
      </c>
      <c r="AZ20" s="465">
        <f t="shared" ca="1" si="35"/>
        <v>0</v>
      </c>
      <c r="BA20" s="465">
        <f t="shared" ca="1" si="35"/>
        <v>0</v>
      </c>
      <c r="BB20" s="465">
        <f t="shared" ca="1" si="35"/>
        <v>0</v>
      </c>
      <c r="BC20" s="465">
        <f t="shared" ca="1" si="35"/>
        <v>0</v>
      </c>
      <c r="BD20" s="465">
        <f t="shared" ca="1" si="35"/>
        <v>0</v>
      </c>
      <c r="BE20" s="465">
        <f t="shared" ca="1" si="35"/>
        <v>0</v>
      </c>
      <c r="BF20" s="465">
        <f t="shared" ca="1" si="35"/>
        <v>0</v>
      </c>
      <c r="BG20" s="465">
        <f t="shared" ca="1" si="35"/>
        <v>0</v>
      </c>
      <c r="BH20" s="465">
        <f t="shared" ca="1" si="35"/>
        <v>0</v>
      </c>
      <c r="BI20" s="465">
        <f t="shared" ca="1" si="35"/>
        <v>0</v>
      </c>
      <c r="BJ20" s="465">
        <f t="shared" ca="1" si="35"/>
        <v>0</v>
      </c>
      <c r="BK20" s="465">
        <f t="shared" ca="1" si="35"/>
        <v>0</v>
      </c>
      <c r="BL20" s="465">
        <f t="shared" ca="1" si="35"/>
        <v>0</v>
      </c>
      <c r="BM20" s="465">
        <f t="shared" ca="1" si="35"/>
        <v>0</v>
      </c>
      <c r="BN20" s="465">
        <f t="shared" ca="1" si="35"/>
        <v>0</v>
      </c>
      <c r="BO20" s="465">
        <f t="shared" ca="1" si="35"/>
        <v>0</v>
      </c>
      <c r="BP20" s="465">
        <f t="shared" ca="1" si="35"/>
        <v>0</v>
      </c>
      <c r="BQ20" s="465">
        <f t="shared" ca="1" si="35"/>
        <v>0</v>
      </c>
      <c r="BR20" s="465">
        <f t="shared" ca="1" si="35"/>
        <v>0</v>
      </c>
      <c r="BS20" s="465">
        <f t="shared" ca="1" si="35"/>
        <v>0</v>
      </c>
      <c r="BT20" s="465">
        <f t="shared" ca="1" si="35"/>
        <v>0</v>
      </c>
      <c r="BU20" s="465">
        <f t="shared" ca="1" si="35"/>
        <v>0</v>
      </c>
      <c r="BV20" s="465">
        <f t="shared" ca="1" si="35"/>
        <v>0</v>
      </c>
      <c r="BW20" s="465">
        <f t="shared" ca="1" si="35"/>
        <v>0</v>
      </c>
      <c r="BX20" s="465">
        <f t="shared" ca="1" si="35"/>
        <v>0</v>
      </c>
      <c r="BY20" s="465">
        <f t="shared" ref="BY20:CY20" ca="1" si="36">IF(BY$11&lt;$D$1+$A20,$C20/$D$1,IF(BY$11=$D$1+$A20,($C20/$D$1)/2,0))</f>
        <v>0</v>
      </c>
      <c r="BZ20" s="465">
        <f t="shared" ca="1" si="36"/>
        <v>0</v>
      </c>
      <c r="CA20" s="465">
        <f t="shared" ca="1" si="36"/>
        <v>0</v>
      </c>
      <c r="CB20" s="465">
        <f t="shared" ca="1" si="36"/>
        <v>0</v>
      </c>
      <c r="CC20" s="465">
        <f t="shared" ca="1" si="36"/>
        <v>0</v>
      </c>
      <c r="CD20" s="465">
        <f t="shared" ca="1" si="36"/>
        <v>0</v>
      </c>
      <c r="CE20" s="465">
        <f t="shared" ca="1" si="36"/>
        <v>0</v>
      </c>
      <c r="CF20" s="465">
        <f t="shared" ca="1" si="36"/>
        <v>0</v>
      </c>
      <c r="CG20" s="465">
        <f t="shared" ca="1" si="36"/>
        <v>0</v>
      </c>
      <c r="CH20" s="465">
        <f t="shared" ca="1" si="36"/>
        <v>0</v>
      </c>
      <c r="CI20" s="465">
        <f t="shared" ca="1" si="36"/>
        <v>0</v>
      </c>
      <c r="CJ20" s="465">
        <f t="shared" ca="1" si="36"/>
        <v>0</v>
      </c>
      <c r="CK20" s="465">
        <f t="shared" ca="1" si="36"/>
        <v>0</v>
      </c>
      <c r="CL20" s="465">
        <f t="shared" ca="1" si="36"/>
        <v>0</v>
      </c>
      <c r="CM20" s="465">
        <f t="shared" ca="1" si="36"/>
        <v>0</v>
      </c>
      <c r="CN20" s="465">
        <f t="shared" ca="1" si="36"/>
        <v>0</v>
      </c>
      <c r="CO20" s="465">
        <f t="shared" ca="1" si="36"/>
        <v>0</v>
      </c>
      <c r="CP20" s="465">
        <f t="shared" ca="1" si="36"/>
        <v>0</v>
      </c>
      <c r="CQ20" s="465">
        <f t="shared" ca="1" si="36"/>
        <v>0</v>
      </c>
      <c r="CR20" s="465">
        <f t="shared" ca="1" si="36"/>
        <v>0</v>
      </c>
      <c r="CS20" s="465">
        <f t="shared" ca="1" si="36"/>
        <v>0</v>
      </c>
      <c r="CT20" s="465">
        <f t="shared" ca="1" si="36"/>
        <v>0</v>
      </c>
      <c r="CU20" s="465">
        <f t="shared" ca="1" si="36"/>
        <v>0</v>
      </c>
      <c r="CV20" s="465">
        <f t="shared" ca="1" si="36"/>
        <v>0</v>
      </c>
      <c r="CW20" s="465">
        <f t="shared" ca="1" si="36"/>
        <v>0</v>
      </c>
      <c r="CX20" s="465">
        <f t="shared" ca="1" si="36"/>
        <v>0</v>
      </c>
      <c r="CY20" s="465">
        <f t="shared" ca="1" si="36"/>
        <v>0</v>
      </c>
      <c r="CZ20" s="465">
        <f t="shared" ca="1" si="14"/>
        <v>0</v>
      </c>
      <c r="DA20" s="464" t="s">
        <v>221</v>
      </c>
      <c r="DB20" s="464">
        <f t="shared" si="21"/>
        <v>2025</v>
      </c>
    </row>
    <row r="21" spans="1:106" x14ac:dyDescent="0.2">
      <c r="A21" s="195">
        <f t="shared" si="10"/>
        <v>10</v>
      </c>
      <c r="B21" s="195">
        <f t="shared" si="10"/>
        <v>2026</v>
      </c>
      <c r="C21" s="187">
        <f ca="1">IF(INDIRECT(DA21&amp;5)=$H$2,SUM($D$6:INDIRECT(DA21&amp;6)),IF(INDIRECT(DA21&amp;5)&gt;$H$2,INDIRECT(DA21&amp;6),0))</f>
        <v>0</v>
      </c>
      <c r="D21" s="465"/>
      <c r="E21" s="465"/>
      <c r="F21" s="465"/>
      <c r="G21" s="465"/>
      <c r="H21" s="465"/>
      <c r="I21" s="465"/>
      <c r="J21" s="465"/>
      <c r="K21" s="465"/>
      <c r="L21" s="465"/>
      <c r="M21" s="465">
        <f ca="1">($C21/$D$1)/2</f>
        <v>0</v>
      </c>
      <c r="N21" s="465">
        <f t="shared" ref="N21:AS21" ca="1" si="37">IF(N$11&lt;$D$1+$A21,$C21/$D$1,IF(N$11=$D$1+$A21,($C21/$D$1)/2,0))</f>
        <v>0</v>
      </c>
      <c r="O21" s="465">
        <f t="shared" ca="1" si="37"/>
        <v>0</v>
      </c>
      <c r="P21" s="465">
        <f t="shared" ca="1" si="37"/>
        <v>0</v>
      </c>
      <c r="Q21" s="465">
        <f t="shared" ca="1" si="37"/>
        <v>0</v>
      </c>
      <c r="R21" s="465">
        <f t="shared" ca="1" si="37"/>
        <v>0</v>
      </c>
      <c r="S21" s="465">
        <f t="shared" ca="1" si="37"/>
        <v>0</v>
      </c>
      <c r="T21" s="465">
        <f t="shared" ca="1" si="37"/>
        <v>0</v>
      </c>
      <c r="U21" s="465">
        <f t="shared" ca="1" si="37"/>
        <v>0</v>
      </c>
      <c r="V21" s="465">
        <f t="shared" ca="1" si="37"/>
        <v>0</v>
      </c>
      <c r="W21" s="465">
        <f t="shared" ca="1" si="37"/>
        <v>0</v>
      </c>
      <c r="X21" s="465">
        <f t="shared" ca="1" si="37"/>
        <v>0</v>
      </c>
      <c r="Y21" s="465">
        <f t="shared" ca="1" si="37"/>
        <v>0</v>
      </c>
      <c r="Z21" s="465">
        <f t="shared" ca="1" si="37"/>
        <v>0</v>
      </c>
      <c r="AA21" s="465">
        <f t="shared" ca="1" si="37"/>
        <v>0</v>
      </c>
      <c r="AB21" s="465">
        <f t="shared" ca="1" si="37"/>
        <v>0</v>
      </c>
      <c r="AC21" s="465">
        <f t="shared" ca="1" si="37"/>
        <v>0</v>
      </c>
      <c r="AD21" s="465">
        <f t="shared" ca="1" si="37"/>
        <v>0</v>
      </c>
      <c r="AE21" s="465">
        <f t="shared" ca="1" si="37"/>
        <v>0</v>
      </c>
      <c r="AF21" s="465">
        <f t="shared" ca="1" si="37"/>
        <v>0</v>
      </c>
      <c r="AG21" s="465">
        <f t="shared" ca="1" si="37"/>
        <v>0</v>
      </c>
      <c r="AH21" s="465">
        <f t="shared" ca="1" si="37"/>
        <v>0</v>
      </c>
      <c r="AI21" s="465">
        <f t="shared" ca="1" si="37"/>
        <v>0</v>
      </c>
      <c r="AJ21" s="465">
        <f t="shared" ca="1" si="37"/>
        <v>0</v>
      </c>
      <c r="AK21" s="465">
        <f t="shared" ca="1" si="37"/>
        <v>0</v>
      </c>
      <c r="AL21" s="465">
        <f t="shared" ca="1" si="37"/>
        <v>0</v>
      </c>
      <c r="AM21" s="465">
        <f t="shared" ca="1" si="37"/>
        <v>0</v>
      </c>
      <c r="AN21" s="465">
        <f t="shared" ca="1" si="37"/>
        <v>0</v>
      </c>
      <c r="AO21" s="465">
        <f t="shared" ca="1" si="37"/>
        <v>0</v>
      </c>
      <c r="AP21" s="465">
        <f t="shared" ca="1" si="37"/>
        <v>0</v>
      </c>
      <c r="AQ21" s="465">
        <f t="shared" ca="1" si="37"/>
        <v>0</v>
      </c>
      <c r="AR21" s="465">
        <f t="shared" ca="1" si="37"/>
        <v>0</v>
      </c>
      <c r="AS21" s="465">
        <f t="shared" ca="1" si="37"/>
        <v>0</v>
      </c>
      <c r="AT21" s="465">
        <f t="shared" ref="AT21:BY21" ca="1" si="38">IF(AT$11&lt;$D$1+$A21,$C21/$D$1,IF(AT$11=$D$1+$A21,($C21/$D$1)/2,0))</f>
        <v>0</v>
      </c>
      <c r="AU21" s="465">
        <f t="shared" ca="1" si="38"/>
        <v>0</v>
      </c>
      <c r="AV21" s="465">
        <f t="shared" ca="1" si="38"/>
        <v>0</v>
      </c>
      <c r="AW21" s="465">
        <f t="shared" ca="1" si="38"/>
        <v>0</v>
      </c>
      <c r="AX21" s="465">
        <f t="shared" ca="1" si="38"/>
        <v>0</v>
      </c>
      <c r="AY21" s="465">
        <f t="shared" ca="1" si="38"/>
        <v>0</v>
      </c>
      <c r="AZ21" s="465">
        <f t="shared" ca="1" si="38"/>
        <v>0</v>
      </c>
      <c r="BA21" s="465">
        <f t="shared" ca="1" si="38"/>
        <v>0</v>
      </c>
      <c r="BB21" s="465">
        <f t="shared" ca="1" si="38"/>
        <v>0</v>
      </c>
      <c r="BC21" s="465">
        <f t="shared" ca="1" si="38"/>
        <v>0</v>
      </c>
      <c r="BD21" s="465">
        <f t="shared" ca="1" si="38"/>
        <v>0</v>
      </c>
      <c r="BE21" s="465">
        <f t="shared" ca="1" si="38"/>
        <v>0</v>
      </c>
      <c r="BF21" s="465">
        <f t="shared" ca="1" si="38"/>
        <v>0</v>
      </c>
      <c r="BG21" s="465">
        <f t="shared" ca="1" si="38"/>
        <v>0</v>
      </c>
      <c r="BH21" s="465">
        <f t="shared" ca="1" si="38"/>
        <v>0</v>
      </c>
      <c r="BI21" s="465">
        <f t="shared" ca="1" si="38"/>
        <v>0</v>
      </c>
      <c r="BJ21" s="465">
        <f t="shared" ca="1" si="38"/>
        <v>0</v>
      </c>
      <c r="BK21" s="465">
        <f t="shared" ca="1" si="38"/>
        <v>0</v>
      </c>
      <c r="BL21" s="465">
        <f t="shared" ca="1" si="38"/>
        <v>0</v>
      </c>
      <c r="BM21" s="465">
        <f t="shared" ca="1" si="38"/>
        <v>0</v>
      </c>
      <c r="BN21" s="465">
        <f t="shared" ca="1" si="38"/>
        <v>0</v>
      </c>
      <c r="BO21" s="465">
        <f t="shared" ca="1" si="38"/>
        <v>0</v>
      </c>
      <c r="BP21" s="465">
        <f t="shared" ca="1" si="38"/>
        <v>0</v>
      </c>
      <c r="BQ21" s="465">
        <f t="shared" ca="1" si="38"/>
        <v>0</v>
      </c>
      <c r="BR21" s="465">
        <f t="shared" ca="1" si="38"/>
        <v>0</v>
      </c>
      <c r="BS21" s="465">
        <f t="shared" ca="1" si="38"/>
        <v>0</v>
      </c>
      <c r="BT21" s="465">
        <f t="shared" ca="1" si="38"/>
        <v>0</v>
      </c>
      <c r="BU21" s="465">
        <f t="shared" ca="1" si="38"/>
        <v>0</v>
      </c>
      <c r="BV21" s="465">
        <f t="shared" ca="1" si="38"/>
        <v>0</v>
      </c>
      <c r="BW21" s="465">
        <f t="shared" ca="1" si="38"/>
        <v>0</v>
      </c>
      <c r="BX21" s="465">
        <f t="shared" ca="1" si="38"/>
        <v>0</v>
      </c>
      <c r="BY21" s="465">
        <f t="shared" ca="1" si="38"/>
        <v>0</v>
      </c>
      <c r="BZ21" s="465">
        <f t="shared" ref="BZ21:CY21" ca="1" si="39">IF(BZ$11&lt;$D$1+$A21,$C21/$D$1,IF(BZ$11=$D$1+$A21,($C21/$D$1)/2,0))</f>
        <v>0</v>
      </c>
      <c r="CA21" s="465">
        <f t="shared" ca="1" si="39"/>
        <v>0</v>
      </c>
      <c r="CB21" s="465">
        <f t="shared" ca="1" si="39"/>
        <v>0</v>
      </c>
      <c r="CC21" s="465">
        <f t="shared" ca="1" si="39"/>
        <v>0</v>
      </c>
      <c r="CD21" s="465">
        <f t="shared" ca="1" si="39"/>
        <v>0</v>
      </c>
      <c r="CE21" s="465">
        <f t="shared" ca="1" si="39"/>
        <v>0</v>
      </c>
      <c r="CF21" s="465">
        <f t="shared" ca="1" si="39"/>
        <v>0</v>
      </c>
      <c r="CG21" s="465">
        <f t="shared" ca="1" si="39"/>
        <v>0</v>
      </c>
      <c r="CH21" s="465">
        <f t="shared" ca="1" si="39"/>
        <v>0</v>
      </c>
      <c r="CI21" s="465">
        <f t="shared" ca="1" si="39"/>
        <v>0</v>
      </c>
      <c r="CJ21" s="465">
        <f t="shared" ca="1" si="39"/>
        <v>0</v>
      </c>
      <c r="CK21" s="465">
        <f t="shared" ca="1" si="39"/>
        <v>0</v>
      </c>
      <c r="CL21" s="465">
        <f t="shared" ca="1" si="39"/>
        <v>0</v>
      </c>
      <c r="CM21" s="465">
        <f t="shared" ca="1" si="39"/>
        <v>0</v>
      </c>
      <c r="CN21" s="465">
        <f t="shared" ca="1" si="39"/>
        <v>0</v>
      </c>
      <c r="CO21" s="465">
        <f t="shared" ca="1" si="39"/>
        <v>0</v>
      </c>
      <c r="CP21" s="465">
        <f t="shared" ca="1" si="39"/>
        <v>0</v>
      </c>
      <c r="CQ21" s="465">
        <f t="shared" ca="1" si="39"/>
        <v>0</v>
      </c>
      <c r="CR21" s="465">
        <f t="shared" ca="1" si="39"/>
        <v>0</v>
      </c>
      <c r="CS21" s="465">
        <f t="shared" ca="1" si="39"/>
        <v>0</v>
      </c>
      <c r="CT21" s="465">
        <f t="shared" ca="1" si="39"/>
        <v>0</v>
      </c>
      <c r="CU21" s="465">
        <f t="shared" ca="1" si="39"/>
        <v>0</v>
      </c>
      <c r="CV21" s="465">
        <f t="shared" ca="1" si="39"/>
        <v>0</v>
      </c>
      <c r="CW21" s="465">
        <f t="shared" ca="1" si="39"/>
        <v>0</v>
      </c>
      <c r="CX21" s="465">
        <f t="shared" ca="1" si="39"/>
        <v>0</v>
      </c>
      <c r="CY21" s="465">
        <f t="shared" ca="1" si="39"/>
        <v>0</v>
      </c>
      <c r="CZ21" s="465">
        <f t="shared" ca="1" si="14"/>
        <v>0</v>
      </c>
      <c r="DA21" s="464" t="s">
        <v>222</v>
      </c>
      <c r="DB21" s="464">
        <f t="shared" si="21"/>
        <v>2026</v>
      </c>
    </row>
    <row r="22" spans="1:106" x14ac:dyDescent="0.2">
      <c r="A22" s="195">
        <f t="shared" si="10"/>
        <v>11</v>
      </c>
      <c r="B22" s="195">
        <f t="shared" si="10"/>
        <v>2027</v>
      </c>
      <c r="C22" s="187">
        <f ca="1">IF(INDIRECT(DA22&amp;5)=$H$2,SUM($D$6:INDIRECT(DA22&amp;6)),IF(INDIRECT(DA22&amp;5)&gt;$H$2,INDIRECT(DA22&amp;6),0))</f>
        <v>0</v>
      </c>
      <c r="D22" s="465"/>
      <c r="E22" s="465"/>
      <c r="F22" s="465"/>
      <c r="G22" s="465"/>
      <c r="H22" s="465"/>
      <c r="I22" s="465"/>
      <c r="J22" s="465"/>
      <c r="K22" s="465"/>
      <c r="L22" s="465"/>
      <c r="M22" s="465"/>
      <c r="N22" s="465">
        <f ca="1">($C22/$D$1)/2</f>
        <v>0</v>
      </c>
      <c r="O22" s="465">
        <f t="shared" ref="O22:AT22" ca="1" si="40">IF(O$11&lt;$D$1+$A22,$C22/$D$1,IF(O$11=$D$1+$A22,($C22/$D$1)/2,0))</f>
        <v>0</v>
      </c>
      <c r="P22" s="465">
        <f t="shared" ca="1" si="40"/>
        <v>0</v>
      </c>
      <c r="Q22" s="465">
        <f t="shared" ca="1" si="40"/>
        <v>0</v>
      </c>
      <c r="R22" s="465">
        <f t="shared" ca="1" si="40"/>
        <v>0</v>
      </c>
      <c r="S22" s="465">
        <f t="shared" ca="1" si="40"/>
        <v>0</v>
      </c>
      <c r="T22" s="465">
        <f t="shared" ca="1" si="40"/>
        <v>0</v>
      </c>
      <c r="U22" s="465">
        <f t="shared" ca="1" si="40"/>
        <v>0</v>
      </c>
      <c r="V22" s="465">
        <f t="shared" ca="1" si="40"/>
        <v>0</v>
      </c>
      <c r="W22" s="465">
        <f t="shared" ca="1" si="40"/>
        <v>0</v>
      </c>
      <c r="X22" s="465">
        <f t="shared" ca="1" si="40"/>
        <v>0</v>
      </c>
      <c r="Y22" s="465">
        <f t="shared" ca="1" si="40"/>
        <v>0</v>
      </c>
      <c r="Z22" s="465">
        <f t="shared" ca="1" si="40"/>
        <v>0</v>
      </c>
      <c r="AA22" s="465">
        <f t="shared" ca="1" si="40"/>
        <v>0</v>
      </c>
      <c r="AB22" s="465">
        <f t="shared" ca="1" si="40"/>
        <v>0</v>
      </c>
      <c r="AC22" s="465">
        <f t="shared" ca="1" si="40"/>
        <v>0</v>
      </c>
      <c r="AD22" s="465">
        <f t="shared" ca="1" si="40"/>
        <v>0</v>
      </c>
      <c r="AE22" s="465">
        <f t="shared" ca="1" si="40"/>
        <v>0</v>
      </c>
      <c r="AF22" s="465">
        <f t="shared" ca="1" si="40"/>
        <v>0</v>
      </c>
      <c r="AG22" s="465">
        <f t="shared" ca="1" si="40"/>
        <v>0</v>
      </c>
      <c r="AH22" s="465">
        <f t="shared" ca="1" si="40"/>
        <v>0</v>
      </c>
      <c r="AI22" s="465">
        <f t="shared" ca="1" si="40"/>
        <v>0</v>
      </c>
      <c r="AJ22" s="465">
        <f t="shared" ca="1" si="40"/>
        <v>0</v>
      </c>
      <c r="AK22" s="465">
        <f t="shared" ca="1" si="40"/>
        <v>0</v>
      </c>
      <c r="AL22" s="465">
        <f t="shared" ca="1" si="40"/>
        <v>0</v>
      </c>
      <c r="AM22" s="465">
        <f t="shared" ca="1" si="40"/>
        <v>0</v>
      </c>
      <c r="AN22" s="465">
        <f t="shared" ca="1" si="40"/>
        <v>0</v>
      </c>
      <c r="AO22" s="465">
        <f t="shared" ca="1" si="40"/>
        <v>0</v>
      </c>
      <c r="AP22" s="465">
        <f t="shared" ca="1" si="40"/>
        <v>0</v>
      </c>
      <c r="AQ22" s="465">
        <f t="shared" ca="1" si="40"/>
        <v>0</v>
      </c>
      <c r="AR22" s="465">
        <f t="shared" ca="1" si="40"/>
        <v>0</v>
      </c>
      <c r="AS22" s="465">
        <f t="shared" ca="1" si="40"/>
        <v>0</v>
      </c>
      <c r="AT22" s="465">
        <f t="shared" ca="1" si="40"/>
        <v>0</v>
      </c>
      <c r="AU22" s="465">
        <f t="shared" ref="AU22:BZ22" ca="1" si="41">IF(AU$11&lt;$D$1+$A22,$C22/$D$1,IF(AU$11=$D$1+$A22,($C22/$D$1)/2,0))</f>
        <v>0</v>
      </c>
      <c r="AV22" s="465">
        <f t="shared" ca="1" si="41"/>
        <v>0</v>
      </c>
      <c r="AW22" s="465">
        <f t="shared" ca="1" si="41"/>
        <v>0</v>
      </c>
      <c r="AX22" s="465">
        <f t="shared" ca="1" si="41"/>
        <v>0</v>
      </c>
      <c r="AY22" s="465">
        <f t="shared" ca="1" si="41"/>
        <v>0</v>
      </c>
      <c r="AZ22" s="465">
        <f t="shared" ca="1" si="41"/>
        <v>0</v>
      </c>
      <c r="BA22" s="465">
        <f t="shared" ca="1" si="41"/>
        <v>0</v>
      </c>
      <c r="BB22" s="465">
        <f t="shared" ca="1" si="41"/>
        <v>0</v>
      </c>
      <c r="BC22" s="465">
        <f t="shared" ca="1" si="41"/>
        <v>0</v>
      </c>
      <c r="BD22" s="465">
        <f t="shared" ca="1" si="41"/>
        <v>0</v>
      </c>
      <c r="BE22" s="465">
        <f t="shared" ca="1" si="41"/>
        <v>0</v>
      </c>
      <c r="BF22" s="465">
        <f t="shared" ca="1" si="41"/>
        <v>0</v>
      </c>
      <c r="BG22" s="465">
        <f t="shared" ca="1" si="41"/>
        <v>0</v>
      </c>
      <c r="BH22" s="465">
        <f t="shared" ca="1" si="41"/>
        <v>0</v>
      </c>
      <c r="BI22" s="465">
        <f t="shared" ca="1" si="41"/>
        <v>0</v>
      </c>
      <c r="BJ22" s="465">
        <f t="shared" ca="1" si="41"/>
        <v>0</v>
      </c>
      <c r="BK22" s="465">
        <f t="shared" ca="1" si="41"/>
        <v>0</v>
      </c>
      <c r="BL22" s="465">
        <f t="shared" ca="1" si="41"/>
        <v>0</v>
      </c>
      <c r="BM22" s="465">
        <f t="shared" ca="1" si="41"/>
        <v>0</v>
      </c>
      <c r="BN22" s="465">
        <f t="shared" ca="1" si="41"/>
        <v>0</v>
      </c>
      <c r="BO22" s="465">
        <f t="shared" ca="1" si="41"/>
        <v>0</v>
      </c>
      <c r="BP22" s="465">
        <f t="shared" ca="1" si="41"/>
        <v>0</v>
      </c>
      <c r="BQ22" s="465">
        <f t="shared" ca="1" si="41"/>
        <v>0</v>
      </c>
      <c r="BR22" s="465">
        <f t="shared" ca="1" si="41"/>
        <v>0</v>
      </c>
      <c r="BS22" s="465">
        <f t="shared" ca="1" si="41"/>
        <v>0</v>
      </c>
      <c r="BT22" s="465">
        <f t="shared" ca="1" si="41"/>
        <v>0</v>
      </c>
      <c r="BU22" s="465">
        <f t="shared" ca="1" si="41"/>
        <v>0</v>
      </c>
      <c r="BV22" s="465">
        <f t="shared" ca="1" si="41"/>
        <v>0</v>
      </c>
      <c r="BW22" s="465">
        <f t="shared" ca="1" si="41"/>
        <v>0</v>
      </c>
      <c r="BX22" s="465">
        <f t="shared" ca="1" si="41"/>
        <v>0</v>
      </c>
      <c r="BY22" s="465">
        <f t="shared" ca="1" si="41"/>
        <v>0</v>
      </c>
      <c r="BZ22" s="465">
        <f t="shared" ca="1" si="41"/>
        <v>0</v>
      </c>
      <c r="CA22" s="465">
        <f t="shared" ref="CA22:CY22" ca="1" si="42">IF(CA$11&lt;$D$1+$A22,$C22/$D$1,IF(CA$11=$D$1+$A22,($C22/$D$1)/2,0))</f>
        <v>0</v>
      </c>
      <c r="CB22" s="465">
        <f t="shared" ca="1" si="42"/>
        <v>0</v>
      </c>
      <c r="CC22" s="465">
        <f t="shared" ca="1" si="42"/>
        <v>0</v>
      </c>
      <c r="CD22" s="465">
        <f t="shared" ca="1" si="42"/>
        <v>0</v>
      </c>
      <c r="CE22" s="465">
        <f t="shared" ca="1" si="42"/>
        <v>0</v>
      </c>
      <c r="CF22" s="465">
        <f t="shared" ca="1" si="42"/>
        <v>0</v>
      </c>
      <c r="CG22" s="465">
        <f t="shared" ca="1" si="42"/>
        <v>0</v>
      </c>
      <c r="CH22" s="465">
        <f t="shared" ca="1" si="42"/>
        <v>0</v>
      </c>
      <c r="CI22" s="465">
        <f t="shared" ca="1" si="42"/>
        <v>0</v>
      </c>
      <c r="CJ22" s="465">
        <f t="shared" ca="1" si="42"/>
        <v>0</v>
      </c>
      <c r="CK22" s="465">
        <f t="shared" ca="1" si="42"/>
        <v>0</v>
      </c>
      <c r="CL22" s="465">
        <f t="shared" ca="1" si="42"/>
        <v>0</v>
      </c>
      <c r="CM22" s="465">
        <f t="shared" ca="1" si="42"/>
        <v>0</v>
      </c>
      <c r="CN22" s="465">
        <f t="shared" ca="1" si="42"/>
        <v>0</v>
      </c>
      <c r="CO22" s="465">
        <f t="shared" ca="1" si="42"/>
        <v>0</v>
      </c>
      <c r="CP22" s="465">
        <f t="shared" ca="1" si="42"/>
        <v>0</v>
      </c>
      <c r="CQ22" s="465">
        <f t="shared" ca="1" si="42"/>
        <v>0</v>
      </c>
      <c r="CR22" s="465">
        <f t="shared" ca="1" si="42"/>
        <v>0</v>
      </c>
      <c r="CS22" s="465">
        <f t="shared" ca="1" si="42"/>
        <v>0</v>
      </c>
      <c r="CT22" s="465">
        <f t="shared" ca="1" si="42"/>
        <v>0</v>
      </c>
      <c r="CU22" s="465">
        <f t="shared" ca="1" si="42"/>
        <v>0</v>
      </c>
      <c r="CV22" s="465">
        <f t="shared" ca="1" si="42"/>
        <v>0</v>
      </c>
      <c r="CW22" s="465">
        <f t="shared" ca="1" si="42"/>
        <v>0</v>
      </c>
      <c r="CX22" s="465">
        <f t="shared" ca="1" si="42"/>
        <v>0</v>
      </c>
      <c r="CY22" s="465">
        <f t="shared" ca="1" si="42"/>
        <v>0</v>
      </c>
      <c r="CZ22" s="465">
        <f t="shared" ca="1" si="14"/>
        <v>0</v>
      </c>
      <c r="DA22" s="464" t="s">
        <v>223</v>
      </c>
      <c r="DB22" s="464">
        <f t="shared" si="21"/>
        <v>2027</v>
      </c>
    </row>
    <row r="23" spans="1:106" x14ac:dyDescent="0.2">
      <c r="A23" s="195">
        <f t="shared" si="10"/>
        <v>12</v>
      </c>
      <c r="B23" s="195">
        <f t="shared" si="10"/>
        <v>2028</v>
      </c>
      <c r="C23" s="187">
        <f ca="1">IF(INDIRECT(DA23&amp;5)=$H$2,SUM($D$6:INDIRECT(DA23&amp;6)),IF(INDIRECT(DA23&amp;5)&gt;$H$2,INDIRECT(DA23&amp;6),0))</f>
        <v>0</v>
      </c>
      <c r="D23" s="465"/>
      <c r="E23" s="465"/>
      <c r="F23" s="465"/>
      <c r="G23" s="465"/>
      <c r="H23" s="465"/>
      <c r="I23" s="465"/>
      <c r="J23" s="465"/>
      <c r="K23" s="465"/>
      <c r="L23" s="465"/>
      <c r="M23" s="465"/>
      <c r="N23" s="465"/>
      <c r="O23" s="465">
        <f ca="1">($C23/$D$1)/2</f>
        <v>0</v>
      </c>
      <c r="P23" s="465">
        <f t="shared" ref="P23:AU23" ca="1" si="43">IF(P$11&lt;$D$1+$A23,$C23/$D$1,IF(P$11=$D$1+$A23,($C23/$D$1)/2,0))</f>
        <v>0</v>
      </c>
      <c r="Q23" s="465">
        <f t="shared" ca="1" si="43"/>
        <v>0</v>
      </c>
      <c r="R23" s="465">
        <f t="shared" ca="1" si="43"/>
        <v>0</v>
      </c>
      <c r="S23" s="465">
        <f t="shared" ca="1" si="43"/>
        <v>0</v>
      </c>
      <c r="T23" s="465">
        <f t="shared" ca="1" si="43"/>
        <v>0</v>
      </c>
      <c r="U23" s="465">
        <f t="shared" ca="1" si="43"/>
        <v>0</v>
      </c>
      <c r="V23" s="465">
        <f t="shared" ca="1" si="43"/>
        <v>0</v>
      </c>
      <c r="W23" s="465">
        <f t="shared" ca="1" si="43"/>
        <v>0</v>
      </c>
      <c r="X23" s="465">
        <f t="shared" ca="1" si="43"/>
        <v>0</v>
      </c>
      <c r="Y23" s="465">
        <f t="shared" ca="1" si="43"/>
        <v>0</v>
      </c>
      <c r="Z23" s="465">
        <f t="shared" ca="1" si="43"/>
        <v>0</v>
      </c>
      <c r="AA23" s="465">
        <f t="shared" ca="1" si="43"/>
        <v>0</v>
      </c>
      <c r="AB23" s="465">
        <f t="shared" ca="1" si="43"/>
        <v>0</v>
      </c>
      <c r="AC23" s="465">
        <f t="shared" ca="1" si="43"/>
        <v>0</v>
      </c>
      <c r="AD23" s="465">
        <f t="shared" ca="1" si="43"/>
        <v>0</v>
      </c>
      <c r="AE23" s="465">
        <f t="shared" ca="1" si="43"/>
        <v>0</v>
      </c>
      <c r="AF23" s="465">
        <f t="shared" ca="1" si="43"/>
        <v>0</v>
      </c>
      <c r="AG23" s="465">
        <f t="shared" ca="1" si="43"/>
        <v>0</v>
      </c>
      <c r="AH23" s="465">
        <f t="shared" ca="1" si="43"/>
        <v>0</v>
      </c>
      <c r="AI23" s="465">
        <f t="shared" ca="1" si="43"/>
        <v>0</v>
      </c>
      <c r="AJ23" s="465">
        <f t="shared" ca="1" si="43"/>
        <v>0</v>
      </c>
      <c r="AK23" s="465">
        <f t="shared" ca="1" si="43"/>
        <v>0</v>
      </c>
      <c r="AL23" s="465">
        <f t="shared" ca="1" si="43"/>
        <v>0</v>
      </c>
      <c r="AM23" s="465">
        <f t="shared" ca="1" si="43"/>
        <v>0</v>
      </c>
      <c r="AN23" s="465">
        <f t="shared" ca="1" si="43"/>
        <v>0</v>
      </c>
      <c r="AO23" s="465">
        <f t="shared" ca="1" si="43"/>
        <v>0</v>
      </c>
      <c r="AP23" s="465">
        <f t="shared" ca="1" si="43"/>
        <v>0</v>
      </c>
      <c r="AQ23" s="465">
        <f t="shared" ca="1" si="43"/>
        <v>0</v>
      </c>
      <c r="AR23" s="465">
        <f t="shared" ca="1" si="43"/>
        <v>0</v>
      </c>
      <c r="AS23" s="465">
        <f t="shared" ca="1" si="43"/>
        <v>0</v>
      </c>
      <c r="AT23" s="465">
        <f t="shared" ca="1" si="43"/>
        <v>0</v>
      </c>
      <c r="AU23" s="465">
        <f t="shared" ca="1" si="43"/>
        <v>0</v>
      </c>
      <c r="AV23" s="465">
        <f t="shared" ref="AV23:CA23" ca="1" si="44">IF(AV$11&lt;$D$1+$A23,$C23/$D$1,IF(AV$11=$D$1+$A23,($C23/$D$1)/2,0))</f>
        <v>0</v>
      </c>
      <c r="AW23" s="465">
        <f t="shared" ca="1" si="44"/>
        <v>0</v>
      </c>
      <c r="AX23" s="465">
        <f t="shared" ca="1" si="44"/>
        <v>0</v>
      </c>
      <c r="AY23" s="465">
        <f t="shared" ca="1" si="44"/>
        <v>0</v>
      </c>
      <c r="AZ23" s="465">
        <f t="shared" ca="1" si="44"/>
        <v>0</v>
      </c>
      <c r="BA23" s="465">
        <f t="shared" ca="1" si="44"/>
        <v>0</v>
      </c>
      <c r="BB23" s="465">
        <f t="shared" ca="1" si="44"/>
        <v>0</v>
      </c>
      <c r="BC23" s="465">
        <f t="shared" ca="1" si="44"/>
        <v>0</v>
      </c>
      <c r="BD23" s="465">
        <f t="shared" ca="1" si="44"/>
        <v>0</v>
      </c>
      <c r="BE23" s="465">
        <f t="shared" ca="1" si="44"/>
        <v>0</v>
      </c>
      <c r="BF23" s="465">
        <f t="shared" ca="1" si="44"/>
        <v>0</v>
      </c>
      <c r="BG23" s="465">
        <f t="shared" ca="1" si="44"/>
        <v>0</v>
      </c>
      <c r="BH23" s="465">
        <f t="shared" ca="1" si="44"/>
        <v>0</v>
      </c>
      <c r="BI23" s="465">
        <f t="shared" ca="1" si="44"/>
        <v>0</v>
      </c>
      <c r="BJ23" s="465">
        <f t="shared" ca="1" si="44"/>
        <v>0</v>
      </c>
      <c r="BK23" s="465">
        <f t="shared" ca="1" si="44"/>
        <v>0</v>
      </c>
      <c r="BL23" s="465">
        <f t="shared" ca="1" si="44"/>
        <v>0</v>
      </c>
      <c r="BM23" s="465">
        <f t="shared" ca="1" si="44"/>
        <v>0</v>
      </c>
      <c r="BN23" s="465">
        <f t="shared" ca="1" si="44"/>
        <v>0</v>
      </c>
      <c r="BO23" s="465">
        <f t="shared" ca="1" si="44"/>
        <v>0</v>
      </c>
      <c r="BP23" s="465">
        <f t="shared" ca="1" si="44"/>
        <v>0</v>
      </c>
      <c r="BQ23" s="465">
        <f t="shared" ca="1" si="44"/>
        <v>0</v>
      </c>
      <c r="BR23" s="465">
        <f t="shared" ca="1" si="44"/>
        <v>0</v>
      </c>
      <c r="BS23" s="465">
        <f t="shared" ca="1" si="44"/>
        <v>0</v>
      </c>
      <c r="BT23" s="465">
        <f t="shared" ca="1" si="44"/>
        <v>0</v>
      </c>
      <c r="BU23" s="465">
        <f t="shared" ca="1" si="44"/>
        <v>0</v>
      </c>
      <c r="BV23" s="465">
        <f t="shared" ca="1" si="44"/>
        <v>0</v>
      </c>
      <c r="BW23" s="465">
        <f t="shared" ca="1" si="44"/>
        <v>0</v>
      </c>
      <c r="BX23" s="465">
        <f t="shared" ca="1" si="44"/>
        <v>0</v>
      </c>
      <c r="BY23" s="465">
        <f t="shared" ca="1" si="44"/>
        <v>0</v>
      </c>
      <c r="BZ23" s="465">
        <f t="shared" ca="1" si="44"/>
        <v>0</v>
      </c>
      <c r="CA23" s="465">
        <f t="shared" ca="1" si="44"/>
        <v>0</v>
      </c>
      <c r="CB23" s="465">
        <f t="shared" ref="CB23:CY23" ca="1" si="45">IF(CB$11&lt;$D$1+$A23,$C23/$D$1,IF(CB$11=$D$1+$A23,($C23/$D$1)/2,0))</f>
        <v>0</v>
      </c>
      <c r="CC23" s="465">
        <f t="shared" ca="1" si="45"/>
        <v>0</v>
      </c>
      <c r="CD23" s="465">
        <f t="shared" ca="1" si="45"/>
        <v>0</v>
      </c>
      <c r="CE23" s="465">
        <f t="shared" ca="1" si="45"/>
        <v>0</v>
      </c>
      <c r="CF23" s="465">
        <f t="shared" ca="1" si="45"/>
        <v>0</v>
      </c>
      <c r="CG23" s="465">
        <f t="shared" ca="1" si="45"/>
        <v>0</v>
      </c>
      <c r="CH23" s="465">
        <f t="shared" ca="1" si="45"/>
        <v>0</v>
      </c>
      <c r="CI23" s="465">
        <f t="shared" ca="1" si="45"/>
        <v>0</v>
      </c>
      <c r="CJ23" s="465">
        <f t="shared" ca="1" si="45"/>
        <v>0</v>
      </c>
      <c r="CK23" s="465">
        <f t="shared" ca="1" si="45"/>
        <v>0</v>
      </c>
      <c r="CL23" s="465">
        <f t="shared" ca="1" si="45"/>
        <v>0</v>
      </c>
      <c r="CM23" s="465">
        <f t="shared" ca="1" si="45"/>
        <v>0</v>
      </c>
      <c r="CN23" s="465">
        <f t="shared" ca="1" si="45"/>
        <v>0</v>
      </c>
      <c r="CO23" s="465">
        <f t="shared" ca="1" si="45"/>
        <v>0</v>
      </c>
      <c r="CP23" s="465">
        <f t="shared" ca="1" si="45"/>
        <v>0</v>
      </c>
      <c r="CQ23" s="465">
        <f t="shared" ca="1" si="45"/>
        <v>0</v>
      </c>
      <c r="CR23" s="465">
        <f t="shared" ca="1" si="45"/>
        <v>0</v>
      </c>
      <c r="CS23" s="465">
        <f t="shared" ca="1" si="45"/>
        <v>0</v>
      </c>
      <c r="CT23" s="465">
        <f t="shared" ca="1" si="45"/>
        <v>0</v>
      </c>
      <c r="CU23" s="465">
        <f t="shared" ca="1" si="45"/>
        <v>0</v>
      </c>
      <c r="CV23" s="465">
        <f t="shared" ca="1" si="45"/>
        <v>0</v>
      </c>
      <c r="CW23" s="465">
        <f t="shared" ca="1" si="45"/>
        <v>0</v>
      </c>
      <c r="CX23" s="465">
        <f t="shared" ca="1" si="45"/>
        <v>0</v>
      </c>
      <c r="CY23" s="465">
        <f t="shared" ca="1" si="45"/>
        <v>0</v>
      </c>
      <c r="CZ23" s="465">
        <f t="shared" ca="1" si="14"/>
        <v>0</v>
      </c>
      <c r="DA23" s="464" t="s">
        <v>224</v>
      </c>
      <c r="DB23" s="464">
        <f t="shared" si="21"/>
        <v>2028</v>
      </c>
    </row>
    <row r="24" spans="1:106" x14ac:dyDescent="0.2">
      <c r="A24" s="195">
        <f t="shared" si="10"/>
        <v>13</v>
      </c>
      <c r="B24" s="195">
        <f t="shared" si="10"/>
        <v>2029</v>
      </c>
      <c r="C24" s="187">
        <f ca="1">IF(INDIRECT(DA24&amp;5)=$H$2,SUM($D$6:INDIRECT(DA24&amp;6)),IF(INDIRECT(DA24&amp;5)&gt;$H$2,INDIRECT(DA24&amp;6),0))</f>
        <v>0</v>
      </c>
      <c r="D24" s="465"/>
      <c r="E24" s="465"/>
      <c r="F24" s="465"/>
      <c r="G24" s="465"/>
      <c r="H24" s="465"/>
      <c r="I24" s="465"/>
      <c r="J24" s="465"/>
      <c r="K24" s="465"/>
      <c r="L24" s="465"/>
      <c r="M24" s="465"/>
      <c r="N24" s="465"/>
      <c r="O24" s="465"/>
      <c r="P24" s="465">
        <f ca="1">($C24/$D$1)/2</f>
        <v>0</v>
      </c>
      <c r="Q24" s="465">
        <f t="shared" ref="Q24:AV24" ca="1" si="46">IF(Q$11&lt;$D$1+$A24,$C24/$D$1,IF(Q$11=$D$1+$A24,($C24/$D$1)/2,0))</f>
        <v>0</v>
      </c>
      <c r="R24" s="465">
        <f t="shared" ca="1" si="46"/>
        <v>0</v>
      </c>
      <c r="S24" s="465">
        <f t="shared" ca="1" si="46"/>
        <v>0</v>
      </c>
      <c r="T24" s="465">
        <f t="shared" ca="1" si="46"/>
        <v>0</v>
      </c>
      <c r="U24" s="465">
        <f t="shared" ca="1" si="46"/>
        <v>0</v>
      </c>
      <c r="V24" s="465">
        <f t="shared" ca="1" si="46"/>
        <v>0</v>
      </c>
      <c r="W24" s="465">
        <f t="shared" ca="1" si="46"/>
        <v>0</v>
      </c>
      <c r="X24" s="465">
        <f t="shared" ca="1" si="46"/>
        <v>0</v>
      </c>
      <c r="Y24" s="465">
        <f t="shared" ca="1" si="46"/>
        <v>0</v>
      </c>
      <c r="Z24" s="465">
        <f t="shared" ca="1" si="46"/>
        <v>0</v>
      </c>
      <c r="AA24" s="465">
        <f t="shared" ca="1" si="46"/>
        <v>0</v>
      </c>
      <c r="AB24" s="465">
        <f t="shared" ca="1" si="46"/>
        <v>0</v>
      </c>
      <c r="AC24" s="465">
        <f t="shared" ca="1" si="46"/>
        <v>0</v>
      </c>
      <c r="AD24" s="465">
        <f t="shared" ca="1" si="46"/>
        <v>0</v>
      </c>
      <c r="AE24" s="465">
        <f t="shared" ca="1" si="46"/>
        <v>0</v>
      </c>
      <c r="AF24" s="465">
        <f t="shared" ca="1" si="46"/>
        <v>0</v>
      </c>
      <c r="AG24" s="465">
        <f t="shared" ca="1" si="46"/>
        <v>0</v>
      </c>
      <c r="AH24" s="465">
        <f t="shared" ca="1" si="46"/>
        <v>0</v>
      </c>
      <c r="AI24" s="465">
        <f t="shared" ca="1" si="46"/>
        <v>0</v>
      </c>
      <c r="AJ24" s="465">
        <f t="shared" ca="1" si="46"/>
        <v>0</v>
      </c>
      <c r="AK24" s="465">
        <f t="shared" ca="1" si="46"/>
        <v>0</v>
      </c>
      <c r="AL24" s="465">
        <f t="shared" ca="1" si="46"/>
        <v>0</v>
      </c>
      <c r="AM24" s="465">
        <f t="shared" ca="1" si="46"/>
        <v>0</v>
      </c>
      <c r="AN24" s="465">
        <f t="shared" ca="1" si="46"/>
        <v>0</v>
      </c>
      <c r="AO24" s="465">
        <f t="shared" ca="1" si="46"/>
        <v>0</v>
      </c>
      <c r="AP24" s="465">
        <f t="shared" ca="1" si="46"/>
        <v>0</v>
      </c>
      <c r="AQ24" s="465">
        <f t="shared" ca="1" si="46"/>
        <v>0</v>
      </c>
      <c r="AR24" s="465">
        <f t="shared" ca="1" si="46"/>
        <v>0</v>
      </c>
      <c r="AS24" s="465">
        <f t="shared" ca="1" si="46"/>
        <v>0</v>
      </c>
      <c r="AT24" s="465">
        <f t="shared" ca="1" si="46"/>
        <v>0</v>
      </c>
      <c r="AU24" s="465">
        <f t="shared" ca="1" si="46"/>
        <v>0</v>
      </c>
      <c r="AV24" s="465">
        <f t="shared" ca="1" si="46"/>
        <v>0</v>
      </c>
      <c r="AW24" s="465">
        <f t="shared" ref="AW24:CB24" ca="1" si="47">IF(AW$11&lt;$D$1+$A24,$C24/$D$1,IF(AW$11=$D$1+$A24,($C24/$D$1)/2,0))</f>
        <v>0</v>
      </c>
      <c r="AX24" s="465">
        <f t="shared" ca="1" si="47"/>
        <v>0</v>
      </c>
      <c r="AY24" s="465">
        <f t="shared" ca="1" si="47"/>
        <v>0</v>
      </c>
      <c r="AZ24" s="465">
        <f t="shared" ca="1" si="47"/>
        <v>0</v>
      </c>
      <c r="BA24" s="465">
        <f t="shared" ca="1" si="47"/>
        <v>0</v>
      </c>
      <c r="BB24" s="465">
        <f t="shared" ca="1" si="47"/>
        <v>0</v>
      </c>
      <c r="BC24" s="465">
        <f t="shared" ca="1" si="47"/>
        <v>0</v>
      </c>
      <c r="BD24" s="465">
        <f t="shared" ca="1" si="47"/>
        <v>0</v>
      </c>
      <c r="BE24" s="465">
        <f t="shared" ca="1" si="47"/>
        <v>0</v>
      </c>
      <c r="BF24" s="465">
        <f t="shared" ca="1" si="47"/>
        <v>0</v>
      </c>
      <c r="BG24" s="465">
        <f t="shared" ca="1" si="47"/>
        <v>0</v>
      </c>
      <c r="BH24" s="465">
        <f t="shared" ca="1" si="47"/>
        <v>0</v>
      </c>
      <c r="BI24" s="465">
        <f t="shared" ca="1" si="47"/>
        <v>0</v>
      </c>
      <c r="BJ24" s="465">
        <f t="shared" ca="1" si="47"/>
        <v>0</v>
      </c>
      <c r="BK24" s="465">
        <f t="shared" ca="1" si="47"/>
        <v>0</v>
      </c>
      <c r="BL24" s="465">
        <f t="shared" ca="1" si="47"/>
        <v>0</v>
      </c>
      <c r="BM24" s="465">
        <f t="shared" ca="1" si="47"/>
        <v>0</v>
      </c>
      <c r="BN24" s="465">
        <f t="shared" ca="1" si="47"/>
        <v>0</v>
      </c>
      <c r="BO24" s="465">
        <f t="shared" ca="1" si="47"/>
        <v>0</v>
      </c>
      <c r="BP24" s="465">
        <f t="shared" ca="1" si="47"/>
        <v>0</v>
      </c>
      <c r="BQ24" s="465">
        <f t="shared" ca="1" si="47"/>
        <v>0</v>
      </c>
      <c r="BR24" s="465">
        <f t="shared" ca="1" si="47"/>
        <v>0</v>
      </c>
      <c r="BS24" s="465">
        <f t="shared" ca="1" si="47"/>
        <v>0</v>
      </c>
      <c r="BT24" s="465">
        <f t="shared" ca="1" si="47"/>
        <v>0</v>
      </c>
      <c r="BU24" s="465">
        <f t="shared" ca="1" si="47"/>
        <v>0</v>
      </c>
      <c r="BV24" s="465">
        <f t="shared" ca="1" si="47"/>
        <v>0</v>
      </c>
      <c r="BW24" s="465">
        <f t="shared" ca="1" si="47"/>
        <v>0</v>
      </c>
      <c r="BX24" s="465">
        <f t="shared" ca="1" si="47"/>
        <v>0</v>
      </c>
      <c r="BY24" s="465">
        <f t="shared" ca="1" si="47"/>
        <v>0</v>
      </c>
      <c r="BZ24" s="465">
        <f t="shared" ca="1" si="47"/>
        <v>0</v>
      </c>
      <c r="CA24" s="465">
        <f t="shared" ca="1" si="47"/>
        <v>0</v>
      </c>
      <c r="CB24" s="465">
        <f t="shared" ca="1" si="47"/>
        <v>0</v>
      </c>
      <c r="CC24" s="465">
        <f t="shared" ref="CC24:CY24" ca="1" si="48">IF(CC$11&lt;$D$1+$A24,$C24/$D$1,IF(CC$11=$D$1+$A24,($C24/$D$1)/2,0))</f>
        <v>0</v>
      </c>
      <c r="CD24" s="465">
        <f t="shared" ca="1" si="48"/>
        <v>0</v>
      </c>
      <c r="CE24" s="465">
        <f t="shared" ca="1" si="48"/>
        <v>0</v>
      </c>
      <c r="CF24" s="465">
        <f t="shared" ca="1" si="48"/>
        <v>0</v>
      </c>
      <c r="CG24" s="465">
        <f t="shared" ca="1" si="48"/>
        <v>0</v>
      </c>
      <c r="CH24" s="465">
        <f t="shared" ca="1" si="48"/>
        <v>0</v>
      </c>
      <c r="CI24" s="465">
        <f t="shared" ca="1" si="48"/>
        <v>0</v>
      </c>
      <c r="CJ24" s="465">
        <f t="shared" ca="1" si="48"/>
        <v>0</v>
      </c>
      <c r="CK24" s="465">
        <f t="shared" ca="1" si="48"/>
        <v>0</v>
      </c>
      <c r="CL24" s="465">
        <f t="shared" ca="1" si="48"/>
        <v>0</v>
      </c>
      <c r="CM24" s="465">
        <f t="shared" ca="1" si="48"/>
        <v>0</v>
      </c>
      <c r="CN24" s="465">
        <f t="shared" ca="1" si="48"/>
        <v>0</v>
      </c>
      <c r="CO24" s="465">
        <f t="shared" ca="1" si="48"/>
        <v>0</v>
      </c>
      <c r="CP24" s="465">
        <f t="shared" ca="1" si="48"/>
        <v>0</v>
      </c>
      <c r="CQ24" s="465">
        <f t="shared" ca="1" si="48"/>
        <v>0</v>
      </c>
      <c r="CR24" s="465">
        <f t="shared" ca="1" si="48"/>
        <v>0</v>
      </c>
      <c r="CS24" s="465">
        <f t="shared" ca="1" si="48"/>
        <v>0</v>
      </c>
      <c r="CT24" s="465">
        <f t="shared" ca="1" si="48"/>
        <v>0</v>
      </c>
      <c r="CU24" s="465">
        <f t="shared" ca="1" si="48"/>
        <v>0</v>
      </c>
      <c r="CV24" s="465">
        <f t="shared" ca="1" si="48"/>
        <v>0</v>
      </c>
      <c r="CW24" s="465">
        <f t="shared" ca="1" si="48"/>
        <v>0</v>
      </c>
      <c r="CX24" s="465">
        <f t="shared" ca="1" si="48"/>
        <v>0</v>
      </c>
      <c r="CY24" s="465">
        <f t="shared" ca="1" si="48"/>
        <v>0</v>
      </c>
      <c r="CZ24" s="465">
        <f t="shared" ca="1" si="14"/>
        <v>0</v>
      </c>
      <c r="DA24" s="464" t="s">
        <v>214</v>
      </c>
      <c r="DB24" s="464">
        <f t="shared" si="21"/>
        <v>2029</v>
      </c>
    </row>
    <row r="25" spans="1:106" x14ac:dyDescent="0.2">
      <c r="A25" s="195">
        <f t="shared" si="10"/>
        <v>14</v>
      </c>
      <c r="B25" s="195">
        <f t="shared" si="10"/>
        <v>2030</v>
      </c>
      <c r="C25" s="187">
        <f ca="1">IF(INDIRECT(DA25&amp;5)=$H$2,SUM($D$6:INDIRECT(DA25&amp;6)),IF(INDIRECT(DA25&amp;5)&gt;$H$2,INDIRECT(DA25&amp;6),0))</f>
        <v>0</v>
      </c>
      <c r="D25" s="465"/>
      <c r="E25" s="465"/>
      <c r="F25" s="465"/>
      <c r="G25" s="465"/>
      <c r="H25" s="465"/>
      <c r="I25" s="465"/>
      <c r="J25" s="465"/>
      <c r="K25" s="465"/>
      <c r="L25" s="465"/>
      <c r="M25" s="465"/>
      <c r="N25" s="465"/>
      <c r="O25" s="465"/>
      <c r="P25" s="465"/>
      <c r="Q25" s="465">
        <f ca="1">($C25/$D$1)/2</f>
        <v>0</v>
      </c>
      <c r="R25" s="465">
        <f t="shared" ref="R25:AW25" ca="1" si="49">IF(R$11&lt;$D$1+$A25,$C25/$D$1,IF(R$11=$D$1+$A25,($C25/$D$1)/2,0))</f>
        <v>0</v>
      </c>
      <c r="S25" s="465">
        <f t="shared" ca="1" si="49"/>
        <v>0</v>
      </c>
      <c r="T25" s="465">
        <f t="shared" ca="1" si="49"/>
        <v>0</v>
      </c>
      <c r="U25" s="465">
        <f t="shared" ca="1" si="49"/>
        <v>0</v>
      </c>
      <c r="V25" s="465">
        <f t="shared" ca="1" si="49"/>
        <v>0</v>
      </c>
      <c r="W25" s="465">
        <f t="shared" ca="1" si="49"/>
        <v>0</v>
      </c>
      <c r="X25" s="465">
        <f t="shared" ca="1" si="49"/>
        <v>0</v>
      </c>
      <c r="Y25" s="465">
        <f t="shared" ca="1" si="49"/>
        <v>0</v>
      </c>
      <c r="Z25" s="465">
        <f t="shared" ca="1" si="49"/>
        <v>0</v>
      </c>
      <c r="AA25" s="465">
        <f t="shared" ca="1" si="49"/>
        <v>0</v>
      </c>
      <c r="AB25" s="465">
        <f t="shared" ca="1" si="49"/>
        <v>0</v>
      </c>
      <c r="AC25" s="465">
        <f t="shared" ca="1" si="49"/>
        <v>0</v>
      </c>
      <c r="AD25" s="465">
        <f t="shared" ca="1" si="49"/>
        <v>0</v>
      </c>
      <c r="AE25" s="465">
        <f t="shared" ca="1" si="49"/>
        <v>0</v>
      </c>
      <c r="AF25" s="465">
        <f t="shared" ca="1" si="49"/>
        <v>0</v>
      </c>
      <c r="AG25" s="465">
        <f t="shared" ca="1" si="49"/>
        <v>0</v>
      </c>
      <c r="AH25" s="465">
        <f t="shared" ca="1" si="49"/>
        <v>0</v>
      </c>
      <c r="AI25" s="465">
        <f t="shared" ca="1" si="49"/>
        <v>0</v>
      </c>
      <c r="AJ25" s="465">
        <f t="shared" ca="1" si="49"/>
        <v>0</v>
      </c>
      <c r="AK25" s="465">
        <f t="shared" ca="1" si="49"/>
        <v>0</v>
      </c>
      <c r="AL25" s="465">
        <f t="shared" ca="1" si="49"/>
        <v>0</v>
      </c>
      <c r="AM25" s="465">
        <f t="shared" ca="1" si="49"/>
        <v>0</v>
      </c>
      <c r="AN25" s="465">
        <f t="shared" ca="1" si="49"/>
        <v>0</v>
      </c>
      <c r="AO25" s="465">
        <f t="shared" ca="1" si="49"/>
        <v>0</v>
      </c>
      <c r="AP25" s="465">
        <f t="shared" ca="1" si="49"/>
        <v>0</v>
      </c>
      <c r="AQ25" s="465">
        <f t="shared" ca="1" si="49"/>
        <v>0</v>
      </c>
      <c r="AR25" s="465">
        <f t="shared" ca="1" si="49"/>
        <v>0</v>
      </c>
      <c r="AS25" s="465">
        <f t="shared" ca="1" si="49"/>
        <v>0</v>
      </c>
      <c r="AT25" s="465">
        <f t="shared" ca="1" si="49"/>
        <v>0</v>
      </c>
      <c r="AU25" s="465">
        <f t="shared" ca="1" si="49"/>
        <v>0</v>
      </c>
      <c r="AV25" s="465">
        <f t="shared" ca="1" si="49"/>
        <v>0</v>
      </c>
      <c r="AW25" s="465">
        <f t="shared" ca="1" si="49"/>
        <v>0</v>
      </c>
      <c r="AX25" s="465">
        <f t="shared" ref="AX25:CC25" ca="1" si="50">IF(AX$11&lt;$D$1+$A25,$C25/$D$1,IF(AX$11=$D$1+$A25,($C25/$D$1)/2,0))</f>
        <v>0</v>
      </c>
      <c r="AY25" s="465">
        <f t="shared" ca="1" si="50"/>
        <v>0</v>
      </c>
      <c r="AZ25" s="465">
        <f t="shared" ca="1" si="50"/>
        <v>0</v>
      </c>
      <c r="BA25" s="465">
        <f t="shared" ca="1" si="50"/>
        <v>0</v>
      </c>
      <c r="BB25" s="465">
        <f t="shared" ca="1" si="50"/>
        <v>0</v>
      </c>
      <c r="BC25" s="465">
        <f t="shared" ca="1" si="50"/>
        <v>0</v>
      </c>
      <c r="BD25" s="465">
        <f t="shared" ca="1" si="50"/>
        <v>0</v>
      </c>
      <c r="BE25" s="465">
        <f t="shared" ca="1" si="50"/>
        <v>0</v>
      </c>
      <c r="BF25" s="465">
        <f t="shared" ca="1" si="50"/>
        <v>0</v>
      </c>
      <c r="BG25" s="465">
        <f t="shared" ca="1" si="50"/>
        <v>0</v>
      </c>
      <c r="BH25" s="465">
        <f t="shared" ca="1" si="50"/>
        <v>0</v>
      </c>
      <c r="BI25" s="465">
        <f t="shared" ca="1" si="50"/>
        <v>0</v>
      </c>
      <c r="BJ25" s="465">
        <f t="shared" ca="1" si="50"/>
        <v>0</v>
      </c>
      <c r="BK25" s="465">
        <f t="shared" ca="1" si="50"/>
        <v>0</v>
      </c>
      <c r="BL25" s="465">
        <f t="shared" ca="1" si="50"/>
        <v>0</v>
      </c>
      <c r="BM25" s="465">
        <f t="shared" ca="1" si="50"/>
        <v>0</v>
      </c>
      <c r="BN25" s="465">
        <f t="shared" ca="1" si="50"/>
        <v>0</v>
      </c>
      <c r="BO25" s="465">
        <f t="shared" ca="1" si="50"/>
        <v>0</v>
      </c>
      <c r="BP25" s="465">
        <f t="shared" ca="1" si="50"/>
        <v>0</v>
      </c>
      <c r="BQ25" s="465">
        <f t="shared" ca="1" si="50"/>
        <v>0</v>
      </c>
      <c r="BR25" s="465">
        <f t="shared" ca="1" si="50"/>
        <v>0</v>
      </c>
      <c r="BS25" s="465">
        <f t="shared" ca="1" si="50"/>
        <v>0</v>
      </c>
      <c r="BT25" s="465">
        <f t="shared" ca="1" si="50"/>
        <v>0</v>
      </c>
      <c r="BU25" s="465">
        <f t="shared" ca="1" si="50"/>
        <v>0</v>
      </c>
      <c r="BV25" s="465">
        <f t="shared" ca="1" si="50"/>
        <v>0</v>
      </c>
      <c r="BW25" s="465">
        <f t="shared" ca="1" si="50"/>
        <v>0</v>
      </c>
      <c r="BX25" s="465">
        <f t="shared" ca="1" si="50"/>
        <v>0</v>
      </c>
      <c r="BY25" s="465">
        <f t="shared" ca="1" si="50"/>
        <v>0</v>
      </c>
      <c r="BZ25" s="465">
        <f t="shared" ca="1" si="50"/>
        <v>0</v>
      </c>
      <c r="CA25" s="465">
        <f t="shared" ca="1" si="50"/>
        <v>0</v>
      </c>
      <c r="CB25" s="465">
        <f t="shared" ca="1" si="50"/>
        <v>0</v>
      </c>
      <c r="CC25" s="465">
        <f t="shared" ca="1" si="50"/>
        <v>0</v>
      </c>
      <c r="CD25" s="465">
        <f t="shared" ref="CD25:CY25" ca="1" si="51">IF(CD$11&lt;$D$1+$A25,$C25/$D$1,IF(CD$11=$D$1+$A25,($C25/$D$1)/2,0))</f>
        <v>0</v>
      </c>
      <c r="CE25" s="465">
        <f t="shared" ca="1" si="51"/>
        <v>0</v>
      </c>
      <c r="CF25" s="465">
        <f t="shared" ca="1" si="51"/>
        <v>0</v>
      </c>
      <c r="CG25" s="465">
        <f t="shared" ca="1" si="51"/>
        <v>0</v>
      </c>
      <c r="CH25" s="465">
        <f t="shared" ca="1" si="51"/>
        <v>0</v>
      </c>
      <c r="CI25" s="465">
        <f t="shared" ca="1" si="51"/>
        <v>0</v>
      </c>
      <c r="CJ25" s="465">
        <f t="shared" ca="1" si="51"/>
        <v>0</v>
      </c>
      <c r="CK25" s="465">
        <f t="shared" ca="1" si="51"/>
        <v>0</v>
      </c>
      <c r="CL25" s="465">
        <f t="shared" ca="1" si="51"/>
        <v>0</v>
      </c>
      <c r="CM25" s="465">
        <f t="shared" ca="1" si="51"/>
        <v>0</v>
      </c>
      <c r="CN25" s="465">
        <f t="shared" ca="1" si="51"/>
        <v>0</v>
      </c>
      <c r="CO25" s="465">
        <f t="shared" ca="1" si="51"/>
        <v>0</v>
      </c>
      <c r="CP25" s="465">
        <f t="shared" ca="1" si="51"/>
        <v>0</v>
      </c>
      <c r="CQ25" s="465">
        <f t="shared" ca="1" si="51"/>
        <v>0</v>
      </c>
      <c r="CR25" s="465">
        <f t="shared" ca="1" si="51"/>
        <v>0</v>
      </c>
      <c r="CS25" s="465">
        <f t="shared" ca="1" si="51"/>
        <v>0</v>
      </c>
      <c r="CT25" s="465">
        <f t="shared" ca="1" si="51"/>
        <v>0</v>
      </c>
      <c r="CU25" s="465">
        <f t="shared" ca="1" si="51"/>
        <v>0</v>
      </c>
      <c r="CV25" s="465">
        <f t="shared" ca="1" si="51"/>
        <v>0</v>
      </c>
      <c r="CW25" s="465">
        <f t="shared" ca="1" si="51"/>
        <v>0</v>
      </c>
      <c r="CX25" s="465">
        <f t="shared" ca="1" si="51"/>
        <v>0</v>
      </c>
      <c r="CY25" s="465">
        <f t="shared" ca="1" si="51"/>
        <v>0</v>
      </c>
      <c r="CZ25" s="465">
        <f t="shared" ca="1" si="14"/>
        <v>0</v>
      </c>
      <c r="DA25" s="464" t="s">
        <v>249</v>
      </c>
      <c r="DB25" s="464">
        <f t="shared" si="21"/>
        <v>2030</v>
      </c>
    </row>
    <row r="26" spans="1:106" x14ac:dyDescent="0.2">
      <c r="A26" s="195">
        <f t="shared" si="10"/>
        <v>15</v>
      </c>
      <c r="B26" s="195">
        <f t="shared" si="10"/>
        <v>2031</v>
      </c>
      <c r="C26" s="187">
        <f ca="1">IF(INDIRECT(DA26&amp;5)=$H$2,SUM($D$6:INDIRECT(DA26&amp;6)),IF(INDIRECT(DA26&amp;5)&gt;$H$2,INDIRECT(DA26&amp;6),0))</f>
        <v>0</v>
      </c>
      <c r="D26" s="465"/>
      <c r="E26" s="465"/>
      <c r="F26" s="465"/>
      <c r="G26" s="465"/>
      <c r="H26" s="465"/>
      <c r="I26" s="465"/>
      <c r="J26" s="465"/>
      <c r="K26" s="465"/>
      <c r="L26" s="465"/>
      <c r="M26" s="465"/>
      <c r="N26" s="465"/>
      <c r="O26" s="465"/>
      <c r="P26" s="465"/>
      <c r="Q26" s="465"/>
      <c r="R26" s="465">
        <f ca="1">($C26/$D$1)/2</f>
        <v>0</v>
      </c>
      <c r="S26" s="465">
        <f t="shared" ref="S26:AX26" ca="1" si="52">IF(S$11&lt;$D$1+$A26,$C26/$D$1,IF(S$11=$D$1+$A26,($C26/$D$1)/2,0))</f>
        <v>0</v>
      </c>
      <c r="T26" s="465">
        <f t="shared" ca="1" si="52"/>
        <v>0</v>
      </c>
      <c r="U26" s="465">
        <f t="shared" ca="1" si="52"/>
        <v>0</v>
      </c>
      <c r="V26" s="465">
        <f t="shared" ca="1" si="52"/>
        <v>0</v>
      </c>
      <c r="W26" s="465">
        <f t="shared" ca="1" si="52"/>
        <v>0</v>
      </c>
      <c r="X26" s="465">
        <f t="shared" ca="1" si="52"/>
        <v>0</v>
      </c>
      <c r="Y26" s="465">
        <f t="shared" ca="1" si="52"/>
        <v>0</v>
      </c>
      <c r="Z26" s="465">
        <f t="shared" ca="1" si="52"/>
        <v>0</v>
      </c>
      <c r="AA26" s="465">
        <f t="shared" ca="1" si="52"/>
        <v>0</v>
      </c>
      <c r="AB26" s="465">
        <f t="shared" ca="1" si="52"/>
        <v>0</v>
      </c>
      <c r="AC26" s="465">
        <f t="shared" ca="1" si="52"/>
        <v>0</v>
      </c>
      <c r="AD26" s="465">
        <f t="shared" ca="1" si="52"/>
        <v>0</v>
      </c>
      <c r="AE26" s="465">
        <f t="shared" ca="1" si="52"/>
        <v>0</v>
      </c>
      <c r="AF26" s="465">
        <f t="shared" ca="1" si="52"/>
        <v>0</v>
      </c>
      <c r="AG26" s="465">
        <f t="shared" ca="1" si="52"/>
        <v>0</v>
      </c>
      <c r="AH26" s="465">
        <f t="shared" ca="1" si="52"/>
        <v>0</v>
      </c>
      <c r="AI26" s="465">
        <f t="shared" ca="1" si="52"/>
        <v>0</v>
      </c>
      <c r="AJ26" s="465">
        <f t="shared" ca="1" si="52"/>
        <v>0</v>
      </c>
      <c r="AK26" s="465">
        <f t="shared" ca="1" si="52"/>
        <v>0</v>
      </c>
      <c r="AL26" s="465">
        <f t="shared" ca="1" si="52"/>
        <v>0</v>
      </c>
      <c r="AM26" s="465">
        <f t="shared" ca="1" si="52"/>
        <v>0</v>
      </c>
      <c r="AN26" s="465">
        <f t="shared" ca="1" si="52"/>
        <v>0</v>
      </c>
      <c r="AO26" s="465">
        <f t="shared" ca="1" si="52"/>
        <v>0</v>
      </c>
      <c r="AP26" s="465">
        <f t="shared" ca="1" si="52"/>
        <v>0</v>
      </c>
      <c r="AQ26" s="465">
        <f t="shared" ca="1" si="52"/>
        <v>0</v>
      </c>
      <c r="AR26" s="465">
        <f t="shared" ca="1" si="52"/>
        <v>0</v>
      </c>
      <c r="AS26" s="465">
        <f t="shared" ca="1" si="52"/>
        <v>0</v>
      </c>
      <c r="AT26" s="465">
        <f t="shared" ca="1" si="52"/>
        <v>0</v>
      </c>
      <c r="AU26" s="465">
        <f t="shared" ca="1" si="52"/>
        <v>0</v>
      </c>
      <c r="AV26" s="465">
        <f t="shared" ca="1" si="52"/>
        <v>0</v>
      </c>
      <c r="AW26" s="465">
        <f t="shared" ca="1" si="52"/>
        <v>0</v>
      </c>
      <c r="AX26" s="465">
        <f t="shared" ca="1" si="52"/>
        <v>0</v>
      </c>
      <c r="AY26" s="465">
        <f t="shared" ref="AY26:CD26" ca="1" si="53">IF(AY$11&lt;$D$1+$A26,$C26/$D$1,IF(AY$11=$D$1+$A26,($C26/$D$1)/2,0))</f>
        <v>0</v>
      </c>
      <c r="AZ26" s="465">
        <f t="shared" ca="1" si="53"/>
        <v>0</v>
      </c>
      <c r="BA26" s="465">
        <f t="shared" ca="1" si="53"/>
        <v>0</v>
      </c>
      <c r="BB26" s="465">
        <f t="shared" ca="1" si="53"/>
        <v>0</v>
      </c>
      <c r="BC26" s="465">
        <f t="shared" ca="1" si="53"/>
        <v>0</v>
      </c>
      <c r="BD26" s="465">
        <f t="shared" ca="1" si="53"/>
        <v>0</v>
      </c>
      <c r="BE26" s="465">
        <f t="shared" ca="1" si="53"/>
        <v>0</v>
      </c>
      <c r="BF26" s="465">
        <f t="shared" ca="1" si="53"/>
        <v>0</v>
      </c>
      <c r="BG26" s="465">
        <f t="shared" ca="1" si="53"/>
        <v>0</v>
      </c>
      <c r="BH26" s="465">
        <f t="shared" ca="1" si="53"/>
        <v>0</v>
      </c>
      <c r="BI26" s="465">
        <f t="shared" ca="1" si="53"/>
        <v>0</v>
      </c>
      <c r="BJ26" s="465">
        <f t="shared" ca="1" si="53"/>
        <v>0</v>
      </c>
      <c r="BK26" s="465">
        <f t="shared" ca="1" si="53"/>
        <v>0</v>
      </c>
      <c r="BL26" s="465">
        <f t="shared" ca="1" si="53"/>
        <v>0</v>
      </c>
      <c r="BM26" s="465">
        <f t="shared" ca="1" si="53"/>
        <v>0</v>
      </c>
      <c r="BN26" s="465">
        <f t="shared" ca="1" si="53"/>
        <v>0</v>
      </c>
      <c r="BO26" s="465">
        <f t="shared" ca="1" si="53"/>
        <v>0</v>
      </c>
      <c r="BP26" s="465">
        <f t="shared" ca="1" si="53"/>
        <v>0</v>
      </c>
      <c r="BQ26" s="465">
        <f t="shared" ca="1" si="53"/>
        <v>0</v>
      </c>
      <c r="BR26" s="465">
        <f t="shared" ca="1" si="53"/>
        <v>0</v>
      </c>
      <c r="BS26" s="465">
        <f t="shared" ca="1" si="53"/>
        <v>0</v>
      </c>
      <c r="BT26" s="465">
        <f t="shared" ca="1" si="53"/>
        <v>0</v>
      </c>
      <c r="BU26" s="465">
        <f t="shared" ca="1" si="53"/>
        <v>0</v>
      </c>
      <c r="BV26" s="465">
        <f t="shared" ca="1" si="53"/>
        <v>0</v>
      </c>
      <c r="BW26" s="465">
        <f t="shared" ca="1" si="53"/>
        <v>0</v>
      </c>
      <c r="BX26" s="465">
        <f t="shared" ca="1" si="53"/>
        <v>0</v>
      </c>
      <c r="BY26" s="465">
        <f t="shared" ca="1" si="53"/>
        <v>0</v>
      </c>
      <c r="BZ26" s="465">
        <f t="shared" ca="1" si="53"/>
        <v>0</v>
      </c>
      <c r="CA26" s="465">
        <f t="shared" ca="1" si="53"/>
        <v>0</v>
      </c>
      <c r="CB26" s="465">
        <f t="shared" ca="1" si="53"/>
        <v>0</v>
      </c>
      <c r="CC26" s="465">
        <f t="shared" ca="1" si="53"/>
        <v>0</v>
      </c>
      <c r="CD26" s="465">
        <f t="shared" ca="1" si="53"/>
        <v>0</v>
      </c>
      <c r="CE26" s="465">
        <f t="shared" ref="CE26:CY26" ca="1" si="54">IF(CE$11&lt;$D$1+$A26,$C26/$D$1,IF(CE$11=$D$1+$A26,($C26/$D$1)/2,0))</f>
        <v>0</v>
      </c>
      <c r="CF26" s="465">
        <f t="shared" ca="1" si="54"/>
        <v>0</v>
      </c>
      <c r="CG26" s="465">
        <f t="shared" ca="1" si="54"/>
        <v>0</v>
      </c>
      <c r="CH26" s="465">
        <f t="shared" ca="1" si="54"/>
        <v>0</v>
      </c>
      <c r="CI26" s="465">
        <f t="shared" ca="1" si="54"/>
        <v>0</v>
      </c>
      <c r="CJ26" s="465">
        <f t="shared" ca="1" si="54"/>
        <v>0</v>
      </c>
      <c r="CK26" s="465">
        <f t="shared" ca="1" si="54"/>
        <v>0</v>
      </c>
      <c r="CL26" s="465">
        <f t="shared" ca="1" si="54"/>
        <v>0</v>
      </c>
      <c r="CM26" s="465">
        <f t="shared" ca="1" si="54"/>
        <v>0</v>
      </c>
      <c r="CN26" s="465">
        <f t="shared" ca="1" si="54"/>
        <v>0</v>
      </c>
      <c r="CO26" s="465">
        <f t="shared" ca="1" si="54"/>
        <v>0</v>
      </c>
      <c r="CP26" s="465">
        <f t="shared" ca="1" si="54"/>
        <v>0</v>
      </c>
      <c r="CQ26" s="465">
        <f t="shared" ca="1" si="54"/>
        <v>0</v>
      </c>
      <c r="CR26" s="465">
        <f t="shared" ca="1" si="54"/>
        <v>0</v>
      </c>
      <c r="CS26" s="465">
        <f t="shared" ca="1" si="54"/>
        <v>0</v>
      </c>
      <c r="CT26" s="465">
        <f t="shared" ca="1" si="54"/>
        <v>0</v>
      </c>
      <c r="CU26" s="465">
        <f t="shared" ca="1" si="54"/>
        <v>0</v>
      </c>
      <c r="CV26" s="465">
        <f t="shared" ca="1" si="54"/>
        <v>0</v>
      </c>
      <c r="CW26" s="465">
        <f t="shared" ca="1" si="54"/>
        <v>0</v>
      </c>
      <c r="CX26" s="465">
        <f t="shared" ca="1" si="54"/>
        <v>0</v>
      </c>
      <c r="CY26" s="465">
        <f t="shared" ca="1" si="54"/>
        <v>0</v>
      </c>
      <c r="CZ26" s="465">
        <f t="shared" ca="1" si="14"/>
        <v>0</v>
      </c>
      <c r="DA26" s="464" t="s">
        <v>250</v>
      </c>
      <c r="DB26" s="464">
        <f t="shared" si="21"/>
        <v>2031</v>
      </c>
    </row>
    <row r="27" spans="1:106" x14ac:dyDescent="0.2">
      <c r="A27" s="195">
        <f t="shared" si="10"/>
        <v>16</v>
      </c>
      <c r="B27" s="195">
        <f t="shared" si="10"/>
        <v>2032</v>
      </c>
      <c r="C27" s="187">
        <f ca="1">IF(INDIRECT(DA27&amp;5)=$H$2,SUM($D$6:INDIRECT(DA27&amp;6)),IF(INDIRECT(DA27&amp;5)&gt;$H$2,INDIRECT(DA27&amp;6),0))</f>
        <v>0</v>
      </c>
      <c r="D27" s="465"/>
      <c r="E27" s="465"/>
      <c r="F27" s="465"/>
      <c r="G27" s="465"/>
      <c r="H27" s="465"/>
      <c r="I27" s="465"/>
      <c r="J27" s="465"/>
      <c r="K27" s="465"/>
      <c r="L27" s="465"/>
      <c r="M27" s="465"/>
      <c r="N27" s="465"/>
      <c r="O27" s="465"/>
      <c r="P27" s="465"/>
      <c r="Q27" s="465"/>
      <c r="R27" s="465"/>
      <c r="S27" s="465">
        <f ca="1">($C27/$D$1)/2</f>
        <v>0</v>
      </c>
      <c r="T27" s="465">
        <f t="shared" ref="T27:AY27" ca="1" si="55">IF(T$11&lt;$D$1+$A27,$C27/$D$1,IF(T$11=$D$1+$A27,($C27/$D$1)/2,0))</f>
        <v>0</v>
      </c>
      <c r="U27" s="465">
        <f t="shared" ca="1" si="55"/>
        <v>0</v>
      </c>
      <c r="V27" s="465">
        <f t="shared" ca="1" si="55"/>
        <v>0</v>
      </c>
      <c r="W27" s="465">
        <f t="shared" ca="1" si="55"/>
        <v>0</v>
      </c>
      <c r="X27" s="465">
        <f t="shared" ca="1" si="55"/>
        <v>0</v>
      </c>
      <c r="Y27" s="465">
        <f t="shared" ca="1" si="55"/>
        <v>0</v>
      </c>
      <c r="Z27" s="465">
        <f t="shared" ca="1" si="55"/>
        <v>0</v>
      </c>
      <c r="AA27" s="465">
        <f t="shared" ca="1" si="55"/>
        <v>0</v>
      </c>
      <c r="AB27" s="465">
        <f t="shared" ca="1" si="55"/>
        <v>0</v>
      </c>
      <c r="AC27" s="465">
        <f t="shared" ca="1" si="55"/>
        <v>0</v>
      </c>
      <c r="AD27" s="465">
        <f t="shared" ca="1" si="55"/>
        <v>0</v>
      </c>
      <c r="AE27" s="465">
        <f t="shared" ca="1" si="55"/>
        <v>0</v>
      </c>
      <c r="AF27" s="465">
        <f t="shared" ca="1" si="55"/>
        <v>0</v>
      </c>
      <c r="AG27" s="465">
        <f t="shared" ca="1" si="55"/>
        <v>0</v>
      </c>
      <c r="AH27" s="465">
        <f t="shared" ca="1" si="55"/>
        <v>0</v>
      </c>
      <c r="AI27" s="465">
        <f t="shared" ca="1" si="55"/>
        <v>0</v>
      </c>
      <c r="AJ27" s="465">
        <f t="shared" ca="1" si="55"/>
        <v>0</v>
      </c>
      <c r="AK27" s="465">
        <f t="shared" ca="1" si="55"/>
        <v>0</v>
      </c>
      <c r="AL27" s="465">
        <f t="shared" ca="1" si="55"/>
        <v>0</v>
      </c>
      <c r="AM27" s="465">
        <f t="shared" ca="1" si="55"/>
        <v>0</v>
      </c>
      <c r="AN27" s="465">
        <f t="shared" ca="1" si="55"/>
        <v>0</v>
      </c>
      <c r="AO27" s="465">
        <f t="shared" ca="1" si="55"/>
        <v>0</v>
      </c>
      <c r="AP27" s="465">
        <f t="shared" ca="1" si="55"/>
        <v>0</v>
      </c>
      <c r="AQ27" s="465">
        <f t="shared" ca="1" si="55"/>
        <v>0</v>
      </c>
      <c r="AR27" s="465">
        <f t="shared" ca="1" si="55"/>
        <v>0</v>
      </c>
      <c r="AS27" s="465">
        <f t="shared" ca="1" si="55"/>
        <v>0</v>
      </c>
      <c r="AT27" s="465">
        <f t="shared" ca="1" si="55"/>
        <v>0</v>
      </c>
      <c r="AU27" s="465">
        <f t="shared" ca="1" si="55"/>
        <v>0</v>
      </c>
      <c r="AV27" s="465">
        <f t="shared" ca="1" si="55"/>
        <v>0</v>
      </c>
      <c r="AW27" s="465">
        <f t="shared" ca="1" si="55"/>
        <v>0</v>
      </c>
      <c r="AX27" s="465">
        <f t="shared" ca="1" si="55"/>
        <v>0</v>
      </c>
      <c r="AY27" s="465">
        <f t="shared" ca="1" si="55"/>
        <v>0</v>
      </c>
      <c r="AZ27" s="465">
        <f t="shared" ref="AZ27:CE27" ca="1" si="56">IF(AZ$11&lt;$D$1+$A27,$C27/$D$1,IF(AZ$11=$D$1+$A27,($C27/$D$1)/2,0))</f>
        <v>0</v>
      </c>
      <c r="BA27" s="465">
        <f t="shared" ca="1" si="56"/>
        <v>0</v>
      </c>
      <c r="BB27" s="465">
        <f t="shared" ca="1" si="56"/>
        <v>0</v>
      </c>
      <c r="BC27" s="465">
        <f t="shared" ca="1" si="56"/>
        <v>0</v>
      </c>
      <c r="BD27" s="465">
        <f t="shared" ca="1" si="56"/>
        <v>0</v>
      </c>
      <c r="BE27" s="465">
        <f t="shared" ca="1" si="56"/>
        <v>0</v>
      </c>
      <c r="BF27" s="465">
        <f t="shared" ca="1" si="56"/>
        <v>0</v>
      </c>
      <c r="BG27" s="465">
        <f t="shared" ca="1" si="56"/>
        <v>0</v>
      </c>
      <c r="BH27" s="465">
        <f t="shared" ca="1" si="56"/>
        <v>0</v>
      </c>
      <c r="BI27" s="465">
        <f t="shared" ca="1" si="56"/>
        <v>0</v>
      </c>
      <c r="BJ27" s="465">
        <f t="shared" ca="1" si="56"/>
        <v>0</v>
      </c>
      <c r="BK27" s="465">
        <f t="shared" ca="1" si="56"/>
        <v>0</v>
      </c>
      <c r="BL27" s="465">
        <f t="shared" ca="1" si="56"/>
        <v>0</v>
      </c>
      <c r="BM27" s="465">
        <f t="shared" ca="1" si="56"/>
        <v>0</v>
      </c>
      <c r="BN27" s="465">
        <f t="shared" ca="1" si="56"/>
        <v>0</v>
      </c>
      <c r="BO27" s="465">
        <f t="shared" ca="1" si="56"/>
        <v>0</v>
      </c>
      <c r="BP27" s="465">
        <f t="shared" ca="1" si="56"/>
        <v>0</v>
      </c>
      <c r="BQ27" s="465">
        <f t="shared" ca="1" si="56"/>
        <v>0</v>
      </c>
      <c r="BR27" s="465">
        <f t="shared" ca="1" si="56"/>
        <v>0</v>
      </c>
      <c r="BS27" s="465">
        <f t="shared" ca="1" si="56"/>
        <v>0</v>
      </c>
      <c r="BT27" s="465">
        <f t="shared" ca="1" si="56"/>
        <v>0</v>
      </c>
      <c r="BU27" s="465">
        <f t="shared" ca="1" si="56"/>
        <v>0</v>
      </c>
      <c r="BV27" s="465">
        <f t="shared" ca="1" si="56"/>
        <v>0</v>
      </c>
      <c r="BW27" s="465">
        <f t="shared" ca="1" si="56"/>
        <v>0</v>
      </c>
      <c r="BX27" s="465">
        <f t="shared" ca="1" si="56"/>
        <v>0</v>
      </c>
      <c r="BY27" s="465">
        <f t="shared" ca="1" si="56"/>
        <v>0</v>
      </c>
      <c r="BZ27" s="465">
        <f t="shared" ca="1" si="56"/>
        <v>0</v>
      </c>
      <c r="CA27" s="465">
        <f t="shared" ca="1" si="56"/>
        <v>0</v>
      </c>
      <c r="CB27" s="465">
        <f t="shared" ca="1" si="56"/>
        <v>0</v>
      </c>
      <c r="CC27" s="465">
        <f t="shared" ca="1" si="56"/>
        <v>0</v>
      </c>
      <c r="CD27" s="465">
        <f t="shared" ca="1" si="56"/>
        <v>0</v>
      </c>
      <c r="CE27" s="465">
        <f t="shared" ca="1" si="56"/>
        <v>0</v>
      </c>
      <c r="CF27" s="465">
        <f t="shared" ref="CF27:CY27" ca="1" si="57">IF(CF$11&lt;$D$1+$A27,$C27/$D$1,IF(CF$11=$D$1+$A27,($C27/$D$1)/2,0))</f>
        <v>0</v>
      </c>
      <c r="CG27" s="465">
        <f t="shared" ca="1" si="57"/>
        <v>0</v>
      </c>
      <c r="CH27" s="465">
        <f t="shared" ca="1" si="57"/>
        <v>0</v>
      </c>
      <c r="CI27" s="465">
        <f t="shared" ca="1" si="57"/>
        <v>0</v>
      </c>
      <c r="CJ27" s="465">
        <f t="shared" ca="1" si="57"/>
        <v>0</v>
      </c>
      <c r="CK27" s="465">
        <f t="shared" ca="1" si="57"/>
        <v>0</v>
      </c>
      <c r="CL27" s="465">
        <f t="shared" ca="1" si="57"/>
        <v>0</v>
      </c>
      <c r="CM27" s="465">
        <f t="shared" ca="1" si="57"/>
        <v>0</v>
      </c>
      <c r="CN27" s="465">
        <f t="shared" ca="1" si="57"/>
        <v>0</v>
      </c>
      <c r="CO27" s="465">
        <f t="shared" ca="1" si="57"/>
        <v>0</v>
      </c>
      <c r="CP27" s="465">
        <f t="shared" ca="1" si="57"/>
        <v>0</v>
      </c>
      <c r="CQ27" s="465">
        <f t="shared" ca="1" si="57"/>
        <v>0</v>
      </c>
      <c r="CR27" s="465">
        <f t="shared" ca="1" si="57"/>
        <v>0</v>
      </c>
      <c r="CS27" s="465">
        <f t="shared" ca="1" si="57"/>
        <v>0</v>
      </c>
      <c r="CT27" s="465">
        <f t="shared" ca="1" si="57"/>
        <v>0</v>
      </c>
      <c r="CU27" s="465">
        <f t="shared" ca="1" si="57"/>
        <v>0</v>
      </c>
      <c r="CV27" s="465">
        <f t="shared" ca="1" si="57"/>
        <v>0</v>
      </c>
      <c r="CW27" s="465">
        <f t="shared" ca="1" si="57"/>
        <v>0</v>
      </c>
      <c r="CX27" s="465">
        <f t="shared" ca="1" si="57"/>
        <v>0</v>
      </c>
      <c r="CY27" s="465">
        <f t="shared" ca="1" si="57"/>
        <v>0</v>
      </c>
      <c r="CZ27" s="465">
        <f t="shared" ca="1" si="14"/>
        <v>0</v>
      </c>
      <c r="DA27" s="464" t="s">
        <v>251</v>
      </c>
      <c r="DB27" s="464">
        <f t="shared" si="21"/>
        <v>2032</v>
      </c>
    </row>
    <row r="28" spans="1:106" x14ac:dyDescent="0.2">
      <c r="A28" s="195">
        <f t="shared" si="10"/>
        <v>17</v>
      </c>
      <c r="B28" s="195">
        <f t="shared" si="10"/>
        <v>2033</v>
      </c>
      <c r="C28" s="187">
        <f ca="1">IF(INDIRECT(DA28&amp;5)=$H$2,SUM($D$6:INDIRECT(DA28&amp;6)),IF(INDIRECT(DA28&amp;5)&gt;$H$2,INDIRECT(DA28&amp;6),0))</f>
        <v>0</v>
      </c>
      <c r="D28" s="465"/>
      <c r="E28" s="465"/>
      <c r="F28" s="465"/>
      <c r="G28" s="465"/>
      <c r="H28" s="465"/>
      <c r="I28" s="465"/>
      <c r="J28" s="465"/>
      <c r="K28" s="465"/>
      <c r="L28" s="465"/>
      <c r="M28" s="465"/>
      <c r="N28" s="465"/>
      <c r="O28" s="465"/>
      <c r="P28" s="465"/>
      <c r="Q28" s="465"/>
      <c r="R28" s="465"/>
      <c r="S28" s="465"/>
      <c r="T28" s="465">
        <f ca="1">($C28/$D$1)/2</f>
        <v>0</v>
      </c>
      <c r="U28" s="465">
        <f t="shared" ref="U28:AZ28" ca="1" si="58">IF(U$11&lt;$D$1+$A28,$C28/$D$1,IF(U$11=$D$1+$A28,($C28/$D$1)/2,0))</f>
        <v>0</v>
      </c>
      <c r="V28" s="465">
        <f t="shared" ca="1" si="58"/>
        <v>0</v>
      </c>
      <c r="W28" s="465">
        <f t="shared" ca="1" si="58"/>
        <v>0</v>
      </c>
      <c r="X28" s="465">
        <f t="shared" ca="1" si="58"/>
        <v>0</v>
      </c>
      <c r="Y28" s="465">
        <f t="shared" ca="1" si="58"/>
        <v>0</v>
      </c>
      <c r="Z28" s="465">
        <f t="shared" ca="1" si="58"/>
        <v>0</v>
      </c>
      <c r="AA28" s="465">
        <f t="shared" ca="1" si="58"/>
        <v>0</v>
      </c>
      <c r="AB28" s="465">
        <f t="shared" ca="1" si="58"/>
        <v>0</v>
      </c>
      <c r="AC28" s="465">
        <f t="shared" ca="1" si="58"/>
        <v>0</v>
      </c>
      <c r="AD28" s="465">
        <f t="shared" ca="1" si="58"/>
        <v>0</v>
      </c>
      <c r="AE28" s="465">
        <f t="shared" ca="1" si="58"/>
        <v>0</v>
      </c>
      <c r="AF28" s="465">
        <f t="shared" ca="1" si="58"/>
        <v>0</v>
      </c>
      <c r="AG28" s="465">
        <f t="shared" ca="1" si="58"/>
        <v>0</v>
      </c>
      <c r="AH28" s="465">
        <f t="shared" ca="1" si="58"/>
        <v>0</v>
      </c>
      <c r="AI28" s="465">
        <f t="shared" ca="1" si="58"/>
        <v>0</v>
      </c>
      <c r="AJ28" s="465">
        <f t="shared" ca="1" si="58"/>
        <v>0</v>
      </c>
      <c r="AK28" s="465">
        <f t="shared" ca="1" si="58"/>
        <v>0</v>
      </c>
      <c r="AL28" s="465">
        <f t="shared" ca="1" si="58"/>
        <v>0</v>
      </c>
      <c r="AM28" s="465">
        <f t="shared" ca="1" si="58"/>
        <v>0</v>
      </c>
      <c r="AN28" s="465">
        <f t="shared" ca="1" si="58"/>
        <v>0</v>
      </c>
      <c r="AO28" s="465">
        <f t="shared" ca="1" si="58"/>
        <v>0</v>
      </c>
      <c r="AP28" s="465">
        <f t="shared" ca="1" si="58"/>
        <v>0</v>
      </c>
      <c r="AQ28" s="465">
        <f t="shared" ca="1" si="58"/>
        <v>0</v>
      </c>
      <c r="AR28" s="465">
        <f t="shared" ca="1" si="58"/>
        <v>0</v>
      </c>
      <c r="AS28" s="465">
        <f t="shared" ca="1" si="58"/>
        <v>0</v>
      </c>
      <c r="AT28" s="465">
        <f t="shared" ca="1" si="58"/>
        <v>0</v>
      </c>
      <c r="AU28" s="465">
        <f t="shared" ca="1" si="58"/>
        <v>0</v>
      </c>
      <c r="AV28" s="465">
        <f t="shared" ca="1" si="58"/>
        <v>0</v>
      </c>
      <c r="AW28" s="465">
        <f t="shared" ca="1" si="58"/>
        <v>0</v>
      </c>
      <c r="AX28" s="465">
        <f t="shared" ca="1" si="58"/>
        <v>0</v>
      </c>
      <c r="AY28" s="465">
        <f t="shared" ca="1" si="58"/>
        <v>0</v>
      </c>
      <c r="AZ28" s="465">
        <f t="shared" ca="1" si="58"/>
        <v>0</v>
      </c>
      <c r="BA28" s="465">
        <f t="shared" ref="BA28:CF28" ca="1" si="59">IF(BA$11&lt;$D$1+$A28,$C28/$D$1,IF(BA$11=$D$1+$A28,($C28/$D$1)/2,0))</f>
        <v>0</v>
      </c>
      <c r="BB28" s="465">
        <f t="shared" ca="1" si="59"/>
        <v>0</v>
      </c>
      <c r="BC28" s="465">
        <f t="shared" ca="1" si="59"/>
        <v>0</v>
      </c>
      <c r="BD28" s="465">
        <f t="shared" ca="1" si="59"/>
        <v>0</v>
      </c>
      <c r="BE28" s="465">
        <f t="shared" ca="1" si="59"/>
        <v>0</v>
      </c>
      <c r="BF28" s="465">
        <f t="shared" ca="1" si="59"/>
        <v>0</v>
      </c>
      <c r="BG28" s="465">
        <f t="shared" ca="1" si="59"/>
        <v>0</v>
      </c>
      <c r="BH28" s="465">
        <f t="shared" ca="1" si="59"/>
        <v>0</v>
      </c>
      <c r="BI28" s="465">
        <f t="shared" ca="1" si="59"/>
        <v>0</v>
      </c>
      <c r="BJ28" s="465">
        <f t="shared" ca="1" si="59"/>
        <v>0</v>
      </c>
      <c r="BK28" s="465">
        <f t="shared" ca="1" si="59"/>
        <v>0</v>
      </c>
      <c r="BL28" s="465">
        <f t="shared" ca="1" si="59"/>
        <v>0</v>
      </c>
      <c r="BM28" s="465">
        <f t="shared" ca="1" si="59"/>
        <v>0</v>
      </c>
      <c r="BN28" s="465">
        <f t="shared" ca="1" si="59"/>
        <v>0</v>
      </c>
      <c r="BO28" s="465">
        <f t="shared" ca="1" si="59"/>
        <v>0</v>
      </c>
      <c r="BP28" s="465">
        <f t="shared" ca="1" si="59"/>
        <v>0</v>
      </c>
      <c r="BQ28" s="465">
        <f t="shared" ca="1" si="59"/>
        <v>0</v>
      </c>
      <c r="BR28" s="465">
        <f t="shared" ca="1" si="59"/>
        <v>0</v>
      </c>
      <c r="BS28" s="465">
        <f t="shared" ca="1" si="59"/>
        <v>0</v>
      </c>
      <c r="BT28" s="465">
        <f t="shared" ca="1" si="59"/>
        <v>0</v>
      </c>
      <c r="BU28" s="465">
        <f t="shared" ca="1" si="59"/>
        <v>0</v>
      </c>
      <c r="BV28" s="465">
        <f t="shared" ca="1" si="59"/>
        <v>0</v>
      </c>
      <c r="BW28" s="465">
        <f t="shared" ca="1" si="59"/>
        <v>0</v>
      </c>
      <c r="BX28" s="465">
        <f t="shared" ca="1" si="59"/>
        <v>0</v>
      </c>
      <c r="BY28" s="465">
        <f t="shared" ca="1" si="59"/>
        <v>0</v>
      </c>
      <c r="BZ28" s="465">
        <f t="shared" ca="1" si="59"/>
        <v>0</v>
      </c>
      <c r="CA28" s="465">
        <f t="shared" ca="1" si="59"/>
        <v>0</v>
      </c>
      <c r="CB28" s="465">
        <f t="shared" ca="1" si="59"/>
        <v>0</v>
      </c>
      <c r="CC28" s="465">
        <f t="shared" ca="1" si="59"/>
        <v>0</v>
      </c>
      <c r="CD28" s="465">
        <f t="shared" ca="1" si="59"/>
        <v>0</v>
      </c>
      <c r="CE28" s="465">
        <f t="shared" ca="1" si="59"/>
        <v>0</v>
      </c>
      <c r="CF28" s="465">
        <f t="shared" ca="1" si="59"/>
        <v>0</v>
      </c>
      <c r="CG28" s="465">
        <f t="shared" ref="CG28:CY28" ca="1" si="60">IF(CG$11&lt;$D$1+$A28,$C28/$D$1,IF(CG$11=$D$1+$A28,($C28/$D$1)/2,0))</f>
        <v>0</v>
      </c>
      <c r="CH28" s="465">
        <f t="shared" ca="1" si="60"/>
        <v>0</v>
      </c>
      <c r="CI28" s="465">
        <f t="shared" ca="1" si="60"/>
        <v>0</v>
      </c>
      <c r="CJ28" s="465">
        <f t="shared" ca="1" si="60"/>
        <v>0</v>
      </c>
      <c r="CK28" s="465">
        <f t="shared" ca="1" si="60"/>
        <v>0</v>
      </c>
      <c r="CL28" s="465">
        <f t="shared" ca="1" si="60"/>
        <v>0</v>
      </c>
      <c r="CM28" s="465">
        <f t="shared" ca="1" si="60"/>
        <v>0</v>
      </c>
      <c r="CN28" s="465">
        <f t="shared" ca="1" si="60"/>
        <v>0</v>
      </c>
      <c r="CO28" s="465">
        <f t="shared" ca="1" si="60"/>
        <v>0</v>
      </c>
      <c r="CP28" s="465">
        <f t="shared" ca="1" si="60"/>
        <v>0</v>
      </c>
      <c r="CQ28" s="465">
        <f t="shared" ca="1" si="60"/>
        <v>0</v>
      </c>
      <c r="CR28" s="465">
        <f t="shared" ca="1" si="60"/>
        <v>0</v>
      </c>
      <c r="CS28" s="465">
        <f t="shared" ca="1" si="60"/>
        <v>0</v>
      </c>
      <c r="CT28" s="465">
        <f t="shared" ca="1" si="60"/>
        <v>0</v>
      </c>
      <c r="CU28" s="465">
        <f t="shared" ca="1" si="60"/>
        <v>0</v>
      </c>
      <c r="CV28" s="465">
        <f t="shared" ca="1" si="60"/>
        <v>0</v>
      </c>
      <c r="CW28" s="465">
        <f t="shared" ca="1" si="60"/>
        <v>0</v>
      </c>
      <c r="CX28" s="465">
        <f t="shared" ca="1" si="60"/>
        <v>0</v>
      </c>
      <c r="CY28" s="465">
        <f t="shared" ca="1" si="60"/>
        <v>0</v>
      </c>
      <c r="CZ28" s="465">
        <f t="shared" ca="1" si="14"/>
        <v>0</v>
      </c>
      <c r="DA28" s="464" t="s">
        <v>252</v>
      </c>
      <c r="DB28" s="464">
        <f t="shared" si="21"/>
        <v>2033</v>
      </c>
    </row>
    <row r="29" spans="1:106" x14ac:dyDescent="0.2">
      <c r="A29" s="195">
        <f t="shared" si="10"/>
        <v>18</v>
      </c>
      <c r="B29" s="195">
        <f t="shared" si="10"/>
        <v>2034</v>
      </c>
      <c r="C29" s="187">
        <f ca="1">IF(INDIRECT(DA29&amp;5)=$H$2,SUM($D$6:INDIRECT(DA29&amp;6)),IF(INDIRECT(DA29&amp;5)&gt;$H$2,INDIRECT(DA29&amp;6),0))</f>
        <v>0</v>
      </c>
      <c r="D29" s="465"/>
      <c r="E29" s="465"/>
      <c r="F29" s="465"/>
      <c r="G29" s="465"/>
      <c r="H29" s="465"/>
      <c r="I29" s="465"/>
      <c r="J29" s="465"/>
      <c r="K29" s="465"/>
      <c r="L29" s="465"/>
      <c r="M29" s="465"/>
      <c r="N29" s="465"/>
      <c r="O29" s="465"/>
      <c r="P29" s="465"/>
      <c r="Q29" s="465"/>
      <c r="R29" s="465"/>
      <c r="S29" s="465"/>
      <c r="T29" s="465"/>
      <c r="U29" s="465">
        <f ca="1">($C29/$D$1)/2</f>
        <v>0</v>
      </c>
      <c r="V29" s="465">
        <f t="shared" ref="V29:BA29" ca="1" si="61">IF(V$11&lt;$D$1+$A29,$C29/$D$1,IF(V$11=$D$1+$A29,($C29/$D$1)/2,0))</f>
        <v>0</v>
      </c>
      <c r="W29" s="465">
        <f t="shared" ca="1" si="61"/>
        <v>0</v>
      </c>
      <c r="X29" s="465">
        <f t="shared" ca="1" si="61"/>
        <v>0</v>
      </c>
      <c r="Y29" s="465">
        <f t="shared" ca="1" si="61"/>
        <v>0</v>
      </c>
      <c r="Z29" s="465">
        <f t="shared" ca="1" si="61"/>
        <v>0</v>
      </c>
      <c r="AA29" s="465">
        <f t="shared" ca="1" si="61"/>
        <v>0</v>
      </c>
      <c r="AB29" s="465">
        <f t="shared" ca="1" si="61"/>
        <v>0</v>
      </c>
      <c r="AC29" s="465">
        <f t="shared" ca="1" si="61"/>
        <v>0</v>
      </c>
      <c r="AD29" s="465">
        <f t="shared" ca="1" si="61"/>
        <v>0</v>
      </c>
      <c r="AE29" s="465">
        <f t="shared" ca="1" si="61"/>
        <v>0</v>
      </c>
      <c r="AF29" s="465">
        <f t="shared" ca="1" si="61"/>
        <v>0</v>
      </c>
      <c r="AG29" s="465">
        <f t="shared" ca="1" si="61"/>
        <v>0</v>
      </c>
      <c r="AH29" s="465">
        <f t="shared" ca="1" si="61"/>
        <v>0</v>
      </c>
      <c r="AI29" s="465">
        <f t="shared" ca="1" si="61"/>
        <v>0</v>
      </c>
      <c r="AJ29" s="465">
        <f t="shared" ca="1" si="61"/>
        <v>0</v>
      </c>
      <c r="AK29" s="465">
        <f t="shared" ca="1" si="61"/>
        <v>0</v>
      </c>
      <c r="AL29" s="465">
        <f t="shared" ca="1" si="61"/>
        <v>0</v>
      </c>
      <c r="AM29" s="465">
        <f t="shared" ca="1" si="61"/>
        <v>0</v>
      </c>
      <c r="AN29" s="465">
        <f t="shared" ca="1" si="61"/>
        <v>0</v>
      </c>
      <c r="AO29" s="465">
        <f t="shared" ca="1" si="61"/>
        <v>0</v>
      </c>
      <c r="AP29" s="465">
        <f t="shared" ca="1" si="61"/>
        <v>0</v>
      </c>
      <c r="AQ29" s="465">
        <f t="shared" ca="1" si="61"/>
        <v>0</v>
      </c>
      <c r="AR29" s="465">
        <f t="shared" ca="1" si="61"/>
        <v>0</v>
      </c>
      <c r="AS29" s="465">
        <f t="shared" ca="1" si="61"/>
        <v>0</v>
      </c>
      <c r="AT29" s="465">
        <f t="shared" ca="1" si="61"/>
        <v>0</v>
      </c>
      <c r="AU29" s="465">
        <f t="shared" ca="1" si="61"/>
        <v>0</v>
      </c>
      <c r="AV29" s="465">
        <f t="shared" ca="1" si="61"/>
        <v>0</v>
      </c>
      <c r="AW29" s="465">
        <f t="shared" ca="1" si="61"/>
        <v>0</v>
      </c>
      <c r="AX29" s="465">
        <f t="shared" ca="1" si="61"/>
        <v>0</v>
      </c>
      <c r="AY29" s="465">
        <f t="shared" ca="1" si="61"/>
        <v>0</v>
      </c>
      <c r="AZ29" s="465">
        <f t="shared" ca="1" si="61"/>
        <v>0</v>
      </c>
      <c r="BA29" s="465">
        <f t="shared" ca="1" si="61"/>
        <v>0</v>
      </c>
      <c r="BB29" s="465">
        <f t="shared" ref="BB29:CG29" ca="1" si="62">IF(BB$11&lt;$D$1+$A29,$C29/$D$1,IF(BB$11=$D$1+$A29,($C29/$D$1)/2,0))</f>
        <v>0</v>
      </c>
      <c r="BC29" s="465">
        <f t="shared" ca="1" si="62"/>
        <v>0</v>
      </c>
      <c r="BD29" s="465">
        <f t="shared" ca="1" si="62"/>
        <v>0</v>
      </c>
      <c r="BE29" s="465">
        <f t="shared" ca="1" si="62"/>
        <v>0</v>
      </c>
      <c r="BF29" s="465">
        <f t="shared" ca="1" si="62"/>
        <v>0</v>
      </c>
      <c r="BG29" s="465">
        <f t="shared" ca="1" si="62"/>
        <v>0</v>
      </c>
      <c r="BH29" s="465">
        <f t="shared" ca="1" si="62"/>
        <v>0</v>
      </c>
      <c r="BI29" s="465">
        <f t="shared" ca="1" si="62"/>
        <v>0</v>
      </c>
      <c r="BJ29" s="465">
        <f t="shared" ca="1" si="62"/>
        <v>0</v>
      </c>
      <c r="BK29" s="465">
        <f t="shared" ca="1" si="62"/>
        <v>0</v>
      </c>
      <c r="BL29" s="465">
        <f t="shared" ca="1" si="62"/>
        <v>0</v>
      </c>
      <c r="BM29" s="465">
        <f t="shared" ca="1" si="62"/>
        <v>0</v>
      </c>
      <c r="BN29" s="465">
        <f t="shared" ca="1" si="62"/>
        <v>0</v>
      </c>
      <c r="BO29" s="465">
        <f t="shared" ca="1" si="62"/>
        <v>0</v>
      </c>
      <c r="BP29" s="465">
        <f t="shared" ca="1" si="62"/>
        <v>0</v>
      </c>
      <c r="BQ29" s="465">
        <f t="shared" ca="1" si="62"/>
        <v>0</v>
      </c>
      <c r="BR29" s="465">
        <f t="shared" ca="1" si="62"/>
        <v>0</v>
      </c>
      <c r="BS29" s="465">
        <f t="shared" ca="1" si="62"/>
        <v>0</v>
      </c>
      <c r="BT29" s="465">
        <f t="shared" ca="1" si="62"/>
        <v>0</v>
      </c>
      <c r="BU29" s="465">
        <f t="shared" ca="1" si="62"/>
        <v>0</v>
      </c>
      <c r="BV29" s="465">
        <f t="shared" ca="1" si="62"/>
        <v>0</v>
      </c>
      <c r="BW29" s="465">
        <f t="shared" ca="1" si="62"/>
        <v>0</v>
      </c>
      <c r="BX29" s="465">
        <f t="shared" ca="1" si="62"/>
        <v>0</v>
      </c>
      <c r="BY29" s="465">
        <f t="shared" ca="1" si="62"/>
        <v>0</v>
      </c>
      <c r="BZ29" s="465">
        <f t="shared" ca="1" si="62"/>
        <v>0</v>
      </c>
      <c r="CA29" s="465">
        <f t="shared" ca="1" si="62"/>
        <v>0</v>
      </c>
      <c r="CB29" s="465">
        <f t="shared" ca="1" si="62"/>
        <v>0</v>
      </c>
      <c r="CC29" s="465">
        <f t="shared" ca="1" si="62"/>
        <v>0</v>
      </c>
      <c r="CD29" s="465">
        <f t="shared" ca="1" si="62"/>
        <v>0</v>
      </c>
      <c r="CE29" s="465">
        <f t="shared" ca="1" si="62"/>
        <v>0</v>
      </c>
      <c r="CF29" s="465">
        <f t="shared" ca="1" si="62"/>
        <v>0</v>
      </c>
      <c r="CG29" s="465">
        <f t="shared" ca="1" si="62"/>
        <v>0</v>
      </c>
      <c r="CH29" s="465">
        <f t="shared" ref="CH29:CY29" ca="1" si="63">IF(CH$11&lt;$D$1+$A29,$C29/$D$1,IF(CH$11=$D$1+$A29,($C29/$D$1)/2,0))</f>
        <v>0</v>
      </c>
      <c r="CI29" s="465">
        <f t="shared" ca="1" si="63"/>
        <v>0</v>
      </c>
      <c r="CJ29" s="465">
        <f t="shared" ca="1" si="63"/>
        <v>0</v>
      </c>
      <c r="CK29" s="465">
        <f t="shared" ca="1" si="63"/>
        <v>0</v>
      </c>
      <c r="CL29" s="465">
        <f t="shared" ca="1" si="63"/>
        <v>0</v>
      </c>
      <c r="CM29" s="465">
        <f t="shared" ca="1" si="63"/>
        <v>0</v>
      </c>
      <c r="CN29" s="465">
        <f t="shared" ca="1" si="63"/>
        <v>0</v>
      </c>
      <c r="CO29" s="465">
        <f t="shared" ca="1" si="63"/>
        <v>0</v>
      </c>
      <c r="CP29" s="465">
        <f t="shared" ca="1" si="63"/>
        <v>0</v>
      </c>
      <c r="CQ29" s="465">
        <f t="shared" ca="1" si="63"/>
        <v>0</v>
      </c>
      <c r="CR29" s="465">
        <f t="shared" ca="1" si="63"/>
        <v>0</v>
      </c>
      <c r="CS29" s="465">
        <f t="shared" ca="1" si="63"/>
        <v>0</v>
      </c>
      <c r="CT29" s="465">
        <f t="shared" ca="1" si="63"/>
        <v>0</v>
      </c>
      <c r="CU29" s="465">
        <f t="shared" ca="1" si="63"/>
        <v>0</v>
      </c>
      <c r="CV29" s="465">
        <f t="shared" ca="1" si="63"/>
        <v>0</v>
      </c>
      <c r="CW29" s="465">
        <f t="shared" ca="1" si="63"/>
        <v>0</v>
      </c>
      <c r="CX29" s="465">
        <f t="shared" ca="1" si="63"/>
        <v>0</v>
      </c>
      <c r="CY29" s="465">
        <f t="shared" ca="1" si="63"/>
        <v>0</v>
      </c>
      <c r="CZ29" s="465">
        <f t="shared" ca="1" si="14"/>
        <v>0</v>
      </c>
      <c r="DA29" s="464" t="s">
        <v>253</v>
      </c>
      <c r="DB29" s="464">
        <f t="shared" si="21"/>
        <v>2034</v>
      </c>
    </row>
    <row r="30" spans="1:106" x14ac:dyDescent="0.2">
      <c r="A30" s="195">
        <f t="shared" si="10"/>
        <v>19</v>
      </c>
      <c r="B30" s="195">
        <f t="shared" si="10"/>
        <v>2035</v>
      </c>
      <c r="C30" s="187">
        <f ca="1">IF(INDIRECT(DA30&amp;5)=$H$2,SUM($D$6:INDIRECT(DA30&amp;6)),IF(INDIRECT(DA30&amp;5)&gt;$H$2,INDIRECT(DA30&amp;6),0))</f>
        <v>0</v>
      </c>
      <c r="D30" s="465"/>
      <c r="E30" s="465"/>
      <c r="F30" s="465"/>
      <c r="G30" s="465"/>
      <c r="H30" s="465"/>
      <c r="I30" s="465"/>
      <c r="J30" s="465"/>
      <c r="K30" s="465"/>
      <c r="L30" s="465"/>
      <c r="M30" s="465"/>
      <c r="N30" s="465"/>
      <c r="O30" s="465"/>
      <c r="P30" s="465"/>
      <c r="Q30" s="465"/>
      <c r="R30" s="465"/>
      <c r="S30" s="465"/>
      <c r="T30" s="466"/>
      <c r="U30" s="465"/>
      <c r="V30" s="465">
        <f ca="1">($C30/$D$1)/2</f>
        <v>0</v>
      </c>
      <c r="W30" s="465">
        <f t="shared" ref="W30:BB30" ca="1" si="64">IF(W$11&lt;$D$1+$A30,$C30/$D$1,IF(W$11=$D$1+$A30,($C30/$D$1)/2,0))</f>
        <v>0</v>
      </c>
      <c r="X30" s="465">
        <f t="shared" ca="1" si="64"/>
        <v>0</v>
      </c>
      <c r="Y30" s="465">
        <f t="shared" ca="1" si="64"/>
        <v>0</v>
      </c>
      <c r="Z30" s="465">
        <f t="shared" ca="1" si="64"/>
        <v>0</v>
      </c>
      <c r="AA30" s="465">
        <f t="shared" ca="1" si="64"/>
        <v>0</v>
      </c>
      <c r="AB30" s="465">
        <f t="shared" ca="1" si="64"/>
        <v>0</v>
      </c>
      <c r="AC30" s="465">
        <f t="shared" ca="1" si="64"/>
        <v>0</v>
      </c>
      <c r="AD30" s="465">
        <f t="shared" ca="1" si="64"/>
        <v>0</v>
      </c>
      <c r="AE30" s="465">
        <f t="shared" ca="1" si="64"/>
        <v>0</v>
      </c>
      <c r="AF30" s="465">
        <f t="shared" ca="1" si="64"/>
        <v>0</v>
      </c>
      <c r="AG30" s="465">
        <f t="shared" ca="1" si="64"/>
        <v>0</v>
      </c>
      <c r="AH30" s="465">
        <f t="shared" ca="1" si="64"/>
        <v>0</v>
      </c>
      <c r="AI30" s="465">
        <f t="shared" ca="1" si="64"/>
        <v>0</v>
      </c>
      <c r="AJ30" s="465">
        <f t="shared" ca="1" si="64"/>
        <v>0</v>
      </c>
      <c r="AK30" s="465">
        <f t="shared" ca="1" si="64"/>
        <v>0</v>
      </c>
      <c r="AL30" s="465">
        <f t="shared" ca="1" si="64"/>
        <v>0</v>
      </c>
      <c r="AM30" s="465">
        <f t="shared" ca="1" si="64"/>
        <v>0</v>
      </c>
      <c r="AN30" s="465">
        <f t="shared" ca="1" si="64"/>
        <v>0</v>
      </c>
      <c r="AO30" s="465">
        <f t="shared" ca="1" si="64"/>
        <v>0</v>
      </c>
      <c r="AP30" s="465">
        <f t="shared" ca="1" si="64"/>
        <v>0</v>
      </c>
      <c r="AQ30" s="465">
        <f t="shared" ca="1" si="64"/>
        <v>0</v>
      </c>
      <c r="AR30" s="465">
        <f t="shared" ca="1" si="64"/>
        <v>0</v>
      </c>
      <c r="AS30" s="465">
        <f t="shared" ca="1" si="64"/>
        <v>0</v>
      </c>
      <c r="AT30" s="465">
        <f t="shared" ca="1" si="64"/>
        <v>0</v>
      </c>
      <c r="AU30" s="465">
        <f t="shared" ca="1" si="64"/>
        <v>0</v>
      </c>
      <c r="AV30" s="465">
        <f t="shared" ca="1" si="64"/>
        <v>0</v>
      </c>
      <c r="AW30" s="465">
        <f t="shared" ca="1" si="64"/>
        <v>0</v>
      </c>
      <c r="AX30" s="465">
        <f t="shared" ca="1" si="64"/>
        <v>0</v>
      </c>
      <c r="AY30" s="465">
        <f t="shared" ca="1" si="64"/>
        <v>0</v>
      </c>
      <c r="AZ30" s="465">
        <f t="shared" ca="1" si="64"/>
        <v>0</v>
      </c>
      <c r="BA30" s="465">
        <f t="shared" ca="1" si="64"/>
        <v>0</v>
      </c>
      <c r="BB30" s="465">
        <f t="shared" ca="1" si="64"/>
        <v>0</v>
      </c>
      <c r="BC30" s="465">
        <f t="shared" ref="BC30:CH30" ca="1" si="65">IF(BC$11&lt;$D$1+$A30,$C30/$D$1,IF(BC$11=$D$1+$A30,($C30/$D$1)/2,0))</f>
        <v>0</v>
      </c>
      <c r="BD30" s="465">
        <f t="shared" ca="1" si="65"/>
        <v>0</v>
      </c>
      <c r="BE30" s="465">
        <f t="shared" ca="1" si="65"/>
        <v>0</v>
      </c>
      <c r="BF30" s="465">
        <f t="shared" ca="1" si="65"/>
        <v>0</v>
      </c>
      <c r="BG30" s="465">
        <f t="shared" ca="1" si="65"/>
        <v>0</v>
      </c>
      <c r="BH30" s="465">
        <f t="shared" ca="1" si="65"/>
        <v>0</v>
      </c>
      <c r="BI30" s="465">
        <f t="shared" ca="1" si="65"/>
        <v>0</v>
      </c>
      <c r="BJ30" s="465">
        <f t="shared" ca="1" si="65"/>
        <v>0</v>
      </c>
      <c r="BK30" s="465">
        <f t="shared" ca="1" si="65"/>
        <v>0</v>
      </c>
      <c r="BL30" s="465">
        <f t="shared" ca="1" si="65"/>
        <v>0</v>
      </c>
      <c r="BM30" s="465">
        <f t="shared" ca="1" si="65"/>
        <v>0</v>
      </c>
      <c r="BN30" s="465">
        <f t="shared" ca="1" si="65"/>
        <v>0</v>
      </c>
      <c r="BO30" s="465">
        <f t="shared" ca="1" si="65"/>
        <v>0</v>
      </c>
      <c r="BP30" s="465">
        <f t="shared" ca="1" si="65"/>
        <v>0</v>
      </c>
      <c r="BQ30" s="465">
        <f t="shared" ca="1" si="65"/>
        <v>0</v>
      </c>
      <c r="BR30" s="465">
        <f t="shared" ca="1" si="65"/>
        <v>0</v>
      </c>
      <c r="BS30" s="465">
        <f t="shared" ca="1" si="65"/>
        <v>0</v>
      </c>
      <c r="BT30" s="465">
        <f t="shared" ca="1" si="65"/>
        <v>0</v>
      </c>
      <c r="BU30" s="465">
        <f t="shared" ca="1" si="65"/>
        <v>0</v>
      </c>
      <c r="BV30" s="465">
        <f t="shared" ca="1" si="65"/>
        <v>0</v>
      </c>
      <c r="BW30" s="465">
        <f t="shared" ca="1" si="65"/>
        <v>0</v>
      </c>
      <c r="BX30" s="465">
        <f t="shared" ca="1" si="65"/>
        <v>0</v>
      </c>
      <c r="BY30" s="465">
        <f t="shared" ca="1" si="65"/>
        <v>0</v>
      </c>
      <c r="BZ30" s="465">
        <f t="shared" ca="1" si="65"/>
        <v>0</v>
      </c>
      <c r="CA30" s="465">
        <f t="shared" ca="1" si="65"/>
        <v>0</v>
      </c>
      <c r="CB30" s="465">
        <f t="shared" ca="1" si="65"/>
        <v>0</v>
      </c>
      <c r="CC30" s="465">
        <f t="shared" ca="1" si="65"/>
        <v>0</v>
      </c>
      <c r="CD30" s="465">
        <f t="shared" ca="1" si="65"/>
        <v>0</v>
      </c>
      <c r="CE30" s="465">
        <f t="shared" ca="1" si="65"/>
        <v>0</v>
      </c>
      <c r="CF30" s="465">
        <f t="shared" ca="1" si="65"/>
        <v>0</v>
      </c>
      <c r="CG30" s="465">
        <f t="shared" ca="1" si="65"/>
        <v>0</v>
      </c>
      <c r="CH30" s="465">
        <f t="shared" ca="1" si="65"/>
        <v>0</v>
      </c>
      <c r="CI30" s="465">
        <f t="shared" ref="CI30:CY30" ca="1" si="66">IF(CI$11&lt;$D$1+$A30,$C30/$D$1,IF(CI$11=$D$1+$A30,($C30/$D$1)/2,0))</f>
        <v>0</v>
      </c>
      <c r="CJ30" s="465">
        <f t="shared" ca="1" si="66"/>
        <v>0</v>
      </c>
      <c r="CK30" s="465">
        <f t="shared" ca="1" si="66"/>
        <v>0</v>
      </c>
      <c r="CL30" s="465">
        <f t="shared" ca="1" si="66"/>
        <v>0</v>
      </c>
      <c r="CM30" s="465">
        <f t="shared" ca="1" si="66"/>
        <v>0</v>
      </c>
      <c r="CN30" s="465">
        <f t="shared" ca="1" si="66"/>
        <v>0</v>
      </c>
      <c r="CO30" s="465">
        <f t="shared" ca="1" si="66"/>
        <v>0</v>
      </c>
      <c r="CP30" s="465">
        <f t="shared" ca="1" si="66"/>
        <v>0</v>
      </c>
      <c r="CQ30" s="465">
        <f t="shared" ca="1" si="66"/>
        <v>0</v>
      </c>
      <c r="CR30" s="465">
        <f t="shared" ca="1" si="66"/>
        <v>0</v>
      </c>
      <c r="CS30" s="465">
        <f t="shared" ca="1" si="66"/>
        <v>0</v>
      </c>
      <c r="CT30" s="465">
        <f t="shared" ca="1" si="66"/>
        <v>0</v>
      </c>
      <c r="CU30" s="465">
        <f t="shared" ca="1" si="66"/>
        <v>0</v>
      </c>
      <c r="CV30" s="465">
        <f t="shared" ca="1" si="66"/>
        <v>0</v>
      </c>
      <c r="CW30" s="465">
        <f t="shared" ca="1" si="66"/>
        <v>0</v>
      </c>
      <c r="CX30" s="465">
        <f t="shared" ca="1" si="66"/>
        <v>0</v>
      </c>
      <c r="CY30" s="465">
        <f t="shared" ca="1" si="66"/>
        <v>0</v>
      </c>
      <c r="CZ30" s="465">
        <f t="shared" ca="1" si="14"/>
        <v>0</v>
      </c>
      <c r="DA30" s="464" t="s">
        <v>254</v>
      </c>
      <c r="DB30" s="464">
        <f t="shared" si="21"/>
        <v>2035</v>
      </c>
    </row>
    <row r="31" spans="1:106" x14ac:dyDescent="0.2">
      <c r="A31" s="195">
        <f t="shared" si="10"/>
        <v>20</v>
      </c>
      <c r="B31" s="195">
        <f t="shared" si="10"/>
        <v>2036</v>
      </c>
      <c r="C31" s="187">
        <f ca="1">IF(INDIRECT(DA31&amp;5)=$H$2,SUM($D$6:INDIRECT(DA31&amp;6)),IF(INDIRECT(DA31&amp;5)&gt;$H$2,INDIRECT(DA31&amp;6),0))</f>
        <v>0</v>
      </c>
      <c r="D31" s="465"/>
      <c r="E31" s="465"/>
      <c r="F31" s="465"/>
      <c r="G31" s="465"/>
      <c r="H31" s="465"/>
      <c r="I31" s="465"/>
      <c r="J31" s="465"/>
      <c r="K31" s="465"/>
      <c r="L31" s="465"/>
      <c r="M31" s="465"/>
      <c r="N31" s="465"/>
      <c r="O31" s="465"/>
      <c r="P31" s="465"/>
      <c r="Q31" s="465"/>
      <c r="R31" s="465"/>
      <c r="S31" s="465"/>
      <c r="T31" s="466"/>
      <c r="U31" s="466"/>
      <c r="V31" s="465"/>
      <c r="W31" s="465">
        <f ca="1">($C31/$D$1)/2</f>
        <v>0</v>
      </c>
      <c r="X31" s="465">
        <f t="shared" ref="X31:BC31" ca="1" si="67">IF(X$11&lt;$D$1+$A31,$C31/$D$1,IF(X$11=$D$1+$A31,($C31/$D$1)/2,0))</f>
        <v>0</v>
      </c>
      <c r="Y31" s="465">
        <f t="shared" ca="1" si="67"/>
        <v>0</v>
      </c>
      <c r="Z31" s="465">
        <f t="shared" ca="1" si="67"/>
        <v>0</v>
      </c>
      <c r="AA31" s="465">
        <f t="shared" ca="1" si="67"/>
        <v>0</v>
      </c>
      <c r="AB31" s="465">
        <f t="shared" ca="1" si="67"/>
        <v>0</v>
      </c>
      <c r="AC31" s="465">
        <f t="shared" ca="1" si="67"/>
        <v>0</v>
      </c>
      <c r="AD31" s="465">
        <f t="shared" ca="1" si="67"/>
        <v>0</v>
      </c>
      <c r="AE31" s="465">
        <f t="shared" ca="1" si="67"/>
        <v>0</v>
      </c>
      <c r="AF31" s="465">
        <f t="shared" ca="1" si="67"/>
        <v>0</v>
      </c>
      <c r="AG31" s="465">
        <f t="shared" ca="1" si="67"/>
        <v>0</v>
      </c>
      <c r="AH31" s="465">
        <f t="shared" ca="1" si="67"/>
        <v>0</v>
      </c>
      <c r="AI31" s="465">
        <f t="shared" ca="1" si="67"/>
        <v>0</v>
      </c>
      <c r="AJ31" s="465">
        <f t="shared" ca="1" si="67"/>
        <v>0</v>
      </c>
      <c r="AK31" s="465">
        <f t="shared" ca="1" si="67"/>
        <v>0</v>
      </c>
      <c r="AL31" s="465">
        <f t="shared" ca="1" si="67"/>
        <v>0</v>
      </c>
      <c r="AM31" s="465">
        <f t="shared" ca="1" si="67"/>
        <v>0</v>
      </c>
      <c r="AN31" s="465">
        <f t="shared" ca="1" si="67"/>
        <v>0</v>
      </c>
      <c r="AO31" s="465">
        <f t="shared" ca="1" si="67"/>
        <v>0</v>
      </c>
      <c r="AP31" s="465">
        <f t="shared" ca="1" si="67"/>
        <v>0</v>
      </c>
      <c r="AQ31" s="465">
        <f t="shared" ca="1" si="67"/>
        <v>0</v>
      </c>
      <c r="AR31" s="465">
        <f t="shared" ca="1" si="67"/>
        <v>0</v>
      </c>
      <c r="AS31" s="465">
        <f t="shared" ca="1" si="67"/>
        <v>0</v>
      </c>
      <c r="AT31" s="465">
        <f t="shared" ca="1" si="67"/>
        <v>0</v>
      </c>
      <c r="AU31" s="465">
        <f t="shared" ca="1" si="67"/>
        <v>0</v>
      </c>
      <c r="AV31" s="465">
        <f t="shared" ca="1" si="67"/>
        <v>0</v>
      </c>
      <c r="AW31" s="465">
        <f t="shared" ca="1" si="67"/>
        <v>0</v>
      </c>
      <c r="AX31" s="465">
        <f t="shared" ca="1" si="67"/>
        <v>0</v>
      </c>
      <c r="AY31" s="465">
        <f t="shared" ca="1" si="67"/>
        <v>0</v>
      </c>
      <c r="AZ31" s="465">
        <f t="shared" ca="1" si="67"/>
        <v>0</v>
      </c>
      <c r="BA31" s="465">
        <f t="shared" ca="1" si="67"/>
        <v>0</v>
      </c>
      <c r="BB31" s="465">
        <f t="shared" ca="1" si="67"/>
        <v>0</v>
      </c>
      <c r="BC31" s="465">
        <f t="shared" ca="1" si="67"/>
        <v>0</v>
      </c>
      <c r="BD31" s="465">
        <f t="shared" ref="BD31:CI31" ca="1" si="68">IF(BD$11&lt;$D$1+$A31,$C31/$D$1,IF(BD$11=$D$1+$A31,($C31/$D$1)/2,0))</f>
        <v>0</v>
      </c>
      <c r="BE31" s="465">
        <f t="shared" ca="1" si="68"/>
        <v>0</v>
      </c>
      <c r="BF31" s="465">
        <f t="shared" ca="1" si="68"/>
        <v>0</v>
      </c>
      <c r="BG31" s="465">
        <f t="shared" ca="1" si="68"/>
        <v>0</v>
      </c>
      <c r="BH31" s="465">
        <f t="shared" ca="1" si="68"/>
        <v>0</v>
      </c>
      <c r="BI31" s="465">
        <f t="shared" ca="1" si="68"/>
        <v>0</v>
      </c>
      <c r="BJ31" s="465">
        <f t="shared" ca="1" si="68"/>
        <v>0</v>
      </c>
      <c r="BK31" s="465">
        <f t="shared" ca="1" si="68"/>
        <v>0</v>
      </c>
      <c r="BL31" s="465">
        <f t="shared" ca="1" si="68"/>
        <v>0</v>
      </c>
      <c r="BM31" s="465">
        <f t="shared" ca="1" si="68"/>
        <v>0</v>
      </c>
      <c r="BN31" s="465">
        <f t="shared" ca="1" si="68"/>
        <v>0</v>
      </c>
      <c r="BO31" s="465">
        <f t="shared" ca="1" si="68"/>
        <v>0</v>
      </c>
      <c r="BP31" s="465">
        <f t="shared" ca="1" si="68"/>
        <v>0</v>
      </c>
      <c r="BQ31" s="465">
        <f t="shared" ca="1" si="68"/>
        <v>0</v>
      </c>
      <c r="BR31" s="465">
        <f t="shared" ca="1" si="68"/>
        <v>0</v>
      </c>
      <c r="BS31" s="465">
        <f t="shared" ca="1" si="68"/>
        <v>0</v>
      </c>
      <c r="BT31" s="465">
        <f t="shared" ca="1" si="68"/>
        <v>0</v>
      </c>
      <c r="BU31" s="465">
        <f t="shared" ca="1" si="68"/>
        <v>0</v>
      </c>
      <c r="BV31" s="465">
        <f t="shared" ca="1" si="68"/>
        <v>0</v>
      </c>
      <c r="BW31" s="465">
        <f t="shared" ca="1" si="68"/>
        <v>0</v>
      </c>
      <c r="BX31" s="465">
        <f t="shared" ca="1" si="68"/>
        <v>0</v>
      </c>
      <c r="BY31" s="465">
        <f t="shared" ca="1" si="68"/>
        <v>0</v>
      </c>
      <c r="BZ31" s="465">
        <f t="shared" ca="1" si="68"/>
        <v>0</v>
      </c>
      <c r="CA31" s="465">
        <f t="shared" ca="1" si="68"/>
        <v>0</v>
      </c>
      <c r="CB31" s="465">
        <f t="shared" ca="1" si="68"/>
        <v>0</v>
      </c>
      <c r="CC31" s="465">
        <f t="shared" ca="1" si="68"/>
        <v>0</v>
      </c>
      <c r="CD31" s="465">
        <f t="shared" ca="1" si="68"/>
        <v>0</v>
      </c>
      <c r="CE31" s="465">
        <f t="shared" ca="1" si="68"/>
        <v>0</v>
      </c>
      <c r="CF31" s="465">
        <f t="shared" ca="1" si="68"/>
        <v>0</v>
      </c>
      <c r="CG31" s="465">
        <f t="shared" ca="1" si="68"/>
        <v>0</v>
      </c>
      <c r="CH31" s="465">
        <f t="shared" ca="1" si="68"/>
        <v>0</v>
      </c>
      <c r="CI31" s="465">
        <f t="shared" ca="1" si="68"/>
        <v>0</v>
      </c>
      <c r="CJ31" s="465">
        <f t="shared" ref="CJ31:CY31" ca="1" si="69">IF(CJ$11&lt;$D$1+$A31,$C31/$D$1,IF(CJ$11=$D$1+$A31,($C31/$D$1)/2,0))</f>
        <v>0</v>
      </c>
      <c r="CK31" s="465">
        <f t="shared" ca="1" si="69"/>
        <v>0</v>
      </c>
      <c r="CL31" s="465">
        <f t="shared" ca="1" si="69"/>
        <v>0</v>
      </c>
      <c r="CM31" s="465">
        <f t="shared" ca="1" si="69"/>
        <v>0</v>
      </c>
      <c r="CN31" s="465">
        <f t="shared" ca="1" si="69"/>
        <v>0</v>
      </c>
      <c r="CO31" s="465">
        <f t="shared" ca="1" si="69"/>
        <v>0</v>
      </c>
      <c r="CP31" s="465">
        <f t="shared" ca="1" si="69"/>
        <v>0</v>
      </c>
      <c r="CQ31" s="465">
        <f t="shared" ca="1" si="69"/>
        <v>0</v>
      </c>
      <c r="CR31" s="465">
        <f t="shared" ca="1" si="69"/>
        <v>0</v>
      </c>
      <c r="CS31" s="465">
        <f t="shared" ca="1" si="69"/>
        <v>0</v>
      </c>
      <c r="CT31" s="465">
        <f t="shared" ca="1" si="69"/>
        <v>0</v>
      </c>
      <c r="CU31" s="465">
        <f t="shared" ca="1" si="69"/>
        <v>0</v>
      </c>
      <c r="CV31" s="465">
        <f t="shared" ca="1" si="69"/>
        <v>0</v>
      </c>
      <c r="CW31" s="465">
        <f t="shared" ca="1" si="69"/>
        <v>0</v>
      </c>
      <c r="CX31" s="465">
        <f t="shared" ca="1" si="69"/>
        <v>0</v>
      </c>
      <c r="CY31" s="465">
        <f t="shared" ca="1" si="69"/>
        <v>0</v>
      </c>
      <c r="CZ31" s="465">
        <f t="shared" ca="1" si="14"/>
        <v>0</v>
      </c>
      <c r="DA31" s="465" t="s">
        <v>255</v>
      </c>
      <c r="DB31" s="464">
        <f t="shared" si="21"/>
        <v>2036</v>
      </c>
    </row>
    <row r="32" spans="1:106"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21"/>
        <v>2037</v>
      </c>
    </row>
    <row r="33" spans="1:12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21"/>
        <v>2038</v>
      </c>
    </row>
    <row r="34" spans="1:12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21"/>
        <v>2039</v>
      </c>
      <c r="DC34" s="465"/>
    </row>
    <row r="35" spans="1:12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21"/>
        <v>2040</v>
      </c>
      <c r="DC35" s="465"/>
      <c r="DD35" s="465"/>
    </row>
    <row r="36" spans="1:12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21"/>
        <v>2041</v>
      </c>
      <c r="DC36" s="465"/>
      <c r="DD36" s="465"/>
      <c r="DE36" s="465"/>
    </row>
    <row r="37" spans="1:12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21"/>
        <v>2042</v>
      </c>
      <c r="DC37" s="465"/>
      <c r="DD37" s="465"/>
      <c r="DE37" s="465"/>
      <c r="DF37" s="465"/>
    </row>
    <row r="38" spans="1:12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21"/>
        <v>2043</v>
      </c>
      <c r="DC38" s="465"/>
      <c r="DD38" s="465"/>
      <c r="DE38" s="465"/>
      <c r="DF38" s="465"/>
      <c r="DG38" s="465"/>
    </row>
    <row r="39" spans="1:12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21"/>
        <v>2044</v>
      </c>
      <c r="DC39" s="465"/>
      <c r="DD39" s="465"/>
      <c r="DE39" s="465"/>
      <c r="DF39" s="465"/>
      <c r="DG39" s="465"/>
      <c r="DH39" s="465"/>
    </row>
    <row r="40" spans="1:12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21"/>
        <v>2045</v>
      </c>
      <c r="DC40" s="465"/>
      <c r="DD40" s="465"/>
      <c r="DE40" s="465"/>
      <c r="DF40" s="465"/>
      <c r="DG40" s="465"/>
      <c r="DH40" s="465"/>
      <c r="DI40" s="465"/>
    </row>
    <row r="41" spans="1:12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21"/>
        <v>2046</v>
      </c>
      <c r="DC41" s="465"/>
      <c r="DD41" s="465"/>
      <c r="DE41" s="465"/>
      <c r="DF41" s="465"/>
      <c r="DG41" s="465"/>
      <c r="DH41" s="465"/>
      <c r="DI41" s="465"/>
      <c r="DJ41" s="465"/>
    </row>
    <row r="42" spans="1:12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21"/>
        <v>2047</v>
      </c>
      <c r="DC42" s="465"/>
      <c r="DD42" s="465"/>
      <c r="DE42" s="465"/>
      <c r="DF42" s="465"/>
      <c r="DG42" s="465"/>
      <c r="DH42" s="465"/>
      <c r="DI42" s="465"/>
      <c r="DJ42" s="465"/>
      <c r="DK42" s="465"/>
    </row>
    <row r="43" spans="1:12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21"/>
        <v>2048</v>
      </c>
      <c r="DC43" s="465"/>
      <c r="DD43" s="465"/>
      <c r="DE43" s="465"/>
      <c r="DF43" s="465"/>
      <c r="DG43" s="465"/>
      <c r="DH43" s="465"/>
      <c r="DI43" s="465"/>
      <c r="DJ43" s="465"/>
      <c r="DK43" s="465"/>
      <c r="DL43" s="465"/>
    </row>
    <row r="44" spans="1:12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21"/>
        <v>2049</v>
      </c>
      <c r="DC44" s="465"/>
      <c r="DD44" s="465"/>
      <c r="DE44" s="465"/>
      <c r="DF44" s="465"/>
      <c r="DG44" s="465"/>
      <c r="DH44" s="465"/>
      <c r="DI44" s="465"/>
      <c r="DJ44" s="465"/>
      <c r="DK44" s="465"/>
      <c r="DL44" s="465"/>
      <c r="DM44" s="465"/>
    </row>
    <row r="45" spans="1:12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21"/>
        <v>2050</v>
      </c>
      <c r="DC45" s="465"/>
      <c r="DD45" s="465"/>
      <c r="DE45" s="465"/>
      <c r="DF45" s="465"/>
      <c r="DG45" s="465"/>
      <c r="DH45" s="465"/>
      <c r="DI45" s="465"/>
      <c r="DJ45" s="465"/>
      <c r="DK45" s="465"/>
      <c r="DL45" s="465"/>
      <c r="DM45" s="465"/>
      <c r="DN45" s="465"/>
    </row>
    <row r="46" spans="1:12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21"/>
        <v>2051</v>
      </c>
      <c r="DC46" s="465"/>
      <c r="DD46" s="465"/>
      <c r="DE46" s="465"/>
      <c r="DF46" s="465"/>
      <c r="DG46" s="465"/>
      <c r="DH46" s="465"/>
      <c r="DI46" s="465"/>
      <c r="DJ46" s="465"/>
      <c r="DK46" s="465"/>
      <c r="DL46" s="465"/>
      <c r="DM46" s="465"/>
      <c r="DN46" s="465"/>
      <c r="DO46" s="465"/>
    </row>
    <row r="47" spans="1:12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21"/>
        <v>2052</v>
      </c>
      <c r="DC47" s="465"/>
      <c r="DD47" s="465"/>
      <c r="DE47" s="465"/>
      <c r="DF47" s="465"/>
      <c r="DG47" s="465"/>
      <c r="DH47" s="465"/>
      <c r="DI47" s="465"/>
      <c r="DJ47" s="465"/>
      <c r="DK47" s="465"/>
      <c r="DL47" s="465"/>
      <c r="DM47" s="465"/>
      <c r="DN47" s="465"/>
      <c r="DO47" s="465"/>
      <c r="DP47" s="465"/>
    </row>
    <row r="48" spans="1:12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21"/>
        <v>2053</v>
      </c>
      <c r="DC48" s="465"/>
      <c r="DD48" s="465"/>
      <c r="DE48" s="465"/>
      <c r="DF48" s="465"/>
      <c r="DG48" s="465"/>
      <c r="DH48" s="465"/>
      <c r="DI48" s="465"/>
      <c r="DJ48" s="465"/>
      <c r="DK48" s="465"/>
      <c r="DL48" s="465"/>
      <c r="DM48" s="465"/>
      <c r="DN48" s="465"/>
      <c r="DO48" s="465"/>
      <c r="DP48" s="465"/>
      <c r="DQ48" s="465"/>
    </row>
    <row r="49" spans="1:124"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21"/>
        <v>2054</v>
      </c>
      <c r="DC49" s="465"/>
      <c r="DD49" s="465"/>
      <c r="DE49" s="465"/>
      <c r="DF49" s="465"/>
      <c r="DG49" s="465"/>
      <c r="DH49" s="465"/>
      <c r="DI49" s="465"/>
      <c r="DJ49" s="465"/>
      <c r="DK49" s="465"/>
      <c r="DL49" s="465"/>
      <c r="DM49" s="465"/>
      <c r="DN49" s="465"/>
      <c r="DO49" s="465"/>
      <c r="DP49" s="465"/>
      <c r="DQ49" s="465"/>
      <c r="DR49" s="465"/>
    </row>
    <row r="50" spans="1:124"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21"/>
        <v>2055</v>
      </c>
      <c r="DC50" s="465"/>
      <c r="DD50" s="465"/>
      <c r="DE50" s="465"/>
      <c r="DF50" s="465"/>
      <c r="DG50" s="465"/>
      <c r="DH50" s="465"/>
      <c r="DI50" s="465"/>
      <c r="DJ50" s="465"/>
      <c r="DK50" s="465"/>
      <c r="DL50" s="465"/>
      <c r="DM50" s="465"/>
      <c r="DN50" s="465"/>
      <c r="DO50" s="465"/>
      <c r="DP50" s="465"/>
      <c r="DQ50" s="465"/>
      <c r="DR50" s="465"/>
      <c r="DS50" s="465"/>
    </row>
    <row r="51" spans="1:124"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21"/>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465"/>
    </row>
    <row r="53" spans="1:124" s="186" customFormat="1" ht="15" customHeight="1" x14ac:dyDescent="0.2">
      <c r="A53" s="199" t="s">
        <v>69</v>
      </c>
      <c r="B53" s="199"/>
      <c r="C53" s="199"/>
      <c r="D53" s="200">
        <f t="shared" ref="D53:BO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ca="1" si="121"/>
        <v>0</v>
      </c>
      <c r="AK53" s="200">
        <f t="shared" ca="1" si="121"/>
        <v>0</v>
      </c>
      <c r="AL53" s="200">
        <f t="shared" ca="1" si="121"/>
        <v>0</v>
      </c>
      <c r="AM53" s="200">
        <f t="shared" ca="1" si="121"/>
        <v>0</v>
      </c>
      <c r="AN53" s="200">
        <f t="shared" ca="1" si="121"/>
        <v>0</v>
      </c>
      <c r="AO53" s="200">
        <f t="shared" ca="1" si="121"/>
        <v>0</v>
      </c>
      <c r="AP53" s="200">
        <f t="shared" ca="1" si="121"/>
        <v>0</v>
      </c>
      <c r="AQ53" s="200">
        <f t="shared" ca="1" si="121"/>
        <v>0</v>
      </c>
      <c r="AR53" s="200">
        <f t="shared" ca="1" si="121"/>
        <v>0</v>
      </c>
      <c r="AS53" s="200">
        <f t="shared" ca="1" si="121"/>
        <v>0</v>
      </c>
      <c r="AT53" s="200">
        <f t="shared" ca="1" si="121"/>
        <v>0</v>
      </c>
      <c r="AU53" s="200">
        <f t="shared" ca="1" si="121"/>
        <v>0</v>
      </c>
      <c r="AV53" s="200">
        <f t="shared" ca="1" si="121"/>
        <v>0</v>
      </c>
      <c r="AW53" s="200">
        <f t="shared" ca="1" si="121"/>
        <v>0</v>
      </c>
      <c r="AX53" s="200">
        <f t="shared" ca="1" si="121"/>
        <v>0</v>
      </c>
      <c r="AY53" s="200">
        <f t="shared" ca="1" si="121"/>
        <v>0</v>
      </c>
      <c r="AZ53" s="200">
        <f t="shared" ca="1" si="121"/>
        <v>0</v>
      </c>
      <c r="BA53" s="200">
        <f t="shared" ca="1" si="121"/>
        <v>0</v>
      </c>
      <c r="BB53" s="200">
        <f t="shared" ca="1" si="121"/>
        <v>0</v>
      </c>
      <c r="BC53" s="200">
        <f t="shared" ca="1" si="121"/>
        <v>0</v>
      </c>
      <c r="BD53" s="200">
        <f t="shared" ca="1" si="121"/>
        <v>0</v>
      </c>
      <c r="BE53" s="200">
        <f t="shared" ca="1" si="121"/>
        <v>0</v>
      </c>
      <c r="BF53" s="200">
        <f t="shared" ca="1" si="121"/>
        <v>0</v>
      </c>
      <c r="BG53" s="200">
        <f t="shared" ca="1" si="121"/>
        <v>0</v>
      </c>
      <c r="BH53" s="200">
        <f t="shared" ca="1" si="121"/>
        <v>0</v>
      </c>
      <c r="BI53" s="200">
        <f t="shared" ca="1" si="121"/>
        <v>0</v>
      </c>
      <c r="BJ53" s="200">
        <f t="shared" ca="1" si="121"/>
        <v>0</v>
      </c>
      <c r="BK53" s="200">
        <f t="shared" ca="1" si="121"/>
        <v>0</v>
      </c>
      <c r="BL53" s="200">
        <f t="shared" ca="1" si="121"/>
        <v>0</v>
      </c>
      <c r="BM53" s="200">
        <f t="shared" ca="1" si="121"/>
        <v>0</v>
      </c>
      <c r="BN53" s="200">
        <f t="shared" ca="1" si="121"/>
        <v>0</v>
      </c>
      <c r="BO53" s="200">
        <f t="shared" ca="1" si="121"/>
        <v>0</v>
      </c>
      <c r="BP53" s="200">
        <f t="shared" ref="BP53:CZ53" ca="1" si="122">SUM(BP12:BP52)</f>
        <v>0</v>
      </c>
      <c r="BQ53" s="200">
        <f t="shared" ca="1" si="122"/>
        <v>0</v>
      </c>
      <c r="BR53" s="200">
        <f t="shared" ca="1" si="122"/>
        <v>0</v>
      </c>
      <c r="BS53" s="200">
        <f t="shared" ca="1" si="122"/>
        <v>0</v>
      </c>
      <c r="BT53" s="200">
        <f t="shared" ca="1" si="122"/>
        <v>0</v>
      </c>
      <c r="BU53" s="200">
        <f t="shared" ca="1" si="122"/>
        <v>0</v>
      </c>
      <c r="BV53" s="200">
        <f t="shared" ca="1" si="122"/>
        <v>0</v>
      </c>
      <c r="BW53" s="200">
        <f t="shared" ca="1" si="122"/>
        <v>0</v>
      </c>
      <c r="BX53" s="200">
        <f t="shared" ca="1" si="122"/>
        <v>0</v>
      </c>
      <c r="BY53" s="200">
        <f t="shared" ca="1" si="122"/>
        <v>0</v>
      </c>
      <c r="BZ53" s="200">
        <f t="shared" ca="1" si="122"/>
        <v>0</v>
      </c>
      <c r="CA53" s="200">
        <f t="shared" ca="1" si="122"/>
        <v>0</v>
      </c>
      <c r="CB53" s="200">
        <f t="shared" ca="1" si="122"/>
        <v>0</v>
      </c>
      <c r="CC53" s="200">
        <f t="shared" ca="1" si="122"/>
        <v>0</v>
      </c>
      <c r="CD53" s="200">
        <f t="shared" ca="1" si="122"/>
        <v>0</v>
      </c>
      <c r="CE53" s="200">
        <f t="shared" ca="1" si="122"/>
        <v>0</v>
      </c>
      <c r="CF53" s="200">
        <f t="shared" ca="1" si="122"/>
        <v>0</v>
      </c>
      <c r="CG53" s="200">
        <f t="shared" ca="1" si="122"/>
        <v>0</v>
      </c>
      <c r="CH53" s="200">
        <f t="shared" ca="1" si="122"/>
        <v>0</v>
      </c>
      <c r="CI53" s="200">
        <f t="shared" ca="1" si="122"/>
        <v>0</v>
      </c>
      <c r="CJ53" s="200">
        <f t="shared" ca="1" si="122"/>
        <v>0</v>
      </c>
      <c r="CK53" s="200">
        <f t="shared" ca="1" si="122"/>
        <v>0</v>
      </c>
      <c r="CL53" s="200">
        <f t="shared" ca="1" si="122"/>
        <v>0</v>
      </c>
      <c r="CM53" s="200">
        <f t="shared" ca="1" si="122"/>
        <v>0</v>
      </c>
      <c r="CN53" s="200">
        <f t="shared" ca="1" si="122"/>
        <v>0</v>
      </c>
      <c r="CO53" s="200">
        <f t="shared" ca="1" si="122"/>
        <v>0</v>
      </c>
      <c r="CP53" s="200">
        <f t="shared" ca="1" si="122"/>
        <v>0</v>
      </c>
      <c r="CQ53" s="200">
        <f t="shared" ca="1" si="122"/>
        <v>0</v>
      </c>
      <c r="CR53" s="200">
        <f t="shared" ca="1" si="122"/>
        <v>0</v>
      </c>
      <c r="CS53" s="200">
        <f t="shared" ca="1" si="122"/>
        <v>0</v>
      </c>
      <c r="CT53" s="200">
        <f t="shared" ca="1" si="122"/>
        <v>0</v>
      </c>
      <c r="CU53" s="200">
        <f t="shared" ca="1" si="122"/>
        <v>0</v>
      </c>
      <c r="CV53" s="200">
        <f t="shared" ca="1" si="122"/>
        <v>0</v>
      </c>
      <c r="CW53" s="200">
        <f t="shared" ca="1" si="122"/>
        <v>0</v>
      </c>
      <c r="CX53" s="200">
        <f t="shared" ca="1" si="122"/>
        <v>0</v>
      </c>
      <c r="CY53" s="200">
        <f t="shared" ca="1" si="122"/>
        <v>0</v>
      </c>
      <c r="CZ53" s="200">
        <f t="shared" ca="1" si="122"/>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3">D57+1</f>
        <v>2</v>
      </c>
      <c r="F57" s="192">
        <f t="shared" si="123"/>
        <v>3</v>
      </c>
      <c r="G57" s="192">
        <f t="shared" si="123"/>
        <v>4</v>
      </c>
      <c r="H57" s="192">
        <f t="shared" si="123"/>
        <v>5</v>
      </c>
      <c r="I57" s="192">
        <f t="shared" si="123"/>
        <v>6</v>
      </c>
      <c r="J57" s="192">
        <f t="shared" si="123"/>
        <v>7</v>
      </c>
      <c r="K57" s="192">
        <f t="shared" si="123"/>
        <v>8</v>
      </c>
      <c r="L57" s="192">
        <f t="shared" si="123"/>
        <v>9</v>
      </c>
      <c r="M57" s="192">
        <f t="shared" si="123"/>
        <v>10</v>
      </c>
      <c r="N57" s="192">
        <f t="shared" si="123"/>
        <v>11</v>
      </c>
      <c r="O57" s="192">
        <f t="shared" si="123"/>
        <v>12</v>
      </c>
      <c r="P57" s="192">
        <f t="shared" si="123"/>
        <v>13</v>
      </c>
      <c r="Q57" s="192">
        <f t="shared" si="123"/>
        <v>14</v>
      </c>
      <c r="R57" s="192">
        <f t="shared" si="123"/>
        <v>15</v>
      </c>
      <c r="S57" s="192">
        <f t="shared" si="123"/>
        <v>16</v>
      </c>
      <c r="T57" s="192">
        <f t="shared" si="123"/>
        <v>17</v>
      </c>
      <c r="U57" s="192">
        <f t="shared" si="123"/>
        <v>18</v>
      </c>
      <c r="V57" s="192">
        <f t="shared" si="123"/>
        <v>19</v>
      </c>
      <c r="W57" s="192">
        <f t="shared" si="123"/>
        <v>20</v>
      </c>
      <c r="X57" s="192">
        <f t="shared" si="123"/>
        <v>21</v>
      </c>
      <c r="Y57" s="192">
        <f t="shared" si="123"/>
        <v>22</v>
      </c>
      <c r="Z57" s="192">
        <f t="shared" si="123"/>
        <v>23</v>
      </c>
      <c r="AA57" s="192">
        <f t="shared" si="123"/>
        <v>24</v>
      </c>
      <c r="AB57" s="192">
        <f t="shared" si="123"/>
        <v>25</v>
      </c>
      <c r="AC57" s="192">
        <f t="shared" si="123"/>
        <v>26</v>
      </c>
      <c r="AD57" s="192">
        <f t="shared" si="123"/>
        <v>27</v>
      </c>
      <c r="AE57" s="192">
        <f t="shared" si="123"/>
        <v>28</v>
      </c>
      <c r="AF57" s="192">
        <f t="shared" si="123"/>
        <v>29</v>
      </c>
      <c r="AG57" s="192">
        <f t="shared" si="123"/>
        <v>30</v>
      </c>
      <c r="AH57" s="192">
        <f t="shared" si="123"/>
        <v>31</v>
      </c>
      <c r="AI57" s="192">
        <f t="shared" si="123"/>
        <v>32</v>
      </c>
      <c r="AJ57" s="192">
        <f t="shared" si="123"/>
        <v>33</v>
      </c>
      <c r="AK57" s="192">
        <f t="shared" si="123"/>
        <v>34</v>
      </c>
      <c r="AL57" s="192">
        <f t="shared" si="123"/>
        <v>35</v>
      </c>
      <c r="AM57" s="192">
        <f t="shared" si="123"/>
        <v>36</v>
      </c>
      <c r="AN57" s="192">
        <f t="shared" si="123"/>
        <v>37</v>
      </c>
      <c r="AO57" s="192">
        <f t="shared" si="123"/>
        <v>38</v>
      </c>
      <c r="AP57" s="192">
        <f t="shared" si="123"/>
        <v>39</v>
      </c>
      <c r="AQ57" s="192">
        <f t="shared" si="123"/>
        <v>40</v>
      </c>
      <c r="AR57" s="192">
        <f t="shared" si="123"/>
        <v>41</v>
      </c>
      <c r="AS57" s="192">
        <f t="shared" si="123"/>
        <v>42</v>
      </c>
      <c r="AT57" s="192">
        <f t="shared" si="123"/>
        <v>43</v>
      </c>
      <c r="AU57" s="192">
        <f t="shared" si="123"/>
        <v>44</v>
      </c>
      <c r="AV57" s="192">
        <f t="shared" si="123"/>
        <v>45</v>
      </c>
      <c r="AW57" s="192">
        <f t="shared" si="123"/>
        <v>46</v>
      </c>
      <c r="AX57" s="192">
        <f t="shared" si="123"/>
        <v>47</v>
      </c>
      <c r="AY57" s="192">
        <f t="shared" si="123"/>
        <v>48</v>
      </c>
      <c r="AZ57" s="192">
        <f t="shared" si="123"/>
        <v>49</v>
      </c>
      <c r="BA57" s="192">
        <f t="shared" si="123"/>
        <v>50</v>
      </c>
      <c r="BB57" s="192">
        <f t="shared" si="123"/>
        <v>51</v>
      </c>
      <c r="BC57" s="192">
        <f t="shared" si="123"/>
        <v>52</v>
      </c>
      <c r="BD57" s="192">
        <f t="shared" si="123"/>
        <v>53</v>
      </c>
      <c r="BE57" s="192">
        <f t="shared" si="123"/>
        <v>54</v>
      </c>
      <c r="BF57" s="192">
        <f t="shared" si="123"/>
        <v>55</v>
      </c>
      <c r="BG57" s="192">
        <f t="shared" si="123"/>
        <v>56</v>
      </c>
      <c r="BH57" s="192">
        <f t="shared" si="123"/>
        <v>57</v>
      </c>
      <c r="BI57" s="192">
        <f t="shared" si="123"/>
        <v>58</v>
      </c>
      <c r="BJ57" s="192">
        <f t="shared" si="123"/>
        <v>59</v>
      </c>
      <c r="BK57" s="192">
        <f t="shared" si="123"/>
        <v>60</v>
      </c>
      <c r="BL57" s="192">
        <f t="shared" si="123"/>
        <v>61</v>
      </c>
      <c r="BM57" s="192">
        <f t="shared" si="123"/>
        <v>62</v>
      </c>
      <c r="BN57" s="192">
        <f t="shared" si="123"/>
        <v>63</v>
      </c>
      <c r="BO57" s="192">
        <f t="shared" si="123"/>
        <v>64</v>
      </c>
      <c r="BP57" s="192">
        <f t="shared" si="123"/>
        <v>65</v>
      </c>
      <c r="BQ57" s="192">
        <f t="shared" ref="BQ57:CY57" si="124">BP57+1</f>
        <v>66</v>
      </c>
      <c r="BR57" s="192">
        <f t="shared" si="124"/>
        <v>67</v>
      </c>
      <c r="BS57" s="192">
        <f t="shared" si="124"/>
        <v>68</v>
      </c>
      <c r="BT57" s="192">
        <f t="shared" si="124"/>
        <v>69</v>
      </c>
      <c r="BU57" s="192">
        <f t="shared" si="124"/>
        <v>70</v>
      </c>
      <c r="BV57" s="192">
        <f t="shared" si="124"/>
        <v>71</v>
      </c>
      <c r="BW57" s="192">
        <f t="shared" si="124"/>
        <v>72</v>
      </c>
      <c r="BX57" s="192">
        <f t="shared" si="124"/>
        <v>73</v>
      </c>
      <c r="BY57" s="192">
        <f t="shared" si="124"/>
        <v>74</v>
      </c>
      <c r="BZ57" s="192">
        <f t="shared" si="124"/>
        <v>75</v>
      </c>
      <c r="CA57" s="192">
        <f t="shared" si="124"/>
        <v>76</v>
      </c>
      <c r="CB57" s="192">
        <f t="shared" si="124"/>
        <v>77</v>
      </c>
      <c r="CC57" s="192">
        <f t="shared" si="124"/>
        <v>78</v>
      </c>
      <c r="CD57" s="192">
        <f t="shared" si="124"/>
        <v>79</v>
      </c>
      <c r="CE57" s="192">
        <f t="shared" si="124"/>
        <v>80</v>
      </c>
      <c r="CF57" s="192">
        <f t="shared" si="124"/>
        <v>81</v>
      </c>
      <c r="CG57" s="192">
        <f t="shared" si="124"/>
        <v>82</v>
      </c>
      <c r="CH57" s="192">
        <f t="shared" si="124"/>
        <v>83</v>
      </c>
      <c r="CI57" s="192">
        <f t="shared" si="124"/>
        <v>84</v>
      </c>
      <c r="CJ57" s="192">
        <f t="shared" si="124"/>
        <v>85</v>
      </c>
      <c r="CK57" s="192">
        <f t="shared" si="124"/>
        <v>86</v>
      </c>
      <c r="CL57" s="192">
        <f t="shared" si="124"/>
        <v>87</v>
      </c>
      <c r="CM57" s="192">
        <f t="shared" si="124"/>
        <v>88</v>
      </c>
      <c r="CN57" s="192">
        <f t="shared" si="124"/>
        <v>89</v>
      </c>
      <c r="CO57" s="192">
        <f t="shared" si="124"/>
        <v>90</v>
      </c>
      <c r="CP57" s="192">
        <f t="shared" si="124"/>
        <v>91</v>
      </c>
      <c r="CQ57" s="192">
        <f t="shared" si="124"/>
        <v>92</v>
      </c>
      <c r="CR57" s="192">
        <f t="shared" si="124"/>
        <v>93</v>
      </c>
      <c r="CS57" s="192">
        <f t="shared" si="124"/>
        <v>94</v>
      </c>
      <c r="CT57" s="192">
        <f t="shared" si="124"/>
        <v>95</v>
      </c>
      <c r="CU57" s="192">
        <f t="shared" si="124"/>
        <v>96</v>
      </c>
      <c r="CV57" s="192">
        <f t="shared" si="124"/>
        <v>97</v>
      </c>
      <c r="CW57" s="192">
        <f t="shared" si="124"/>
        <v>98</v>
      </c>
      <c r="CX57" s="192">
        <f t="shared" si="124"/>
        <v>99</v>
      </c>
      <c r="CY57" s="192">
        <f t="shared" si="124"/>
        <v>100</v>
      </c>
      <c r="CZ57" s="193">
        <v>101</v>
      </c>
    </row>
    <row r="58" spans="1:124" x14ac:dyDescent="0.2">
      <c r="A58" s="195">
        <v>1</v>
      </c>
      <c r="B58" s="195">
        <f>B12</f>
        <v>2017</v>
      </c>
      <c r="C58" s="187">
        <f t="shared" ref="C58:C97" si="125">C12</f>
        <v>0</v>
      </c>
      <c r="D58" s="467">
        <f ca="1">$C58*INDIRECT("'Bonus Calc'!"&amp;D$101&amp;61)</f>
        <v>0</v>
      </c>
      <c r="E58" s="467">
        <f ca="1">$C58*INDIRECT("'Bonus Calc'!"&amp;E$101&amp;61)</f>
        <v>0</v>
      </c>
      <c r="F58" s="467">
        <f t="shared" ref="F58:AQ58" ca="1" si="126">$C58*INDIRECT("'Bonus Calc'!"&amp;F$101&amp;61)</f>
        <v>0</v>
      </c>
      <c r="G58" s="467">
        <f t="shared" ca="1" si="126"/>
        <v>0</v>
      </c>
      <c r="H58" s="467">
        <f t="shared" ca="1" si="126"/>
        <v>0</v>
      </c>
      <c r="I58" s="467">
        <f t="shared" ca="1" si="126"/>
        <v>0</v>
      </c>
      <c r="J58" s="467">
        <f t="shared" ca="1" si="126"/>
        <v>0</v>
      </c>
      <c r="K58" s="467">
        <f t="shared" ca="1" si="126"/>
        <v>0</v>
      </c>
      <c r="L58" s="467">
        <f t="shared" ca="1" si="126"/>
        <v>0</v>
      </c>
      <c r="M58" s="467">
        <f t="shared" ca="1" si="126"/>
        <v>0</v>
      </c>
      <c r="N58" s="467">
        <f t="shared" ca="1" si="126"/>
        <v>0</v>
      </c>
      <c r="O58" s="467">
        <f t="shared" ca="1" si="126"/>
        <v>0</v>
      </c>
      <c r="P58" s="467">
        <f t="shared" ca="1" si="126"/>
        <v>0</v>
      </c>
      <c r="Q58" s="467">
        <f t="shared" ca="1" si="126"/>
        <v>0</v>
      </c>
      <c r="R58" s="467">
        <f t="shared" ca="1" si="126"/>
        <v>0</v>
      </c>
      <c r="S58" s="467">
        <f t="shared" ca="1" si="126"/>
        <v>0</v>
      </c>
      <c r="T58" s="467">
        <f t="shared" ca="1" si="126"/>
        <v>0</v>
      </c>
      <c r="U58" s="467">
        <f t="shared" ca="1" si="126"/>
        <v>0</v>
      </c>
      <c r="V58" s="467">
        <f t="shared" ca="1" si="126"/>
        <v>0</v>
      </c>
      <c r="W58" s="467">
        <f t="shared" ca="1" si="126"/>
        <v>0</v>
      </c>
      <c r="X58" s="467">
        <f t="shared" ca="1" si="126"/>
        <v>0</v>
      </c>
      <c r="Y58" s="467">
        <f t="shared" ca="1" si="126"/>
        <v>0</v>
      </c>
      <c r="Z58" s="467">
        <f t="shared" ca="1" si="126"/>
        <v>0</v>
      </c>
      <c r="AA58" s="467">
        <f t="shared" ca="1" si="126"/>
        <v>0</v>
      </c>
      <c r="AB58" s="467">
        <f t="shared" ca="1" si="126"/>
        <v>0</v>
      </c>
      <c r="AC58" s="467">
        <f t="shared" ca="1" si="126"/>
        <v>0</v>
      </c>
      <c r="AD58" s="467">
        <f t="shared" ca="1" si="126"/>
        <v>0</v>
      </c>
      <c r="AE58" s="467">
        <f t="shared" ca="1" si="126"/>
        <v>0</v>
      </c>
      <c r="AF58" s="467">
        <f t="shared" ca="1" si="126"/>
        <v>0</v>
      </c>
      <c r="AG58" s="467">
        <f t="shared" ca="1" si="126"/>
        <v>0</v>
      </c>
      <c r="AH58" s="467">
        <f t="shared" ca="1" si="126"/>
        <v>0</v>
      </c>
      <c r="AI58" s="467">
        <f t="shared" ca="1" si="126"/>
        <v>0</v>
      </c>
      <c r="AJ58" s="467">
        <f t="shared" ca="1" si="126"/>
        <v>0</v>
      </c>
      <c r="AK58" s="467">
        <f t="shared" ca="1" si="126"/>
        <v>0</v>
      </c>
      <c r="AL58" s="467">
        <f t="shared" ca="1" si="126"/>
        <v>0</v>
      </c>
      <c r="AM58" s="467">
        <f t="shared" ca="1" si="126"/>
        <v>0</v>
      </c>
      <c r="AN58" s="467">
        <f t="shared" ca="1" si="126"/>
        <v>0</v>
      </c>
      <c r="AO58" s="467">
        <f t="shared" ca="1" si="126"/>
        <v>0</v>
      </c>
      <c r="AP58" s="467">
        <f t="shared" ca="1" si="126"/>
        <v>0</v>
      </c>
      <c r="AQ58" s="467">
        <f t="shared" ca="1" si="126"/>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7">A58+1</f>
        <v>2</v>
      </c>
      <c r="B59" s="195">
        <f t="shared" ref="B59:B97" si="128">B13</f>
        <v>2018</v>
      </c>
      <c r="C59" s="187">
        <f t="shared" si="125"/>
        <v>0</v>
      </c>
      <c r="D59" s="466"/>
      <c r="E59" s="467">
        <f ca="1">$C59*INDIRECT("'Bonus Calc'!"&amp;D$101&amp;61)</f>
        <v>0</v>
      </c>
      <c r="F59" s="467">
        <f t="shared" ref="F59:AR59" ca="1" si="129">$C59*INDIRECT("'Bonus Calc'!"&amp;E$101&amp;61)</f>
        <v>0</v>
      </c>
      <c r="G59" s="467">
        <f t="shared" ca="1" si="129"/>
        <v>0</v>
      </c>
      <c r="H59" s="467">
        <f t="shared" ca="1" si="129"/>
        <v>0</v>
      </c>
      <c r="I59" s="467">
        <f t="shared" ca="1" si="129"/>
        <v>0</v>
      </c>
      <c r="J59" s="467">
        <f t="shared" ca="1" si="129"/>
        <v>0</v>
      </c>
      <c r="K59" s="467">
        <f t="shared" ca="1" si="129"/>
        <v>0</v>
      </c>
      <c r="L59" s="467">
        <f t="shared" ca="1" si="129"/>
        <v>0</v>
      </c>
      <c r="M59" s="467">
        <f t="shared" ca="1" si="129"/>
        <v>0</v>
      </c>
      <c r="N59" s="467">
        <f t="shared" ca="1" si="129"/>
        <v>0</v>
      </c>
      <c r="O59" s="467">
        <f t="shared" ca="1" si="129"/>
        <v>0</v>
      </c>
      <c r="P59" s="467">
        <f t="shared" ca="1" si="129"/>
        <v>0</v>
      </c>
      <c r="Q59" s="467">
        <f t="shared" ca="1" si="129"/>
        <v>0</v>
      </c>
      <c r="R59" s="467">
        <f t="shared" ca="1" si="129"/>
        <v>0</v>
      </c>
      <c r="S59" s="467">
        <f t="shared" ca="1" si="129"/>
        <v>0</v>
      </c>
      <c r="T59" s="467">
        <f t="shared" ca="1" si="129"/>
        <v>0</v>
      </c>
      <c r="U59" s="467">
        <f t="shared" ca="1" si="129"/>
        <v>0</v>
      </c>
      <c r="V59" s="467">
        <f t="shared" ca="1" si="129"/>
        <v>0</v>
      </c>
      <c r="W59" s="467">
        <f t="shared" ca="1" si="129"/>
        <v>0</v>
      </c>
      <c r="X59" s="467">
        <f t="shared" ca="1" si="129"/>
        <v>0</v>
      </c>
      <c r="Y59" s="467">
        <f t="shared" ca="1" si="129"/>
        <v>0</v>
      </c>
      <c r="Z59" s="467">
        <f t="shared" ca="1" si="129"/>
        <v>0</v>
      </c>
      <c r="AA59" s="467">
        <f t="shared" ca="1" si="129"/>
        <v>0</v>
      </c>
      <c r="AB59" s="467">
        <f t="shared" ca="1" si="129"/>
        <v>0</v>
      </c>
      <c r="AC59" s="467">
        <f t="shared" ca="1" si="129"/>
        <v>0</v>
      </c>
      <c r="AD59" s="467">
        <f t="shared" ca="1" si="129"/>
        <v>0</v>
      </c>
      <c r="AE59" s="467">
        <f t="shared" ca="1" si="129"/>
        <v>0</v>
      </c>
      <c r="AF59" s="467">
        <f t="shared" ca="1" si="129"/>
        <v>0</v>
      </c>
      <c r="AG59" s="467">
        <f t="shared" ca="1" si="129"/>
        <v>0</v>
      </c>
      <c r="AH59" s="467">
        <f t="shared" ca="1" si="129"/>
        <v>0</v>
      </c>
      <c r="AI59" s="467">
        <f t="shared" ca="1" si="129"/>
        <v>0</v>
      </c>
      <c r="AJ59" s="467">
        <f t="shared" ca="1" si="129"/>
        <v>0</v>
      </c>
      <c r="AK59" s="467">
        <f t="shared" ca="1" si="129"/>
        <v>0</v>
      </c>
      <c r="AL59" s="467">
        <f t="shared" ca="1" si="129"/>
        <v>0</v>
      </c>
      <c r="AM59" s="467">
        <f t="shared" ca="1" si="129"/>
        <v>0</v>
      </c>
      <c r="AN59" s="467">
        <f t="shared" ca="1" si="129"/>
        <v>0</v>
      </c>
      <c r="AO59" s="467">
        <f t="shared" ca="1" si="129"/>
        <v>0</v>
      </c>
      <c r="AP59" s="467">
        <f t="shared" ca="1" si="129"/>
        <v>0</v>
      </c>
      <c r="AQ59" s="467">
        <f t="shared" ca="1" si="129"/>
        <v>0</v>
      </c>
      <c r="AR59" s="467">
        <f t="shared" ca="1" si="129"/>
        <v>0</v>
      </c>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77" ca="1" si="130">SUM(D59:CY59)</f>
        <v>0</v>
      </c>
    </row>
    <row r="60" spans="1:124" x14ac:dyDescent="0.2">
      <c r="A60" s="195">
        <f t="shared" si="127"/>
        <v>3</v>
      </c>
      <c r="B60" s="195">
        <f t="shared" si="128"/>
        <v>2019</v>
      </c>
      <c r="C60" s="187">
        <f t="shared" si="125"/>
        <v>0</v>
      </c>
      <c r="D60" s="466"/>
      <c r="E60" s="466"/>
      <c r="F60" s="467">
        <f ca="1">$C60*INDIRECT("'Bonus Calc'!"&amp;D$101&amp;61)</f>
        <v>0</v>
      </c>
      <c r="G60" s="467">
        <f t="shared" ref="G60:AS60" ca="1" si="131">$C60*INDIRECT("'Bonus Calc'!"&amp;E$101&amp;61)</f>
        <v>0</v>
      </c>
      <c r="H60" s="467">
        <f t="shared" ca="1" si="131"/>
        <v>0</v>
      </c>
      <c r="I60" s="467">
        <f t="shared" ca="1" si="131"/>
        <v>0</v>
      </c>
      <c r="J60" s="467">
        <f t="shared" ca="1" si="131"/>
        <v>0</v>
      </c>
      <c r="K60" s="467">
        <f t="shared" ca="1" si="131"/>
        <v>0</v>
      </c>
      <c r="L60" s="467">
        <f t="shared" ca="1" si="131"/>
        <v>0</v>
      </c>
      <c r="M60" s="467">
        <f t="shared" ca="1" si="131"/>
        <v>0</v>
      </c>
      <c r="N60" s="467">
        <f t="shared" ca="1" si="131"/>
        <v>0</v>
      </c>
      <c r="O60" s="467">
        <f t="shared" ca="1" si="131"/>
        <v>0</v>
      </c>
      <c r="P60" s="467">
        <f t="shared" ca="1" si="131"/>
        <v>0</v>
      </c>
      <c r="Q60" s="467">
        <f t="shared" ca="1" si="131"/>
        <v>0</v>
      </c>
      <c r="R60" s="467">
        <f t="shared" ca="1" si="131"/>
        <v>0</v>
      </c>
      <c r="S60" s="467">
        <f t="shared" ca="1" si="131"/>
        <v>0</v>
      </c>
      <c r="T60" s="467">
        <f t="shared" ca="1" si="131"/>
        <v>0</v>
      </c>
      <c r="U60" s="467">
        <f t="shared" ca="1" si="131"/>
        <v>0</v>
      </c>
      <c r="V60" s="467">
        <f t="shared" ca="1" si="131"/>
        <v>0</v>
      </c>
      <c r="W60" s="467">
        <f t="shared" ca="1" si="131"/>
        <v>0</v>
      </c>
      <c r="X60" s="467">
        <f t="shared" ca="1" si="131"/>
        <v>0</v>
      </c>
      <c r="Y60" s="467">
        <f t="shared" ca="1" si="131"/>
        <v>0</v>
      </c>
      <c r="Z60" s="467">
        <f t="shared" ca="1" si="131"/>
        <v>0</v>
      </c>
      <c r="AA60" s="467">
        <f t="shared" ca="1" si="131"/>
        <v>0</v>
      </c>
      <c r="AB60" s="467">
        <f t="shared" ca="1" si="131"/>
        <v>0</v>
      </c>
      <c r="AC60" s="467">
        <f t="shared" ca="1" si="131"/>
        <v>0</v>
      </c>
      <c r="AD60" s="467">
        <f t="shared" ca="1" si="131"/>
        <v>0</v>
      </c>
      <c r="AE60" s="467">
        <f t="shared" ca="1" si="131"/>
        <v>0</v>
      </c>
      <c r="AF60" s="467">
        <f t="shared" ca="1" si="131"/>
        <v>0</v>
      </c>
      <c r="AG60" s="467">
        <f t="shared" ca="1" si="131"/>
        <v>0</v>
      </c>
      <c r="AH60" s="467">
        <f t="shared" ca="1" si="131"/>
        <v>0</v>
      </c>
      <c r="AI60" s="467">
        <f t="shared" ca="1" si="131"/>
        <v>0</v>
      </c>
      <c r="AJ60" s="467">
        <f t="shared" ca="1" si="131"/>
        <v>0</v>
      </c>
      <c r="AK60" s="467">
        <f t="shared" ca="1" si="131"/>
        <v>0</v>
      </c>
      <c r="AL60" s="467">
        <f t="shared" ca="1" si="131"/>
        <v>0</v>
      </c>
      <c r="AM60" s="467">
        <f t="shared" ca="1" si="131"/>
        <v>0</v>
      </c>
      <c r="AN60" s="467">
        <f t="shared" ca="1" si="131"/>
        <v>0</v>
      </c>
      <c r="AO60" s="467">
        <f t="shared" ca="1" si="131"/>
        <v>0</v>
      </c>
      <c r="AP60" s="467">
        <f t="shared" ca="1" si="131"/>
        <v>0</v>
      </c>
      <c r="AQ60" s="467">
        <f t="shared" ca="1" si="131"/>
        <v>0</v>
      </c>
      <c r="AR60" s="467">
        <f t="shared" ca="1" si="131"/>
        <v>0</v>
      </c>
      <c r="AS60" s="467">
        <f t="shared" ca="1" si="131"/>
        <v>0</v>
      </c>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7"/>
        <v>4</v>
      </c>
      <c r="B61" s="195">
        <f t="shared" si="128"/>
        <v>2020</v>
      </c>
      <c r="C61" s="187">
        <f t="shared" si="125"/>
        <v>0</v>
      </c>
      <c r="D61" s="466"/>
      <c r="E61" s="466"/>
      <c r="F61" s="466"/>
      <c r="G61" s="467">
        <f ca="1">$C61*INDIRECT("'Bonus Calc'!"&amp;D$101&amp;61)</f>
        <v>0</v>
      </c>
      <c r="H61" s="467">
        <f t="shared" ref="H61:AT61" ca="1" si="132">$C61*INDIRECT("'Bonus Calc'!"&amp;E$101&amp;61)</f>
        <v>0</v>
      </c>
      <c r="I61" s="467">
        <f t="shared" ca="1" si="132"/>
        <v>0</v>
      </c>
      <c r="J61" s="467">
        <f t="shared" ca="1" si="132"/>
        <v>0</v>
      </c>
      <c r="K61" s="467">
        <f t="shared" ca="1" si="132"/>
        <v>0</v>
      </c>
      <c r="L61" s="467">
        <f t="shared" ca="1" si="132"/>
        <v>0</v>
      </c>
      <c r="M61" s="467">
        <f t="shared" ca="1" si="132"/>
        <v>0</v>
      </c>
      <c r="N61" s="467">
        <f t="shared" ca="1" si="132"/>
        <v>0</v>
      </c>
      <c r="O61" s="467">
        <f t="shared" ca="1" si="132"/>
        <v>0</v>
      </c>
      <c r="P61" s="467">
        <f t="shared" ca="1" si="132"/>
        <v>0</v>
      </c>
      <c r="Q61" s="467">
        <f t="shared" ca="1" si="132"/>
        <v>0</v>
      </c>
      <c r="R61" s="467">
        <f t="shared" ca="1" si="132"/>
        <v>0</v>
      </c>
      <c r="S61" s="467">
        <f t="shared" ca="1" si="132"/>
        <v>0</v>
      </c>
      <c r="T61" s="467">
        <f t="shared" ca="1" si="132"/>
        <v>0</v>
      </c>
      <c r="U61" s="467">
        <f t="shared" ca="1" si="132"/>
        <v>0</v>
      </c>
      <c r="V61" s="467">
        <f t="shared" ca="1" si="132"/>
        <v>0</v>
      </c>
      <c r="W61" s="467">
        <f t="shared" ca="1" si="132"/>
        <v>0</v>
      </c>
      <c r="X61" s="467">
        <f t="shared" ca="1" si="132"/>
        <v>0</v>
      </c>
      <c r="Y61" s="467">
        <f t="shared" ca="1" si="132"/>
        <v>0</v>
      </c>
      <c r="Z61" s="467">
        <f t="shared" ca="1" si="132"/>
        <v>0</v>
      </c>
      <c r="AA61" s="467">
        <f t="shared" ca="1" si="132"/>
        <v>0</v>
      </c>
      <c r="AB61" s="467">
        <f t="shared" ca="1" si="132"/>
        <v>0</v>
      </c>
      <c r="AC61" s="467">
        <f t="shared" ca="1" si="132"/>
        <v>0</v>
      </c>
      <c r="AD61" s="467">
        <f t="shared" ca="1" si="132"/>
        <v>0</v>
      </c>
      <c r="AE61" s="467">
        <f t="shared" ca="1" si="132"/>
        <v>0</v>
      </c>
      <c r="AF61" s="467">
        <f t="shared" ca="1" si="132"/>
        <v>0</v>
      </c>
      <c r="AG61" s="467">
        <f t="shared" ca="1" si="132"/>
        <v>0</v>
      </c>
      <c r="AH61" s="467">
        <f t="shared" ca="1" si="132"/>
        <v>0</v>
      </c>
      <c r="AI61" s="467">
        <f t="shared" ca="1" si="132"/>
        <v>0</v>
      </c>
      <c r="AJ61" s="467">
        <f t="shared" ca="1" si="132"/>
        <v>0</v>
      </c>
      <c r="AK61" s="467">
        <f t="shared" ca="1" si="132"/>
        <v>0</v>
      </c>
      <c r="AL61" s="467">
        <f t="shared" ca="1" si="132"/>
        <v>0</v>
      </c>
      <c r="AM61" s="467">
        <f t="shared" ca="1" si="132"/>
        <v>0</v>
      </c>
      <c r="AN61" s="467">
        <f t="shared" ca="1" si="132"/>
        <v>0</v>
      </c>
      <c r="AO61" s="467">
        <f t="shared" ca="1" si="132"/>
        <v>0</v>
      </c>
      <c r="AP61" s="467">
        <f t="shared" ca="1" si="132"/>
        <v>0</v>
      </c>
      <c r="AQ61" s="467">
        <f t="shared" ca="1" si="132"/>
        <v>0</v>
      </c>
      <c r="AR61" s="467">
        <f t="shared" ca="1" si="132"/>
        <v>0</v>
      </c>
      <c r="AS61" s="467">
        <f t="shared" ca="1" si="132"/>
        <v>0</v>
      </c>
      <c r="AT61" s="467">
        <f t="shared" ca="1" si="132"/>
        <v>0</v>
      </c>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7"/>
        <v>5</v>
      </c>
      <c r="B62" s="195">
        <f t="shared" si="128"/>
        <v>2021</v>
      </c>
      <c r="C62" s="187">
        <f t="shared" si="125"/>
        <v>0</v>
      </c>
      <c r="D62" s="466"/>
      <c r="E62" s="466"/>
      <c r="F62" s="466"/>
      <c r="G62" s="466"/>
      <c r="H62" s="467">
        <f ca="1">$C62*INDIRECT("'Bonus Calc'!"&amp;D$101&amp;61)</f>
        <v>0</v>
      </c>
      <c r="I62" s="467">
        <f t="shared" ref="I62:AU62" ca="1" si="133">$C62*INDIRECT("'Bonus Calc'!"&amp;E$101&amp;61)</f>
        <v>0</v>
      </c>
      <c r="J62" s="467">
        <f t="shared" ca="1" si="133"/>
        <v>0</v>
      </c>
      <c r="K62" s="467">
        <f t="shared" ca="1" si="133"/>
        <v>0</v>
      </c>
      <c r="L62" s="467">
        <f t="shared" ca="1" si="133"/>
        <v>0</v>
      </c>
      <c r="M62" s="467">
        <f t="shared" ca="1" si="133"/>
        <v>0</v>
      </c>
      <c r="N62" s="467">
        <f t="shared" ca="1" si="133"/>
        <v>0</v>
      </c>
      <c r="O62" s="467">
        <f t="shared" ca="1" si="133"/>
        <v>0</v>
      </c>
      <c r="P62" s="467">
        <f t="shared" ca="1" si="133"/>
        <v>0</v>
      </c>
      <c r="Q62" s="467">
        <f t="shared" ca="1" si="133"/>
        <v>0</v>
      </c>
      <c r="R62" s="467">
        <f t="shared" ca="1" si="133"/>
        <v>0</v>
      </c>
      <c r="S62" s="467">
        <f t="shared" ca="1" si="133"/>
        <v>0</v>
      </c>
      <c r="T62" s="467">
        <f t="shared" ca="1" si="133"/>
        <v>0</v>
      </c>
      <c r="U62" s="467">
        <f t="shared" ca="1" si="133"/>
        <v>0</v>
      </c>
      <c r="V62" s="467">
        <f t="shared" ca="1" si="133"/>
        <v>0</v>
      </c>
      <c r="W62" s="467">
        <f t="shared" ca="1" si="133"/>
        <v>0</v>
      </c>
      <c r="X62" s="467">
        <f t="shared" ca="1" si="133"/>
        <v>0</v>
      </c>
      <c r="Y62" s="467">
        <f t="shared" ca="1" si="133"/>
        <v>0</v>
      </c>
      <c r="Z62" s="467">
        <f t="shared" ca="1" si="133"/>
        <v>0</v>
      </c>
      <c r="AA62" s="467">
        <f t="shared" ca="1" si="133"/>
        <v>0</v>
      </c>
      <c r="AB62" s="467">
        <f t="shared" ca="1" si="133"/>
        <v>0</v>
      </c>
      <c r="AC62" s="467">
        <f t="shared" ca="1" si="133"/>
        <v>0</v>
      </c>
      <c r="AD62" s="467">
        <f t="shared" ca="1" si="133"/>
        <v>0</v>
      </c>
      <c r="AE62" s="467">
        <f t="shared" ca="1" si="133"/>
        <v>0</v>
      </c>
      <c r="AF62" s="467">
        <f t="shared" ca="1" si="133"/>
        <v>0</v>
      </c>
      <c r="AG62" s="467">
        <f t="shared" ca="1" si="133"/>
        <v>0</v>
      </c>
      <c r="AH62" s="467">
        <f t="shared" ca="1" si="133"/>
        <v>0</v>
      </c>
      <c r="AI62" s="467">
        <f t="shared" ca="1" si="133"/>
        <v>0</v>
      </c>
      <c r="AJ62" s="467">
        <f t="shared" ca="1" si="133"/>
        <v>0</v>
      </c>
      <c r="AK62" s="467">
        <f t="shared" ca="1" si="133"/>
        <v>0</v>
      </c>
      <c r="AL62" s="467">
        <f t="shared" ca="1" si="133"/>
        <v>0</v>
      </c>
      <c r="AM62" s="467">
        <f t="shared" ca="1" si="133"/>
        <v>0</v>
      </c>
      <c r="AN62" s="467">
        <f t="shared" ca="1" si="133"/>
        <v>0</v>
      </c>
      <c r="AO62" s="467">
        <f t="shared" ca="1" si="133"/>
        <v>0</v>
      </c>
      <c r="AP62" s="467">
        <f t="shared" ca="1" si="133"/>
        <v>0</v>
      </c>
      <c r="AQ62" s="467">
        <f t="shared" ca="1" si="133"/>
        <v>0</v>
      </c>
      <c r="AR62" s="467">
        <f t="shared" ca="1" si="133"/>
        <v>0</v>
      </c>
      <c r="AS62" s="467">
        <f t="shared" ca="1" si="133"/>
        <v>0</v>
      </c>
      <c r="AT62" s="467">
        <f t="shared" ca="1" si="133"/>
        <v>0</v>
      </c>
      <c r="AU62" s="467">
        <f t="shared" ca="1" si="133"/>
        <v>0</v>
      </c>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7"/>
        <v>6</v>
      </c>
      <c r="B63" s="195">
        <f t="shared" si="128"/>
        <v>2022</v>
      </c>
      <c r="C63" s="187">
        <f t="shared" ca="1" si="125"/>
        <v>0</v>
      </c>
      <c r="D63" s="466"/>
      <c r="E63" s="466"/>
      <c r="F63" s="466"/>
      <c r="G63" s="466"/>
      <c r="H63" s="466"/>
      <c r="I63" s="467">
        <f ca="1">$C63*INDIRECT("'Bonus Calc'!"&amp;D$101&amp;61)</f>
        <v>0</v>
      </c>
      <c r="J63" s="467">
        <f t="shared" ref="J63:AV63" ca="1" si="134">$C63*INDIRECT("'Bonus Calc'!"&amp;E$101&amp;61)</f>
        <v>0</v>
      </c>
      <c r="K63" s="467">
        <f t="shared" ca="1" si="134"/>
        <v>0</v>
      </c>
      <c r="L63" s="467">
        <f t="shared" ca="1" si="134"/>
        <v>0</v>
      </c>
      <c r="M63" s="467">
        <f t="shared" ca="1" si="134"/>
        <v>0</v>
      </c>
      <c r="N63" s="467">
        <f t="shared" ca="1" si="134"/>
        <v>0</v>
      </c>
      <c r="O63" s="467">
        <f t="shared" ca="1" si="134"/>
        <v>0</v>
      </c>
      <c r="P63" s="467">
        <f t="shared" ca="1" si="134"/>
        <v>0</v>
      </c>
      <c r="Q63" s="467">
        <f t="shared" ca="1" si="134"/>
        <v>0</v>
      </c>
      <c r="R63" s="467">
        <f t="shared" ca="1" si="134"/>
        <v>0</v>
      </c>
      <c r="S63" s="467">
        <f t="shared" ca="1" si="134"/>
        <v>0</v>
      </c>
      <c r="T63" s="467">
        <f t="shared" ca="1" si="134"/>
        <v>0</v>
      </c>
      <c r="U63" s="467">
        <f t="shared" ca="1" si="134"/>
        <v>0</v>
      </c>
      <c r="V63" s="467">
        <f t="shared" ca="1" si="134"/>
        <v>0</v>
      </c>
      <c r="W63" s="467">
        <f t="shared" ca="1" si="134"/>
        <v>0</v>
      </c>
      <c r="X63" s="467">
        <f t="shared" ca="1" si="134"/>
        <v>0</v>
      </c>
      <c r="Y63" s="467">
        <f t="shared" ca="1" si="134"/>
        <v>0</v>
      </c>
      <c r="Z63" s="467">
        <f t="shared" ca="1" si="134"/>
        <v>0</v>
      </c>
      <c r="AA63" s="467">
        <f t="shared" ca="1" si="134"/>
        <v>0</v>
      </c>
      <c r="AB63" s="467">
        <f t="shared" ca="1" si="134"/>
        <v>0</v>
      </c>
      <c r="AC63" s="467">
        <f t="shared" ca="1" si="134"/>
        <v>0</v>
      </c>
      <c r="AD63" s="467">
        <f t="shared" ca="1" si="134"/>
        <v>0</v>
      </c>
      <c r="AE63" s="467">
        <f t="shared" ca="1" si="134"/>
        <v>0</v>
      </c>
      <c r="AF63" s="467">
        <f t="shared" ca="1" si="134"/>
        <v>0</v>
      </c>
      <c r="AG63" s="467">
        <f t="shared" ca="1" si="134"/>
        <v>0</v>
      </c>
      <c r="AH63" s="467">
        <f t="shared" ca="1" si="134"/>
        <v>0</v>
      </c>
      <c r="AI63" s="467">
        <f t="shared" ca="1" si="134"/>
        <v>0</v>
      </c>
      <c r="AJ63" s="467">
        <f t="shared" ca="1" si="134"/>
        <v>0</v>
      </c>
      <c r="AK63" s="467">
        <f t="shared" ca="1" si="134"/>
        <v>0</v>
      </c>
      <c r="AL63" s="467">
        <f t="shared" ca="1" si="134"/>
        <v>0</v>
      </c>
      <c r="AM63" s="467">
        <f t="shared" ca="1" si="134"/>
        <v>0</v>
      </c>
      <c r="AN63" s="467">
        <f t="shared" ca="1" si="134"/>
        <v>0</v>
      </c>
      <c r="AO63" s="467">
        <f t="shared" ca="1" si="134"/>
        <v>0</v>
      </c>
      <c r="AP63" s="467">
        <f t="shared" ca="1" si="134"/>
        <v>0</v>
      </c>
      <c r="AQ63" s="467">
        <f t="shared" ca="1" si="134"/>
        <v>0</v>
      </c>
      <c r="AR63" s="467">
        <f t="shared" ca="1" si="134"/>
        <v>0</v>
      </c>
      <c r="AS63" s="467">
        <f t="shared" ca="1" si="134"/>
        <v>0</v>
      </c>
      <c r="AT63" s="467">
        <f t="shared" ca="1" si="134"/>
        <v>0</v>
      </c>
      <c r="AU63" s="467">
        <f t="shared" ca="1" si="134"/>
        <v>0</v>
      </c>
      <c r="AV63" s="467">
        <f t="shared" ca="1" si="134"/>
        <v>0</v>
      </c>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7"/>
        <v>7</v>
      </c>
      <c r="B64" s="195">
        <f t="shared" si="128"/>
        <v>2023</v>
      </c>
      <c r="C64" s="187">
        <f t="shared" ca="1" si="125"/>
        <v>0</v>
      </c>
      <c r="D64" s="466"/>
      <c r="E64" s="466"/>
      <c r="F64" s="466"/>
      <c r="G64" s="466"/>
      <c r="H64" s="466"/>
      <c r="I64" s="466"/>
      <c r="J64" s="467">
        <f ca="1">$C64*INDIRECT("'Bonus Calc'!"&amp;D$101&amp;61)</f>
        <v>0</v>
      </c>
      <c r="K64" s="467">
        <f t="shared" ref="K64:AW64" ca="1" si="135">$C64*INDIRECT("'Bonus Calc'!"&amp;E$101&amp;61)</f>
        <v>0</v>
      </c>
      <c r="L64" s="467">
        <f t="shared" ca="1" si="135"/>
        <v>0</v>
      </c>
      <c r="M64" s="467">
        <f t="shared" ca="1" si="135"/>
        <v>0</v>
      </c>
      <c r="N64" s="467">
        <f t="shared" ca="1" si="135"/>
        <v>0</v>
      </c>
      <c r="O64" s="467">
        <f t="shared" ca="1" si="135"/>
        <v>0</v>
      </c>
      <c r="P64" s="467">
        <f t="shared" ca="1" si="135"/>
        <v>0</v>
      </c>
      <c r="Q64" s="467">
        <f t="shared" ca="1" si="135"/>
        <v>0</v>
      </c>
      <c r="R64" s="467">
        <f t="shared" ca="1" si="135"/>
        <v>0</v>
      </c>
      <c r="S64" s="467">
        <f t="shared" ca="1" si="135"/>
        <v>0</v>
      </c>
      <c r="T64" s="467">
        <f t="shared" ca="1" si="135"/>
        <v>0</v>
      </c>
      <c r="U64" s="467">
        <f t="shared" ca="1" si="135"/>
        <v>0</v>
      </c>
      <c r="V64" s="467">
        <f t="shared" ca="1" si="135"/>
        <v>0</v>
      </c>
      <c r="W64" s="467">
        <f t="shared" ca="1" si="135"/>
        <v>0</v>
      </c>
      <c r="X64" s="467">
        <f t="shared" ca="1" si="135"/>
        <v>0</v>
      </c>
      <c r="Y64" s="467">
        <f t="shared" ca="1" si="135"/>
        <v>0</v>
      </c>
      <c r="Z64" s="467">
        <f t="shared" ca="1" si="135"/>
        <v>0</v>
      </c>
      <c r="AA64" s="467">
        <f t="shared" ca="1" si="135"/>
        <v>0</v>
      </c>
      <c r="AB64" s="467">
        <f t="shared" ca="1" si="135"/>
        <v>0</v>
      </c>
      <c r="AC64" s="467">
        <f t="shared" ca="1" si="135"/>
        <v>0</v>
      </c>
      <c r="AD64" s="467">
        <f t="shared" ca="1" si="135"/>
        <v>0</v>
      </c>
      <c r="AE64" s="467">
        <f t="shared" ca="1" si="135"/>
        <v>0</v>
      </c>
      <c r="AF64" s="467">
        <f t="shared" ca="1" si="135"/>
        <v>0</v>
      </c>
      <c r="AG64" s="467">
        <f t="shared" ca="1" si="135"/>
        <v>0</v>
      </c>
      <c r="AH64" s="467">
        <f t="shared" ca="1" si="135"/>
        <v>0</v>
      </c>
      <c r="AI64" s="467">
        <f t="shared" ca="1" si="135"/>
        <v>0</v>
      </c>
      <c r="AJ64" s="467">
        <f t="shared" ca="1" si="135"/>
        <v>0</v>
      </c>
      <c r="AK64" s="467">
        <f t="shared" ca="1" si="135"/>
        <v>0</v>
      </c>
      <c r="AL64" s="467">
        <f t="shared" ca="1" si="135"/>
        <v>0</v>
      </c>
      <c r="AM64" s="467">
        <f t="shared" ca="1" si="135"/>
        <v>0</v>
      </c>
      <c r="AN64" s="467">
        <f t="shared" ca="1" si="135"/>
        <v>0</v>
      </c>
      <c r="AO64" s="467">
        <f t="shared" ca="1" si="135"/>
        <v>0</v>
      </c>
      <c r="AP64" s="467">
        <f t="shared" ca="1" si="135"/>
        <v>0</v>
      </c>
      <c r="AQ64" s="467">
        <f t="shared" ca="1" si="135"/>
        <v>0</v>
      </c>
      <c r="AR64" s="467">
        <f t="shared" ca="1" si="135"/>
        <v>0</v>
      </c>
      <c r="AS64" s="467">
        <f t="shared" ca="1" si="135"/>
        <v>0</v>
      </c>
      <c r="AT64" s="467">
        <f t="shared" ca="1" si="135"/>
        <v>0</v>
      </c>
      <c r="AU64" s="467">
        <f t="shared" ca="1" si="135"/>
        <v>0</v>
      </c>
      <c r="AV64" s="467">
        <f t="shared" ca="1" si="135"/>
        <v>0</v>
      </c>
      <c r="AW64" s="467">
        <f t="shared" ca="1" si="135"/>
        <v>0</v>
      </c>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7"/>
        <v>8</v>
      </c>
      <c r="B65" s="195">
        <f t="shared" si="128"/>
        <v>2024</v>
      </c>
      <c r="C65" s="187">
        <f t="shared" ca="1" si="125"/>
        <v>0</v>
      </c>
      <c r="D65" s="466"/>
      <c r="E65" s="466"/>
      <c r="F65" s="466"/>
      <c r="G65" s="466"/>
      <c r="H65" s="466"/>
      <c r="I65" s="466"/>
      <c r="J65" s="466"/>
      <c r="K65" s="467">
        <f ca="1">$C65*INDIRECT("'Bonus Calc'!"&amp;D$101&amp;61)</f>
        <v>0</v>
      </c>
      <c r="L65" s="467">
        <f t="shared" ref="L65:AX65" ca="1" si="136">$C65*INDIRECT("'Bonus Calc'!"&amp;E$101&amp;61)</f>
        <v>0</v>
      </c>
      <c r="M65" s="467">
        <f t="shared" ca="1" si="136"/>
        <v>0</v>
      </c>
      <c r="N65" s="467">
        <f t="shared" ca="1" si="136"/>
        <v>0</v>
      </c>
      <c r="O65" s="467">
        <f t="shared" ca="1" si="136"/>
        <v>0</v>
      </c>
      <c r="P65" s="467">
        <f t="shared" ca="1" si="136"/>
        <v>0</v>
      </c>
      <c r="Q65" s="467">
        <f t="shared" ca="1" si="136"/>
        <v>0</v>
      </c>
      <c r="R65" s="467">
        <f t="shared" ca="1" si="136"/>
        <v>0</v>
      </c>
      <c r="S65" s="467">
        <f t="shared" ca="1" si="136"/>
        <v>0</v>
      </c>
      <c r="T65" s="467">
        <f t="shared" ca="1" si="136"/>
        <v>0</v>
      </c>
      <c r="U65" s="467">
        <f t="shared" ca="1" si="136"/>
        <v>0</v>
      </c>
      <c r="V65" s="467">
        <f t="shared" ca="1" si="136"/>
        <v>0</v>
      </c>
      <c r="W65" s="467">
        <f t="shared" ca="1" si="136"/>
        <v>0</v>
      </c>
      <c r="X65" s="467">
        <f t="shared" ca="1" si="136"/>
        <v>0</v>
      </c>
      <c r="Y65" s="467">
        <f t="shared" ca="1" si="136"/>
        <v>0</v>
      </c>
      <c r="Z65" s="467">
        <f t="shared" ca="1" si="136"/>
        <v>0</v>
      </c>
      <c r="AA65" s="467">
        <f t="shared" ca="1" si="136"/>
        <v>0</v>
      </c>
      <c r="AB65" s="467">
        <f t="shared" ca="1" si="136"/>
        <v>0</v>
      </c>
      <c r="AC65" s="467">
        <f t="shared" ca="1" si="136"/>
        <v>0</v>
      </c>
      <c r="AD65" s="467">
        <f t="shared" ca="1" si="136"/>
        <v>0</v>
      </c>
      <c r="AE65" s="467">
        <f t="shared" ca="1" si="136"/>
        <v>0</v>
      </c>
      <c r="AF65" s="467">
        <f t="shared" ca="1" si="136"/>
        <v>0</v>
      </c>
      <c r="AG65" s="467">
        <f t="shared" ca="1" si="136"/>
        <v>0</v>
      </c>
      <c r="AH65" s="467">
        <f t="shared" ca="1" si="136"/>
        <v>0</v>
      </c>
      <c r="AI65" s="467">
        <f t="shared" ca="1" si="136"/>
        <v>0</v>
      </c>
      <c r="AJ65" s="467">
        <f t="shared" ca="1" si="136"/>
        <v>0</v>
      </c>
      <c r="AK65" s="467">
        <f t="shared" ca="1" si="136"/>
        <v>0</v>
      </c>
      <c r="AL65" s="467">
        <f t="shared" ca="1" si="136"/>
        <v>0</v>
      </c>
      <c r="AM65" s="467">
        <f t="shared" ca="1" si="136"/>
        <v>0</v>
      </c>
      <c r="AN65" s="467">
        <f t="shared" ca="1" si="136"/>
        <v>0</v>
      </c>
      <c r="AO65" s="467">
        <f t="shared" ca="1" si="136"/>
        <v>0</v>
      </c>
      <c r="AP65" s="467">
        <f t="shared" ca="1" si="136"/>
        <v>0</v>
      </c>
      <c r="AQ65" s="467">
        <f t="shared" ca="1" si="136"/>
        <v>0</v>
      </c>
      <c r="AR65" s="467">
        <f t="shared" ca="1" si="136"/>
        <v>0</v>
      </c>
      <c r="AS65" s="467">
        <f t="shared" ca="1" si="136"/>
        <v>0</v>
      </c>
      <c r="AT65" s="467">
        <f t="shared" ca="1" si="136"/>
        <v>0</v>
      </c>
      <c r="AU65" s="467">
        <f t="shared" ca="1" si="136"/>
        <v>0</v>
      </c>
      <c r="AV65" s="467">
        <f t="shared" ca="1" si="136"/>
        <v>0</v>
      </c>
      <c r="AW65" s="467">
        <f t="shared" ca="1" si="136"/>
        <v>0</v>
      </c>
      <c r="AX65" s="467">
        <f t="shared" ca="1" si="136"/>
        <v>0</v>
      </c>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7"/>
        <v>9</v>
      </c>
      <c r="B66" s="195">
        <f t="shared" si="128"/>
        <v>2025</v>
      </c>
      <c r="C66" s="187">
        <f t="shared" ca="1" si="125"/>
        <v>0</v>
      </c>
      <c r="D66" s="466"/>
      <c r="E66" s="466"/>
      <c r="F66" s="466"/>
      <c r="G66" s="466"/>
      <c r="H66" s="466"/>
      <c r="I66" s="466"/>
      <c r="J66" s="466"/>
      <c r="K66" s="466"/>
      <c r="L66" s="467">
        <f ca="1">$C66*INDIRECT("'Bonus Calc'!"&amp;D$101&amp;61)</f>
        <v>0</v>
      </c>
      <c r="M66" s="467">
        <f t="shared" ref="M66:AY66" ca="1" si="137">$C66*INDIRECT("'Bonus Calc'!"&amp;E$101&amp;61)</f>
        <v>0</v>
      </c>
      <c r="N66" s="467">
        <f t="shared" ca="1" si="137"/>
        <v>0</v>
      </c>
      <c r="O66" s="467">
        <f t="shared" ca="1" si="137"/>
        <v>0</v>
      </c>
      <c r="P66" s="467">
        <f t="shared" ca="1" si="137"/>
        <v>0</v>
      </c>
      <c r="Q66" s="467">
        <f t="shared" ca="1" si="137"/>
        <v>0</v>
      </c>
      <c r="R66" s="467">
        <f t="shared" ca="1" si="137"/>
        <v>0</v>
      </c>
      <c r="S66" s="467">
        <f t="shared" ca="1" si="137"/>
        <v>0</v>
      </c>
      <c r="T66" s="467">
        <f t="shared" ca="1" si="137"/>
        <v>0</v>
      </c>
      <c r="U66" s="467">
        <f t="shared" ca="1" si="137"/>
        <v>0</v>
      </c>
      <c r="V66" s="467">
        <f t="shared" ca="1" si="137"/>
        <v>0</v>
      </c>
      <c r="W66" s="467">
        <f t="shared" ca="1" si="137"/>
        <v>0</v>
      </c>
      <c r="X66" s="467">
        <f t="shared" ca="1" si="137"/>
        <v>0</v>
      </c>
      <c r="Y66" s="467">
        <f t="shared" ca="1" si="137"/>
        <v>0</v>
      </c>
      <c r="Z66" s="467">
        <f t="shared" ca="1" si="137"/>
        <v>0</v>
      </c>
      <c r="AA66" s="467">
        <f t="shared" ca="1" si="137"/>
        <v>0</v>
      </c>
      <c r="AB66" s="467">
        <f t="shared" ca="1" si="137"/>
        <v>0</v>
      </c>
      <c r="AC66" s="467">
        <f t="shared" ca="1" si="137"/>
        <v>0</v>
      </c>
      <c r="AD66" s="467">
        <f t="shared" ca="1" si="137"/>
        <v>0</v>
      </c>
      <c r="AE66" s="467">
        <f t="shared" ca="1" si="137"/>
        <v>0</v>
      </c>
      <c r="AF66" s="467">
        <f t="shared" ca="1" si="137"/>
        <v>0</v>
      </c>
      <c r="AG66" s="467">
        <f t="shared" ca="1" si="137"/>
        <v>0</v>
      </c>
      <c r="AH66" s="467">
        <f t="shared" ca="1" si="137"/>
        <v>0</v>
      </c>
      <c r="AI66" s="467">
        <f t="shared" ca="1" si="137"/>
        <v>0</v>
      </c>
      <c r="AJ66" s="467">
        <f t="shared" ca="1" si="137"/>
        <v>0</v>
      </c>
      <c r="AK66" s="467">
        <f t="shared" ca="1" si="137"/>
        <v>0</v>
      </c>
      <c r="AL66" s="467">
        <f t="shared" ca="1" si="137"/>
        <v>0</v>
      </c>
      <c r="AM66" s="467">
        <f t="shared" ca="1" si="137"/>
        <v>0</v>
      </c>
      <c r="AN66" s="467">
        <f t="shared" ca="1" si="137"/>
        <v>0</v>
      </c>
      <c r="AO66" s="467">
        <f t="shared" ca="1" si="137"/>
        <v>0</v>
      </c>
      <c r="AP66" s="467">
        <f t="shared" ca="1" si="137"/>
        <v>0</v>
      </c>
      <c r="AQ66" s="467">
        <f t="shared" ca="1" si="137"/>
        <v>0</v>
      </c>
      <c r="AR66" s="467">
        <f t="shared" ca="1" si="137"/>
        <v>0</v>
      </c>
      <c r="AS66" s="467">
        <f t="shared" ca="1" si="137"/>
        <v>0</v>
      </c>
      <c r="AT66" s="467">
        <f t="shared" ca="1" si="137"/>
        <v>0</v>
      </c>
      <c r="AU66" s="467">
        <f t="shared" ca="1" si="137"/>
        <v>0</v>
      </c>
      <c r="AV66" s="467">
        <f t="shared" ca="1" si="137"/>
        <v>0</v>
      </c>
      <c r="AW66" s="467">
        <f t="shared" ca="1" si="137"/>
        <v>0</v>
      </c>
      <c r="AX66" s="467">
        <f t="shared" ca="1" si="137"/>
        <v>0</v>
      </c>
      <c r="AY66" s="467">
        <f t="shared" ca="1" si="137"/>
        <v>0</v>
      </c>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7"/>
        <v>10</v>
      </c>
      <c r="B67" s="195">
        <f t="shared" si="128"/>
        <v>2026</v>
      </c>
      <c r="C67" s="187">
        <f t="shared" ca="1" si="125"/>
        <v>0</v>
      </c>
      <c r="D67" s="466"/>
      <c r="E67" s="466"/>
      <c r="F67" s="466"/>
      <c r="G67" s="466"/>
      <c r="H67" s="466"/>
      <c r="I67" s="466"/>
      <c r="J67" s="466"/>
      <c r="K67" s="466"/>
      <c r="L67" s="466"/>
      <c r="M67" s="467">
        <f ca="1">$C67*INDIRECT("'Bonus Calc'!"&amp;D$101&amp;61)</f>
        <v>0</v>
      </c>
      <c r="N67" s="467">
        <f t="shared" ref="N67:AZ67" ca="1" si="138">$C67*INDIRECT("'Bonus Calc'!"&amp;E$101&amp;61)</f>
        <v>0</v>
      </c>
      <c r="O67" s="467">
        <f t="shared" ca="1" si="138"/>
        <v>0</v>
      </c>
      <c r="P67" s="467">
        <f t="shared" ca="1" si="138"/>
        <v>0</v>
      </c>
      <c r="Q67" s="467">
        <f t="shared" ca="1" si="138"/>
        <v>0</v>
      </c>
      <c r="R67" s="467">
        <f t="shared" ca="1" si="138"/>
        <v>0</v>
      </c>
      <c r="S67" s="467">
        <f t="shared" ca="1" si="138"/>
        <v>0</v>
      </c>
      <c r="T67" s="467">
        <f t="shared" ca="1" si="138"/>
        <v>0</v>
      </c>
      <c r="U67" s="467">
        <f t="shared" ca="1" si="138"/>
        <v>0</v>
      </c>
      <c r="V67" s="467">
        <f t="shared" ca="1" si="138"/>
        <v>0</v>
      </c>
      <c r="W67" s="467">
        <f t="shared" ca="1" si="138"/>
        <v>0</v>
      </c>
      <c r="X67" s="467">
        <f t="shared" ca="1" si="138"/>
        <v>0</v>
      </c>
      <c r="Y67" s="467">
        <f t="shared" ca="1" si="138"/>
        <v>0</v>
      </c>
      <c r="Z67" s="467">
        <f t="shared" ca="1" si="138"/>
        <v>0</v>
      </c>
      <c r="AA67" s="467">
        <f t="shared" ca="1" si="138"/>
        <v>0</v>
      </c>
      <c r="AB67" s="467">
        <f t="shared" ca="1" si="138"/>
        <v>0</v>
      </c>
      <c r="AC67" s="467">
        <f t="shared" ca="1" si="138"/>
        <v>0</v>
      </c>
      <c r="AD67" s="467">
        <f t="shared" ca="1" si="138"/>
        <v>0</v>
      </c>
      <c r="AE67" s="467">
        <f t="shared" ca="1" si="138"/>
        <v>0</v>
      </c>
      <c r="AF67" s="467">
        <f t="shared" ca="1" si="138"/>
        <v>0</v>
      </c>
      <c r="AG67" s="467">
        <f t="shared" ca="1" si="138"/>
        <v>0</v>
      </c>
      <c r="AH67" s="467">
        <f t="shared" ca="1" si="138"/>
        <v>0</v>
      </c>
      <c r="AI67" s="467">
        <f t="shared" ca="1" si="138"/>
        <v>0</v>
      </c>
      <c r="AJ67" s="467">
        <f t="shared" ca="1" si="138"/>
        <v>0</v>
      </c>
      <c r="AK67" s="467">
        <f t="shared" ca="1" si="138"/>
        <v>0</v>
      </c>
      <c r="AL67" s="467">
        <f t="shared" ca="1" si="138"/>
        <v>0</v>
      </c>
      <c r="AM67" s="467">
        <f t="shared" ca="1" si="138"/>
        <v>0</v>
      </c>
      <c r="AN67" s="467">
        <f t="shared" ca="1" si="138"/>
        <v>0</v>
      </c>
      <c r="AO67" s="467">
        <f t="shared" ca="1" si="138"/>
        <v>0</v>
      </c>
      <c r="AP67" s="467">
        <f t="shared" ca="1" si="138"/>
        <v>0</v>
      </c>
      <c r="AQ67" s="467">
        <f t="shared" ca="1" si="138"/>
        <v>0</v>
      </c>
      <c r="AR67" s="467">
        <f t="shared" ca="1" si="138"/>
        <v>0</v>
      </c>
      <c r="AS67" s="467">
        <f t="shared" ca="1" si="138"/>
        <v>0</v>
      </c>
      <c r="AT67" s="467">
        <f t="shared" ca="1" si="138"/>
        <v>0</v>
      </c>
      <c r="AU67" s="467">
        <f t="shared" ca="1" si="138"/>
        <v>0</v>
      </c>
      <c r="AV67" s="467">
        <f t="shared" ca="1" si="138"/>
        <v>0</v>
      </c>
      <c r="AW67" s="467">
        <f t="shared" ca="1" si="138"/>
        <v>0</v>
      </c>
      <c r="AX67" s="467">
        <f t="shared" ca="1" si="138"/>
        <v>0</v>
      </c>
      <c r="AY67" s="467">
        <f t="shared" ca="1" si="138"/>
        <v>0</v>
      </c>
      <c r="AZ67" s="467">
        <f t="shared" ca="1" si="138"/>
        <v>0</v>
      </c>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7"/>
        <v>11</v>
      </c>
      <c r="B68" s="195">
        <f t="shared" si="128"/>
        <v>2027</v>
      </c>
      <c r="C68" s="187">
        <f t="shared" ca="1" si="125"/>
        <v>0</v>
      </c>
      <c r="D68" s="466"/>
      <c r="E68" s="466"/>
      <c r="F68" s="466"/>
      <c r="G68" s="466"/>
      <c r="H68" s="466"/>
      <c r="I68" s="466"/>
      <c r="J68" s="466"/>
      <c r="K68" s="466"/>
      <c r="L68" s="466"/>
      <c r="M68" s="466"/>
      <c r="N68" s="467">
        <f ca="1">$C68*INDIRECT("'Bonus Calc'!"&amp;D$101&amp;61)</f>
        <v>0</v>
      </c>
      <c r="O68" s="467">
        <f t="shared" ref="O68:BA68" ca="1" si="139">$C68*INDIRECT("'Bonus Calc'!"&amp;E$101&amp;61)</f>
        <v>0</v>
      </c>
      <c r="P68" s="467">
        <f t="shared" ca="1" si="139"/>
        <v>0</v>
      </c>
      <c r="Q68" s="467">
        <f t="shared" ca="1" si="139"/>
        <v>0</v>
      </c>
      <c r="R68" s="467">
        <f t="shared" ca="1" si="139"/>
        <v>0</v>
      </c>
      <c r="S68" s="467">
        <f t="shared" ca="1" si="139"/>
        <v>0</v>
      </c>
      <c r="T68" s="467">
        <f t="shared" ca="1" si="139"/>
        <v>0</v>
      </c>
      <c r="U68" s="467">
        <f t="shared" ca="1" si="139"/>
        <v>0</v>
      </c>
      <c r="V68" s="467">
        <f t="shared" ca="1" si="139"/>
        <v>0</v>
      </c>
      <c r="W68" s="467">
        <f t="shared" ca="1" si="139"/>
        <v>0</v>
      </c>
      <c r="X68" s="467">
        <f t="shared" ca="1" si="139"/>
        <v>0</v>
      </c>
      <c r="Y68" s="467">
        <f t="shared" ca="1" si="139"/>
        <v>0</v>
      </c>
      <c r="Z68" s="467">
        <f t="shared" ca="1" si="139"/>
        <v>0</v>
      </c>
      <c r="AA68" s="467">
        <f t="shared" ca="1" si="139"/>
        <v>0</v>
      </c>
      <c r="AB68" s="467">
        <f t="shared" ca="1" si="139"/>
        <v>0</v>
      </c>
      <c r="AC68" s="467">
        <f t="shared" ca="1" si="139"/>
        <v>0</v>
      </c>
      <c r="AD68" s="467">
        <f t="shared" ca="1" si="139"/>
        <v>0</v>
      </c>
      <c r="AE68" s="467">
        <f t="shared" ca="1" si="139"/>
        <v>0</v>
      </c>
      <c r="AF68" s="467">
        <f t="shared" ca="1" si="139"/>
        <v>0</v>
      </c>
      <c r="AG68" s="467">
        <f t="shared" ca="1" si="139"/>
        <v>0</v>
      </c>
      <c r="AH68" s="467">
        <f t="shared" ca="1" si="139"/>
        <v>0</v>
      </c>
      <c r="AI68" s="467">
        <f t="shared" ca="1" si="139"/>
        <v>0</v>
      </c>
      <c r="AJ68" s="467">
        <f t="shared" ca="1" si="139"/>
        <v>0</v>
      </c>
      <c r="AK68" s="467">
        <f t="shared" ca="1" si="139"/>
        <v>0</v>
      </c>
      <c r="AL68" s="467">
        <f t="shared" ca="1" si="139"/>
        <v>0</v>
      </c>
      <c r="AM68" s="467">
        <f t="shared" ca="1" si="139"/>
        <v>0</v>
      </c>
      <c r="AN68" s="467">
        <f t="shared" ca="1" si="139"/>
        <v>0</v>
      </c>
      <c r="AO68" s="467">
        <f t="shared" ca="1" si="139"/>
        <v>0</v>
      </c>
      <c r="AP68" s="467">
        <f t="shared" ca="1" si="139"/>
        <v>0</v>
      </c>
      <c r="AQ68" s="467">
        <f t="shared" ca="1" si="139"/>
        <v>0</v>
      </c>
      <c r="AR68" s="467">
        <f t="shared" ca="1" si="139"/>
        <v>0</v>
      </c>
      <c r="AS68" s="467">
        <f t="shared" ca="1" si="139"/>
        <v>0</v>
      </c>
      <c r="AT68" s="467">
        <f t="shared" ca="1" si="139"/>
        <v>0</v>
      </c>
      <c r="AU68" s="467">
        <f t="shared" ca="1" si="139"/>
        <v>0</v>
      </c>
      <c r="AV68" s="467">
        <f t="shared" ca="1" si="139"/>
        <v>0</v>
      </c>
      <c r="AW68" s="467">
        <f t="shared" ca="1" si="139"/>
        <v>0</v>
      </c>
      <c r="AX68" s="467">
        <f t="shared" ca="1" si="139"/>
        <v>0</v>
      </c>
      <c r="AY68" s="467">
        <f t="shared" ca="1" si="139"/>
        <v>0</v>
      </c>
      <c r="AZ68" s="467">
        <f t="shared" ca="1" si="139"/>
        <v>0</v>
      </c>
      <c r="BA68" s="467">
        <f t="shared" ca="1" si="139"/>
        <v>0</v>
      </c>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7"/>
        <v>12</v>
      </c>
      <c r="B69" s="195">
        <f t="shared" si="128"/>
        <v>2028</v>
      </c>
      <c r="C69" s="187">
        <f t="shared" ca="1" si="125"/>
        <v>0</v>
      </c>
      <c r="D69" s="466"/>
      <c r="E69" s="466"/>
      <c r="F69" s="466"/>
      <c r="G69" s="466"/>
      <c r="H69" s="466"/>
      <c r="I69" s="466"/>
      <c r="J69" s="466"/>
      <c r="K69" s="466"/>
      <c r="L69" s="466"/>
      <c r="M69" s="466"/>
      <c r="N69" s="466"/>
      <c r="O69" s="467">
        <f ca="1">$C69*INDIRECT("'Bonus Calc'!"&amp;D$101&amp;61)</f>
        <v>0</v>
      </c>
      <c r="P69" s="467">
        <f t="shared" ref="P69:BB69" ca="1" si="140">$C69*INDIRECT("'Bonus Calc'!"&amp;E$101&amp;61)</f>
        <v>0</v>
      </c>
      <c r="Q69" s="467">
        <f t="shared" ca="1" si="140"/>
        <v>0</v>
      </c>
      <c r="R69" s="467">
        <f t="shared" ca="1" si="140"/>
        <v>0</v>
      </c>
      <c r="S69" s="467">
        <f t="shared" ca="1" si="140"/>
        <v>0</v>
      </c>
      <c r="T69" s="467">
        <f t="shared" ca="1" si="140"/>
        <v>0</v>
      </c>
      <c r="U69" s="467">
        <f t="shared" ca="1" si="140"/>
        <v>0</v>
      </c>
      <c r="V69" s="467">
        <f t="shared" ca="1" si="140"/>
        <v>0</v>
      </c>
      <c r="W69" s="467">
        <f t="shared" ca="1" si="140"/>
        <v>0</v>
      </c>
      <c r="X69" s="467">
        <f t="shared" ca="1" si="140"/>
        <v>0</v>
      </c>
      <c r="Y69" s="467">
        <f t="shared" ca="1" si="140"/>
        <v>0</v>
      </c>
      <c r="Z69" s="467">
        <f t="shared" ca="1" si="140"/>
        <v>0</v>
      </c>
      <c r="AA69" s="467">
        <f t="shared" ca="1" si="140"/>
        <v>0</v>
      </c>
      <c r="AB69" s="467">
        <f t="shared" ca="1" si="140"/>
        <v>0</v>
      </c>
      <c r="AC69" s="467">
        <f t="shared" ca="1" si="140"/>
        <v>0</v>
      </c>
      <c r="AD69" s="467">
        <f t="shared" ca="1" si="140"/>
        <v>0</v>
      </c>
      <c r="AE69" s="467">
        <f t="shared" ca="1" si="140"/>
        <v>0</v>
      </c>
      <c r="AF69" s="467">
        <f t="shared" ca="1" si="140"/>
        <v>0</v>
      </c>
      <c r="AG69" s="467">
        <f t="shared" ca="1" si="140"/>
        <v>0</v>
      </c>
      <c r="AH69" s="467">
        <f t="shared" ca="1" si="140"/>
        <v>0</v>
      </c>
      <c r="AI69" s="467">
        <f t="shared" ca="1" si="140"/>
        <v>0</v>
      </c>
      <c r="AJ69" s="467">
        <f t="shared" ca="1" si="140"/>
        <v>0</v>
      </c>
      <c r="AK69" s="467">
        <f t="shared" ca="1" si="140"/>
        <v>0</v>
      </c>
      <c r="AL69" s="467">
        <f t="shared" ca="1" si="140"/>
        <v>0</v>
      </c>
      <c r="AM69" s="467">
        <f t="shared" ca="1" si="140"/>
        <v>0</v>
      </c>
      <c r="AN69" s="467">
        <f t="shared" ca="1" si="140"/>
        <v>0</v>
      </c>
      <c r="AO69" s="467">
        <f t="shared" ca="1" si="140"/>
        <v>0</v>
      </c>
      <c r="AP69" s="467">
        <f t="shared" ca="1" si="140"/>
        <v>0</v>
      </c>
      <c r="AQ69" s="467">
        <f t="shared" ca="1" si="140"/>
        <v>0</v>
      </c>
      <c r="AR69" s="467">
        <f t="shared" ca="1" si="140"/>
        <v>0</v>
      </c>
      <c r="AS69" s="467">
        <f t="shared" ca="1" si="140"/>
        <v>0</v>
      </c>
      <c r="AT69" s="467">
        <f t="shared" ca="1" si="140"/>
        <v>0</v>
      </c>
      <c r="AU69" s="467">
        <f t="shared" ca="1" si="140"/>
        <v>0</v>
      </c>
      <c r="AV69" s="467">
        <f t="shared" ca="1" si="140"/>
        <v>0</v>
      </c>
      <c r="AW69" s="467">
        <f t="shared" ca="1" si="140"/>
        <v>0</v>
      </c>
      <c r="AX69" s="467">
        <f t="shared" ca="1" si="140"/>
        <v>0</v>
      </c>
      <c r="AY69" s="467">
        <f t="shared" ca="1" si="140"/>
        <v>0</v>
      </c>
      <c r="AZ69" s="467">
        <f t="shared" ca="1" si="140"/>
        <v>0</v>
      </c>
      <c r="BA69" s="467">
        <f t="shared" ca="1" si="140"/>
        <v>0</v>
      </c>
      <c r="BB69" s="467">
        <f t="shared" ca="1" si="140"/>
        <v>0</v>
      </c>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7"/>
        <v>13</v>
      </c>
      <c r="B70" s="195">
        <f t="shared" si="128"/>
        <v>2029</v>
      </c>
      <c r="C70" s="187">
        <f t="shared" ca="1" si="125"/>
        <v>0</v>
      </c>
      <c r="D70" s="466"/>
      <c r="E70" s="466"/>
      <c r="F70" s="466"/>
      <c r="G70" s="466"/>
      <c r="H70" s="466"/>
      <c r="I70" s="466"/>
      <c r="J70" s="466"/>
      <c r="K70" s="466"/>
      <c r="L70" s="466"/>
      <c r="M70" s="466"/>
      <c r="N70" s="466"/>
      <c r="O70" s="466"/>
      <c r="P70" s="467">
        <f ca="1">$C70*INDIRECT("'Bonus Calc'!"&amp;D$101&amp;61)</f>
        <v>0</v>
      </c>
      <c r="Q70" s="467">
        <f t="shared" ref="Q70:BC70" ca="1" si="141">$C70*INDIRECT("'Bonus Calc'!"&amp;E$101&amp;61)</f>
        <v>0</v>
      </c>
      <c r="R70" s="467">
        <f t="shared" ca="1" si="141"/>
        <v>0</v>
      </c>
      <c r="S70" s="467">
        <f t="shared" ca="1" si="141"/>
        <v>0</v>
      </c>
      <c r="T70" s="467">
        <f t="shared" ca="1" si="141"/>
        <v>0</v>
      </c>
      <c r="U70" s="467">
        <f t="shared" ca="1" si="141"/>
        <v>0</v>
      </c>
      <c r="V70" s="467">
        <f t="shared" ca="1" si="141"/>
        <v>0</v>
      </c>
      <c r="W70" s="467">
        <f t="shared" ca="1" si="141"/>
        <v>0</v>
      </c>
      <c r="X70" s="467">
        <f t="shared" ca="1" si="141"/>
        <v>0</v>
      </c>
      <c r="Y70" s="467">
        <f t="shared" ca="1" si="141"/>
        <v>0</v>
      </c>
      <c r="Z70" s="467">
        <f t="shared" ca="1" si="141"/>
        <v>0</v>
      </c>
      <c r="AA70" s="467">
        <f t="shared" ca="1" si="141"/>
        <v>0</v>
      </c>
      <c r="AB70" s="467">
        <f t="shared" ca="1" si="141"/>
        <v>0</v>
      </c>
      <c r="AC70" s="467">
        <f t="shared" ca="1" si="141"/>
        <v>0</v>
      </c>
      <c r="AD70" s="467">
        <f t="shared" ca="1" si="141"/>
        <v>0</v>
      </c>
      <c r="AE70" s="467">
        <f t="shared" ca="1" si="141"/>
        <v>0</v>
      </c>
      <c r="AF70" s="467">
        <f t="shared" ca="1" si="141"/>
        <v>0</v>
      </c>
      <c r="AG70" s="467">
        <f t="shared" ca="1" si="141"/>
        <v>0</v>
      </c>
      <c r="AH70" s="467">
        <f t="shared" ca="1" si="141"/>
        <v>0</v>
      </c>
      <c r="AI70" s="467">
        <f t="shared" ca="1" si="141"/>
        <v>0</v>
      </c>
      <c r="AJ70" s="467">
        <f t="shared" ca="1" si="141"/>
        <v>0</v>
      </c>
      <c r="AK70" s="467">
        <f t="shared" ca="1" si="141"/>
        <v>0</v>
      </c>
      <c r="AL70" s="467">
        <f t="shared" ca="1" si="141"/>
        <v>0</v>
      </c>
      <c r="AM70" s="467">
        <f t="shared" ca="1" si="141"/>
        <v>0</v>
      </c>
      <c r="AN70" s="467">
        <f t="shared" ca="1" si="141"/>
        <v>0</v>
      </c>
      <c r="AO70" s="467">
        <f t="shared" ca="1" si="141"/>
        <v>0</v>
      </c>
      <c r="AP70" s="467">
        <f t="shared" ca="1" si="141"/>
        <v>0</v>
      </c>
      <c r="AQ70" s="467">
        <f t="shared" ca="1" si="141"/>
        <v>0</v>
      </c>
      <c r="AR70" s="467">
        <f t="shared" ca="1" si="141"/>
        <v>0</v>
      </c>
      <c r="AS70" s="467">
        <f t="shared" ca="1" si="141"/>
        <v>0</v>
      </c>
      <c r="AT70" s="467">
        <f t="shared" ca="1" si="141"/>
        <v>0</v>
      </c>
      <c r="AU70" s="467">
        <f t="shared" ca="1" si="141"/>
        <v>0</v>
      </c>
      <c r="AV70" s="467">
        <f t="shared" ca="1" si="141"/>
        <v>0</v>
      </c>
      <c r="AW70" s="467">
        <f t="shared" ca="1" si="141"/>
        <v>0</v>
      </c>
      <c r="AX70" s="467">
        <f t="shared" ca="1" si="141"/>
        <v>0</v>
      </c>
      <c r="AY70" s="467">
        <f t="shared" ca="1" si="141"/>
        <v>0</v>
      </c>
      <c r="AZ70" s="467">
        <f t="shared" ca="1" si="141"/>
        <v>0</v>
      </c>
      <c r="BA70" s="467">
        <f t="shared" ca="1" si="141"/>
        <v>0</v>
      </c>
      <c r="BB70" s="467">
        <f t="shared" ca="1" si="141"/>
        <v>0</v>
      </c>
      <c r="BC70" s="467">
        <f t="shared" ca="1" si="141"/>
        <v>0</v>
      </c>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7"/>
        <v>14</v>
      </c>
      <c r="B71" s="195">
        <f t="shared" si="128"/>
        <v>2030</v>
      </c>
      <c r="C71" s="187">
        <f t="shared" ca="1" si="125"/>
        <v>0</v>
      </c>
      <c r="D71" s="466"/>
      <c r="E71" s="466"/>
      <c r="F71" s="466"/>
      <c r="G71" s="466"/>
      <c r="H71" s="466"/>
      <c r="I71" s="466"/>
      <c r="J71" s="466"/>
      <c r="K71" s="466"/>
      <c r="L71" s="466"/>
      <c r="M71" s="466"/>
      <c r="N71" s="466"/>
      <c r="O71" s="466"/>
      <c r="P71" s="466"/>
      <c r="Q71" s="467">
        <f ca="1">$C71*INDIRECT("'Bonus Calc'!"&amp;D$101&amp;61)</f>
        <v>0</v>
      </c>
      <c r="R71" s="467">
        <f t="shared" ref="R71:BD71" ca="1" si="142">$C71*INDIRECT("'Bonus Calc'!"&amp;E$101&amp;61)</f>
        <v>0</v>
      </c>
      <c r="S71" s="467">
        <f t="shared" ca="1" si="142"/>
        <v>0</v>
      </c>
      <c r="T71" s="467">
        <f t="shared" ca="1" si="142"/>
        <v>0</v>
      </c>
      <c r="U71" s="467">
        <f t="shared" ca="1" si="142"/>
        <v>0</v>
      </c>
      <c r="V71" s="467">
        <f t="shared" ca="1" si="142"/>
        <v>0</v>
      </c>
      <c r="W71" s="467">
        <f t="shared" ca="1" si="142"/>
        <v>0</v>
      </c>
      <c r="X71" s="467">
        <f t="shared" ca="1" si="142"/>
        <v>0</v>
      </c>
      <c r="Y71" s="467">
        <f t="shared" ca="1" si="142"/>
        <v>0</v>
      </c>
      <c r="Z71" s="467">
        <f t="shared" ca="1" si="142"/>
        <v>0</v>
      </c>
      <c r="AA71" s="467">
        <f t="shared" ca="1" si="142"/>
        <v>0</v>
      </c>
      <c r="AB71" s="467">
        <f t="shared" ca="1" si="142"/>
        <v>0</v>
      </c>
      <c r="AC71" s="467">
        <f t="shared" ca="1" si="142"/>
        <v>0</v>
      </c>
      <c r="AD71" s="467">
        <f t="shared" ca="1" si="142"/>
        <v>0</v>
      </c>
      <c r="AE71" s="467">
        <f t="shared" ca="1" si="142"/>
        <v>0</v>
      </c>
      <c r="AF71" s="467">
        <f t="shared" ca="1" si="142"/>
        <v>0</v>
      </c>
      <c r="AG71" s="467">
        <f t="shared" ca="1" si="142"/>
        <v>0</v>
      </c>
      <c r="AH71" s="467">
        <f t="shared" ca="1" si="142"/>
        <v>0</v>
      </c>
      <c r="AI71" s="467">
        <f t="shared" ca="1" si="142"/>
        <v>0</v>
      </c>
      <c r="AJ71" s="467">
        <f t="shared" ca="1" si="142"/>
        <v>0</v>
      </c>
      <c r="AK71" s="467">
        <f t="shared" ca="1" si="142"/>
        <v>0</v>
      </c>
      <c r="AL71" s="467">
        <f t="shared" ca="1" si="142"/>
        <v>0</v>
      </c>
      <c r="AM71" s="467">
        <f t="shared" ca="1" si="142"/>
        <v>0</v>
      </c>
      <c r="AN71" s="467">
        <f t="shared" ca="1" si="142"/>
        <v>0</v>
      </c>
      <c r="AO71" s="467">
        <f t="shared" ca="1" si="142"/>
        <v>0</v>
      </c>
      <c r="AP71" s="467">
        <f t="shared" ca="1" si="142"/>
        <v>0</v>
      </c>
      <c r="AQ71" s="467">
        <f t="shared" ca="1" si="142"/>
        <v>0</v>
      </c>
      <c r="AR71" s="467">
        <f t="shared" ca="1" si="142"/>
        <v>0</v>
      </c>
      <c r="AS71" s="467">
        <f t="shared" ca="1" si="142"/>
        <v>0</v>
      </c>
      <c r="AT71" s="467">
        <f t="shared" ca="1" si="142"/>
        <v>0</v>
      </c>
      <c r="AU71" s="467">
        <f t="shared" ca="1" si="142"/>
        <v>0</v>
      </c>
      <c r="AV71" s="467">
        <f t="shared" ca="1" si="142"/>
        <v>0</v>
      </c>
      <c r="AW71" s="467">
        <f t="shared" ca="1" si="142"/>
        <v>0</v>
      </c>
      <c r="AX71" s="467">
        <f t="shared" ca="1" si="142"/>
        <v>0</v>
      </c>
      <c r="AY71" s="467">
        <f t="shared" ca="1" si="142"/>
        <v>0</v>
      </c>
      <c r="AZ71" s="467">
        <f t="shared" ca="1" si="142"/>
        <v>0</v>
      </c>
      <c r="BA71" s="467">
        <f t="shared" ca="1" si="142"/>
        <v>0</v>
      </c>
      <c r="BB71" s="467">
        <f t="shared" ca="1" si="142"/>
        <v>0</v>
      </c>
      <c r="BC71" s="467">
        <f t="shared" ca="1" si="142"/>
        <v>0</v>
      </c>
      <c r="BD71" s="467">
        <f t="shared" ca="1" si="142"/>
        <v>0</v>
      </c>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7"/>
        <v>15</v>
      </c>
      <c r="B72" s="195">
        <f t="shared" si="128"/>
        <v>2031</v>
      </c>
      <c r="C72" s="187">
        <f t="shared" ca="1" si="125"/>
        <v>0</v>
      </c>
      <c r="D72" s="466"/>
      <c r="E72" s="466"/>
      <c r="F72" s="466"/>
      <c r="G72" s="466"/>
      <c r="H72" s="466"/>
      <c r="I72" s="466"/>
      <c r="J72" s="466"/>
      <c r="K72" s="466"/>
      <c r="L72" s="466"/>
      <c r="M72" s="466"/>
      <c r="N72" s="466"/>
      <c r="O72" s="466"/>
      <c r="P72" s="466"/>
      <c r="Q72" s="466"/>
      <c r="R72" s="467">
        <f ca="1">$C72*INDIRECT("'Bonus Calc'!"&amp;D$101&amp;61)</f>
        <v>0</v>
      </c>
      <c r="S72" s="467">
        <f t="shared" ref="S72:BE72" ca="1" si="143">$C72*INDIRECT("'Bonus Calc'!"&amp;E$101&amp;61)</f>
        <v>0</v>
      </c>
      <c r="T72" s="467">
        <f t="shared" ca="1" si="143"/>
        <v>0</v>
      </c>
      <c r="U72" s="467">
        <f t="shared" ca="1" si="143"/>
        <v>0</v>
      </c>
      <c r="V72" s="467">
        <f t="shared" ca="1" si="143"/>
        <v>0</v>
      </c>
      <c r="W72" s="467">
        <f t="shared" ca="1" si="143"/>
        <v>0</v>
      </c>
      <c r="X72" s="467">
        <f t="shared" ca="1" si="143"/>
        <v>0</v>
      </c>
      <c r="Y72" s="467">
        <f t="shared" ca="1" si="143"/>
        <v>0</v>
      </c>
      <c r="Z72" s="467">
        <f t="shared" ca="1" si="143"/>
        <v>0</v>
      </c>
      <c r="AA72" s="467">
        <f t="shared" ca="1" si="143"/>
        <v>0</v>
      </c>
      <c r="AB72" s="467">
        <f t="shared" ca="1" si="143"/>
        <v>0</v>
      </c>
      <c r="AC72" s="467">
        <f t="shared" ca="1" si="143"/>
        <v>0</v>
      </c>
      <c r="AD72" s="467">
        <f t="shared" ca="1" si="143"/>
        <v>0</v>
      </c>
      <c r="AE72" s="467">
        <f t="shared" ca="1" si="143"/>
        <v>0</v>
      </c>
      <c r="AF72" s="467">
        <f t="shared" ca="1" si="143"/>
        <v>0</v>
      </c>
      <c r="AG72" s="467">
        <f t="shared" ca="1" si="143"/>
        <v>0</v>
      </c>
      <c r="AH72" s="467">
        <f t="shared" ca="1" si="143"/>
        <v>0</v>
      </c>
      <c r="AI72" s="467">
        <f t="shared" ca="1" si="143"/>
        <v>0</v>
      </c>
      <c r="AJ72" s="467">
        <f t="shared" ca="1" si="143"/>
        <v>0</v>
      </c>
      <c r="AK72" s="467">
        <f t="shared" ca="1" si="143"/>
        <v>0</v>
      </c>
      <c r="AL72" s="467">
        <f t="shared" ca="1" si="143"/>
        <v>0</v>
      </c>
      <c r="AM72" s="467">
        <f t="shared" ca="1" si="143"/>
        <v>0</v>
      </c>
      <c r="AN72" s="467">
        <f t="shared" ca="1" si="143"/>
        <v>0</v>
      </c>
      <c r="AO72" s="467">
        <f t="shared" ca="1" si="143"/>
        <v>0</v>
      </c>
      <c r="AP72" s="467">
        <f t="shared" ca="1" si="143"/>
        <v>0</v>
      </c>
      <c r="AQ72" s="467">
        <f t="shared" ca="1" si="143"/>
        <v>0</v>
      </c>
      <c r="AR72" s="467">
        <f t="shared" ca="1" si="143"/>
        <v>0</v>
      </c>
      <c r="AS72" s="467">
        <f t="shared" ca="1" si="143"/>
        <v>0</v>
      </c>
      <c r="AT72" s="467">
        <f t="shared" ca="1" si="143"/>
        <v>0</v>
      </c>
      <c r="AU72" s="467">
        <f t="shared" ca="1" si="143"/>
        <v>0</v>
      </c>
      <c r="AV72" s="467">
        <f t="shared" ca="1" si="143"/>
        <v>0</v>
      </c>
      <c r="AW72" s="467">
        <f t="shared" ca="1" si="143"/>
        <v>0</v>
      </c>
      <c r="AX72" s="467">
        <f t="shared" ca="1" si="143"/>
        <v>0</v>
      </c>
      <c r="AY72" s="467">
        <f t="shared" ca="1" si="143"/>
        <v>0</v>
      </c>
      <c r="AZ72" s="467">
        <f t="shared" ca="1" si="143"/>
        <v>0</v>
      </c>
      <c r="BA72" s="467">
        <f t="shared" ca="1" si="143"/>
        <v>0</v>
      </c>
      <c r="BB72" s="467">
        <f t="shared" ca="1" si="143"/>
        <v>0</v>
      </c>
      <c r="BC72" s="467">
        <f t="shared" ca="1" si="143"/>
        <v>0</v>
      </c>
      <c r="BD72" s="467">
        <f t="shared" ca="1" si="143"/>
        <v>0</v>
      </c>
      <c r="BE72" s="467">
        <f t="shared" ca="1" si="143"/>
        <v>0</v>
      </c>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7"/>
        <v>16</v>
      </c>
      <c r="B73" s="195">
        <f t="shared" si="128"/>
        <v>2032</v>
      </c>
      <c r="C73" s="187">
        <f t="shared" ca="1" si="125"/>
        <v>0</v>
      </c>
      <c r="D73" s="466"/>
      <c r="E73" s="466"/>
      <c r="F73" s="466"/>
      <c r="G73" s="466"/>
      <c r="H73" s="466"/>
      <c r="I73" s="466"/>
      <c r="J73" s="466"/>
      <c r="K73" s="466"/>
      <c r="L73" s="466"/>
      <c r="M73" s="466"/>
      <c r="N73" s="466"/>
      <c r="O73" s="466"/>
      <c r="P73" s="466"/>
      <c r="Q73" s="466"/>
      <c r="R73" s="466"/>
      <c r="S73" s="467">
        <f ca="1">$C73*INDIRECT("'Bonus Calc'!"&amp;D$101&amp;61)</f>
        <v>0</v>
      </c>
      <c r="T73" s="467">
        <f t="shared" ref="T73:BF73" ca="1" si="144">$C73*INDIRECT("'Bonus Calc'!"&amp;E$101&amp;61)</f>
        <v>0</v>
      </c>
      <c r="U73" s="467">
        <f t="shared" ca="1" si="144"/>
        <v>0</v>
      </c>
      <c r="V73" s="467">
        <f t="shared" ca="1" si="144"/>
        <v>0</v>
      </c>
      <c r="W73" s="467">
        <f t="shared" ca="1" si="144"/>
        <v>0</v>
      </c>
      <c r="X73" s="467">
        <f t="shared" ca="1" si="144"/>
        <v>0</v>
      </c>
      <c r="Y73" s="467">
        <f t="shared" ca="1" si="144"/>
        <v>0</v>
      </c>
      <c r="Z73" s="467">
        <f t="shared" ca="1" si="144"/>
        <v>0</v>
      </c>
      <c r="AA73" s="467">
        <f t="shared" ca="1" si="144"/>
        <v>0</v>
      </c>
      <c r="AB73" s="467">
        <f t="shared" ca="1" si="144"/>
        <v>0</v>
      </c>
      <c r="AC73" s="467">
        <f t="shared" ca="1" si="144"/>
        <v>0</v>
      </c>
      <c r="AD73" s="467">
        <f t="shared" ca="1" si="144"/>
        <v>0</v>
      </c>
      <c r="AE73" s="467">
        <f t="shared" ca="1" si="144"/>
        <v>0</v>
      </c>
      <c r="AF73" s="467">
        <f t="shared" ca="1" si="144"/>
        <v>0</v>
      </c>
      <c r="AG73" s="467">
        <f t="shared" ca="1" si="144"/>
        <v>0</v>
      </c>
      <c r="AH73" s="467">
        <f t="shared" ca="1" si="144"/>
        <v>0</v>
      </c>
      <c r="AI73" s="467">
        <f t="shared" ca="1" si="144"/>
        <v>0</v>
      </c>
      <c r="AJ73" s="467">
        <f t="shared" ca="1" si="144"/>
        <v>0</v>
      </c>
      <c r="AK73" s="467">
        <f t="shared" ca="1" si="144"/>
        <v>0</v>
      </c>
      <c r="AL73" s="467">
        <f t="shared" ca="1" si="144"/>
        <v>0</v>
      </c>
      <c r="AM73" s="467">
        <f t="shared" ca="1" si="144"/>
        <v>0</v>
      </c>
      <c r="AN73" s="467">
        <f t="shared" ca="1" si="144"/>
        <v>0</v>
      </c>
      <c r="AO73" s="467">
        <f t="shared" ca="1" si="144"/>
        <v>0</v>
      </c>
      <c r="AP73" s="467">
        <f t="shared" ca="1" si="144"/>
        <v>0</v>
      </c>
      <c r="AQ73" s="467">
        <f t="shared" ca="1" si="144"/>
        <v>0</v>
      </c>
      <c r="AR73" s="467">
        <f t="shared" ca="1" si="144"/>
        <v>0</v>
      </c>
      <c r="AS73" s="467">
        <f t="shared" ca="1" si="144"/>
        <v>0</v>
      </c>
      <c r="AT73" s="467">
        <f t="shared" ca="1" si="144"/>
        <v>0</v>
      </c>
      <c r="AU73" s="467">
        <f t="shared" ca="1" si="144"/>
        <v>0</v>
      </c>
      <c r="AV73" s="467">
        <f t="shared" ca="1" si="144"/>
        <v>0</v>
      </c>
      <c r="AW73" s="467">
        <f t="shared" ca="1" si="144"/>
        <v>0</v>
      </c>
      <c r="AX73" s="467">
        <f t="shared" ca="1" si="144"/>
        <v>0</v>
      </c>
      <c r="AY73" s="467">
        <f t="shared" ca="1" si="144"/>
        <v>0</v>
      </c>
      <c r="AZ73" s="467">
        <f t="shared" ca="1" si="144"/>
        <v>0</v>
      </c>
      <c r="BA73" s="467">
        <f t="shared" ca="1" si="144"/>
        <v>0</v>
      </c>
      <c r="BB73" s="467">
        <f t="shared" ca="1" si="144"/>
        <v>0</v>
      </c>
      <c r="BC73" s="467">
        <f t="shared" ca="1" si="144"/>
        <v>0</v>
      </c>
      <c r="BD73" s="467">
        <f t="shared" ca="1" si="144"/>
        <v>0</v>
      </c>
      <c r="BE73" s="467">
        <f t="shared" ca="1" si="144"/>
        <v>0</v>
      </c>
      <c r="BF73" s="467">
        <f t="shared" ca="1" si="144"/>
        <v>0</v>
      </c>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7"/>
        <v>17</v>
      </c>
      <c r="B74" s="195">
        <f t="shared" si="128"/>
        <v>2033</v>
      </c>
      <c r="C74" s="187">
        <f t="shared" ca="1" si="125"/>
        <v>0</v>
      </c>
      <c r="D74" s="466"/>
      <c r="E74" s="466"/>
      <c r="F74" s="466"/>
      <c r="G74" s="466"/>
      <c r="H74" s="466"/>
      <c r="I74" s="466"/>
      <c r="J74" s="466"/>
      <c r="K74" s="466"/>
      <c r="L74" s="466"/>
      <c r="M74" s="466"/>
      <c r="N74" s="466"/>
      <c r="O74" s="466"/>
      <c r="P74" s="466"/>
      <c r="Q74" s="466"/>
      <c r="R74" s="466"/>
      <c r="S74" s="466"/>
      <c r="T74" s="467">
        <f ca="1">$C74*INDIRECT("'Bonus Calc'!"&amp;D$101&amp;61)</f>
        <v>0</v>
      </c>
      <c r="U74" s="467">
        <f t="shared" ref="U74:BG74" ca="1" si="145">$C74*INDIRECT("'Bonus Calc'!"&amp;E$101&amp;61)</f>
        <v>0</v>
      </c>
      <c r="V74" s="467">
        <f t="shared" ca="1" si="145"/>
        <v>0</v>
      </c>
      <c r="W74" s="467">
        <f t="shared" ca="1" si="145"/>
        <v>0</v>
      </c>
      <c r="X74" s="467">
        <f t="shared" ca="1" si="145"/>
        <v>0</v>
      </c>
      <c r="Y74" s="467">
        <f t="shared" ca="1" si="145"/>
        <v>0</v>
      </c>
      <c r="Z74" s="467">
        <f t="shared" ca="1" si="145"/>
        <v>0</v>
      </c>
      <c r="AA74" s="467">
        <f t="shared" ca="1" si="145"/>
        <v>0</v>
      </c>
      <c r="AB74" s="467">
        <f t="shared" ca="1" si="145"/>
        <v>0</v>
      </c>
      <c r="AC74" s="467">
        <f t="shared" ca="1" si="145"/>
        <v>0</v>
      </c>
      <c r="AD74" s="467">
        <f t="shared" ca="1" si="145"/>
        <v>0</v>
      </c>
      <c r="AE74" s="467">
        <f t="shared" ca="1" si="145"/>
        <v>0</v>
      </c>
      <c r="AF74" s="467">
        <f t="shared" ca="1" si="145"/>
        <v>0</v>
      </c>
      <c r="AG74" s="467">
        <f t="shared" ca="1" si="145"/>
        <v>0</v>
      </c>
      <c r="AH74" s="467">
        <f t="shared" ca="1" si="145"/>
        <v>0</v>
      </c>
      <c r="AI74" s="467">
        <f t="shared" ca="1" si="145"/>
        <v>0</v>
      </c>
      <c r="AJ74" s="467">
        <f t="shared" ca="1" si="145"/>
        <v>0</v>
      </c>
      <c r="AK74" s="467">
        <f t="shared" ca="1" si="145"/>
        <v>0</v>
      </c>
      <c r="AL74" s="467">
        <f t="shared" ca="1" si="145"/>
        <v>0</v>
      </c>
      <c r="AM74" s="467">
        <f t="shared" ca="1" si="145"/>
        <v>0</v>
      </c>
      <c r="AN74" s="467">
        <f t="shared" ca="1" si="145"/>
        <v>0</v>
      </c>
      <c r="AO74" s="467">
        <f t="shared" ca="1" si="145"/>
        <v>0</v>
      </c>
      <c r="AP74" s="467">
        <f t="shared" ca="1" si="145"/>
        <v>0</v>
      </c>
      <c r="AQ74" s="467">
        <f t="shared" ca="1" si="145"/>
        <v>0</v>
      </c>
      <c r="AR74" s="467">
        <f t="shared" ca="1" si="145"/>
        <v>0</v>
      </c>
      <c r="AS74" s="467">
        <f t="shared" ca="1" si="145"/>
        <v>0</v>
      </c>
      <c r="AT74" s="467">
        <f t="shared" ca="1" si="145"/>
        <v>0</v>
      </c>
      <c r="AU74" s="467">
        <f t="shared" ca="1" si="145"/>
        <v>0</v>
      </c>
      <c r="AV74" s="467">
        <f t="shared" ca="1" si="145"/>
        <v>0</v>
      </c>
      <c r="AW74" s="467">
        <f t="shared" ca="1" si="145"/>
        <v>0</v>
      </c>
      <c r="AX74" s="467">
        <f t="shared" ca="1" si="145"/>
        <v>0</v>
      </c>
      <c r="AY74" s="467">
        <f t="shared" ca="1" si="145"/>
        <v>0</v>
      </c>
      <c r="AZ74" s="467">
        <f t="shared" ca="1" si="145"/>
        <v>0</v>
      </c>
      <c r="BA74" s="467">
        <f t="shared" ca="1" si="145"/>
        <v>0</v>
      </c>
      <c r="BB74" s="467">
        <f t="shared" ca="1" si="145"/>
        <v>0</v>
      </c>
      <c r="BC74" s="467">
        <f t="shared" ca="1" si="145"/>
        <v>0</v>
      </c>
      <c r="BD74" s="467">
        <f t="shared" ca="1" si="145"/>
        <v>0</v>
      </c>
      <c r="BE74" s="467">
        <f t="shared" ca="1" si="145"/>
        <v>0</v>
      </c>
      <c r="BF74" s="467">
        <f t="shared" ca="1" si="145"/>
        <v>0</v>
      </c>
      <c r="BG74" s="467">
        <f t="shared" ca="1" si="145"/>
        <v>0</v>
      </c>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7"/>
        <v>18</v>
      </c>
      <c r="B75" s="195">
        <f t="shared" si="128"/>
        <v>2034</v>
      </c>
      <c r="C75" s="187">
        <f t="shared" ca="1" si="125"/>
        <v>0</v>
      </c>
      <c r="D75" s="466"/>
      <c r="E75" s="466"/>
      <c r="F75" s="466"/>
      <c r="G75" s="466"/>
      <c r="H75" s="466"/>
      <c r="I75" s="466"/>
      <c r="J75" s="466"/>
      <c r="K75" s="466"/>
      <c r="L75" s="466"/>
      <c r="M75" s="466"/>
      <c r="N75" s="466"/>
      <c r="O75" s="466"/>
      <c r="P75" s="466"/>
      <c r="Q75" s="466"/>
      <c r="R75" s="466"/>
      <c r="S75" s="466"/>
      <c r="T75" s="466"/>
      <c r="U75" s="467">
        <f ca="1">$C75*INDIRECT("'Bonus Calc'!"&amp;D$101&amp;61)</f>
        <v>0</v>
      </c>
      <c r="V75" s="467">
        <f t="shared" ref="V75:BH75" ca="1" si="146">$C75*INDIRECT("'Bonus Calc'!"&amp;E$101&amp;61)</f>
        <v>0</v>
      </c>
      <c r="W75" s="467">
        <f t="shared" ca="1" si="146"/>
        <v>0</v>
      </c>
      <c r="X75" s="467">
        <f t="shared" ca="1" si="146"/>
        <v>0</v>
      </c>
      <c r="Y75" s="467">
        <f t="shared" ca="1" si="146"/>
        <v>0</v>
      </c>
      <c r="Z75" s="467">
        <f t="shared" ca="1" si="146"/>
        <v>0</v>
      </c>
      <c r="AA75" s="467">
        <f t="shared" ca="1" si="146"/>
        <v>0</v>
      </c>
      <c r="AB75" s="467">
        <f t="shared" ca="1" si="146"/>
        <v>0</v>
      </c>
      <c r="AC75" s="467">
        <f t="shared" ca="1" si="146"/>
        <v>0</v>
      </c>
      <c r="AD75" s="467">
        <f t="shared" ca="1" si="146"/>
        <v>0</v>
      </c>
      <c r="AE75" s="467">
        <f t="shared" ca="1" si="146"/>
        <v>0</v>
      </c>
      <c r="AF75" s="467">
        <f t="shared" ca="1" si="146"/>
        <v>0</v>
      </c>
      <c r="AG75" s="467">
        <f t="shared" ca="1" si="146"/>
        <v>0</v>
      </c>
      <c r="AH75" s="467">
        <f t="shared" ca="1" si="146"/>
        <v>0</v>
      </c>
      <c r="AI75" s="467">
        <f t="shared" ca="1" si="146"/>
        <v>0</v>
      </c>
      <c r="AJ75" s="467">
        <f t="shared" ca="1" si="146"/>
        <v>0</v>
      </c>
      <c r="AK75" s="467">
        <f t="shared" ca="1" si="146"/>
        <v>0</v>
      </c>
      <c r="AL75" s="467">
        <f t="shared" ca="1" si="146"/>
        <v>0</v>
      </c>
      <c r="AM75" s="467">
        <f t="shared" ca="1" si="146"/>
        <v>0</v>
      </c>
      <c r="AN75" s="467">
        <f t="shared" ca="1" si="146"/>
        <v>0</v>
      </c>
      <c r="AO75" s="467">
        <f t="shared" ca="1" si="146"/>
        <v>0</v>
      </c>
      <c r="AP75" s="467">
        <f t="shared" ca="1" si="146"/>
        <v>0</v>
      </c>
      <c r="AQ75" s="467">
        <f t="shared" ca="1" si="146"/>
        <v>0</v>
      </c>
      <c r="AR75" s="467">
        <f t="shared" ca="1" si="146"/>
        <v>0</v>
      </c>
      <c r="AS75" s="467">
        <f t="shared" ca="1" si="146"/>
        <v>0</v>
      </c>
      <c r="AT75" s="467">
        <f t="shared" ca="1" si="146"/>
        <v>0</v>
      </c>
      <c r="AU75" s="467">
        <f t="shared" ca="1" si="146"/>
        <v>0</v>
      </c>
      <c r="AV75" s="467">
        <f t="shared" ca="1" si="146"/>
        <v>0</v>
      </c>
      <c r="AW75" s="467">
        <f t="shared" ca="1" si="146"/>
        <v>0</v>
      </c>
      <c r="AX75" s="467">
        <f t="shared" ca="1" si="146"/>
        <v>0</v>
      </c>
      <c r="AY75" s="467">
        <f t="shared" ca="1" si="146"/>
        <v>0</v>
      </c>
      <c r="AZ75" s="467">
        <f t="shared" ca="1" si="146"/>
        <v>0</v>
      </c>
      <c r="BA75" s="467">
        <f t="shared" ca="1" si="146"/>
        <v>0</v>
      </c>
      <c r="BB75" s="467">
        <f t="shared" ca="1" si="146"/>
        <v>0</v>
      </c>
      <c r="BC75" s="467">
        <f t="shared" ca="1" si="146"/>
        <v>0</v>
      </c>
      <c r="BD75" s="467">
        <f t="shared" ca="1" si="146"/>
        <v>0</v>
      </c>
      <c r="BE75" s="467">
        <f t="shared" ca="1" si="146"/>
        <v>0</v>
      </c>
      <c r="BF75" s="467">
        <f t="shared" ca="1" si="146"/>
        <v>0</v>
      </c>
      <c r="BG75" s="467">
        <f t="shared" ca="1" si="146"/>
        <v>0</v>
      </c>
      <c r="BH75" s="467">
        <f t="shared" ca="1" si="146"/>
        <v>0</v>
      </c>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7"/>
        <v>19</v>
      </c>
      <c r="B76" s="195">
        <f t="shared" si="128"/>
        <v>2035</v>
      </c>
      <c r="C76" s="187">
        <f t="shared" ca="1" si="125"/>
        <v>0</v>
      </c>
      <c r="D76" s="466"/>
      <c r="E76" s="466"/>
      <c r="F76" s="466"/>
      <c r="G76" s="466"/>
      <c r="H76" s="466"/>
      <c r="I76" s="466"/>
      <c r="J76" s="466"/>
      <c r="K76" s="466"/>
      <c r="L76" s="466"/>
      <c r="M76" s="466"/>
      <c r="N76" s="466"/>
      <c r="O76" s="466"/>
      <c r="P76" s="466"/>
      <c r="Q76" s="466"/>
      <c r="R76" s="466"/>
      <c r="S76" s="466"/>
      <c r="T76" s="466"/>
      <c r="U76" s="466"/>
      <c r="V76" s="467">
        <f ca="1">$C76*INDIRECT("'Bonus Calc'!"&amp;D$101&amp;61)</f>
        <v>0</v>
      </c>
      <c r="W76" s="467">
        <f t="shared" ref="W76:BI76" ca="1" si="147">$C76*INDIRECT("'Bonus Calc'!"&amp;E$101&amp;61)</f>
        <v>0</v>
      </c>
      <c r="X76" s="467">
        <f t="shared" ca="1" si="147"/>
        <v>0</v>
      </c>
      <c r="Y76" s="467">
        <f t="shared" ca="1" si="147"/>
        <v>0</v>
      </c>
      <c r="Z76" s="467">
        <f t="shared" ca="1" si="147"/>
        <v>0</v>
      </c>
      <c r="AA76" s="467">
        <f t="shared" ca="1" si="147"/>
        <v>0</v>
      </c>
      <c r="AB76" s="467">
        <f t="shared" ca="1" si="147"/>
        <v>0</v>
      </c>
      <c r="AC76" s="467">
        <f t="shared" ca="1" si="147"/>
        <v>0</v>
      </c>
      <c r="AD76" s="467">
        <f t="shared" ca="1" si="147"/>
        <v>0</v>
      </c>
      <c r="AE76" s="467">
        <f t="shared" ca="1" si="147"/>
        <v>0</v>
      </c>
      <c r="AF76" s="467">
        <f t="shared" ca="1" si="147"/>
        <v>0</v>
      </c>
      <c r="AG76" s="467">
        <f t="shared" ca="1" si="147"/>
        <v>0</v>
      </c>
      <c r="AH76" s="467">
        <f t="shared" ca="1" si="147"/>
        <v>0</v>
      </c>
      <c r="AI76" s="467">
        <f t="shared" ca="1" si="147"/>
        <v>0</v>
      </c>
      <c r="AJ76" s="467">
        <f t="shared" ca="1" si="147"/>
        <v>0</v>
      </c>
      <c r="AK76" s="467">
        <f t="shared" ca="1" si="147"/>
        <v>0</v>
      </c>
      <c r="AL76" s="467">
        <f t="shared" ca="1" si="147"/>
        <v>0</v>
      </c>
      <c r="AM76" s="467">
        <f t="shared" ca="1" si="147"/>
        <v>0</v>
      </c>
      <c r="AN76" s="467">
        <f t="shared" ca="1" si="147"/>
        <v>0</v>
      </c>
      <c r="AO76" s="467">
        <f t="shared" ca="1" si="147"/>
        <v>0</v>
      </c>
      <c r="AP76" s="467">
        <f t="shared" ca="1" si="147"/>
        <v>0</v>
      </c>
      <c r="AQ76" s="467">
        <f t="shared" ca="1" si="147"/>
        <v>0</v>
      </c>
      <c r="AR76" s="467">
        <f t="shared" ca="1" si="147"/>
        <v>0</v>
      </c>
      <c r="AS76" s="467">
        <f t="shared" ca="1" si="147"/>
        <v>0</v>
      </c>
      <c r="AT76" s="467">
        <f t="shared" ca="1" si="147"/>
        <v>0</v>
      </c>
      <c r="AU76" s="467">
        <f t="shared" ca="1" si="147"/>
        <v>0</v>
      </c>
      <c r="AV76" s="467">
        <f t="shared" ca="1" si="147"/>
        <v>0</v>
      </c>
      <c r="AW76" s="467">
        <f t="shared" ca="1" si="147"/>
        <v>0</v>
      </c>
      <c r="AX76" s="467">
        <f t="shared" ca="1" si="147"/>
        <v>0</v>
      </c>
      <c r="AY76" s="467">
        <f t="shared" ca="1" si="147"/>
        <v>0</v>
      </c>
      <c r="AZ76" s="467">
        <f t="shared" ca="1" si="147"/>
        <v>0</v>
      </c>
      <c r="BA76" s="467">
        <f t="shared" ca="1" si="147"/>
        <v>0</v>
      </c>
      <c r="BB76" s="467">
        <f t="shared" ca="1" si="147"/>
        <v>0</v>
      </c>
      <c r="BC76" s="467">
        <f t="shared" ca="1" si="147"/>
        <v>0</v>
      </c>
      <c r="BD76" s="467">
        <f t="shared" ca="1" si="147"/>
        <v>0</v>
      </c>
      <c r="BE76" s="467">
        <f t="shared" ca="1" si="147"/>
        <v>0</v>
      </c>
      <c r="BF76" s="467">
        <f t="shared" ca="1" si="147"/>
        <v>0</v>
      </c>
      <c r="BG76" s="467">
        <f t="shared" ca="1" si="147"/>
        <v>0</v>
      </c>
      <c r="BH76" s="467">
        <f t="shared" ca="1" si="147"/>
        <v>0</v>
      </c>
      <c r="BI76" s="467">
        <f t="shared" ca="1" si="147"/>
        <v>0</v>
      </c>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7"/>
        <v>20</v>
      </c>
      <c r="B77" s="195">
        <f t="shared" si="128"/>
        <v>2036</v>
      </c>
      <c r="C77" s="187">
        <f t="shared" ca="1" si="125"/>
        <v>0</v>
      </c>
      <c r="D77" s="466"/>
      <c r="E77" s="466"/>
      <c r="F77" s="466"/>
      <c r="G77" s="466"/>
      <c r="H77" s="466"/>
      <c r="I77" s="466"/>
      <c r="J77" s="466"/>
      <c r="K77" s="466"/>
      <c r="L77" s="466"/>
      <c r="M77" s="466"/>
      <c r="N77" s="466"/>
      <c r="O77" s="466"/>
      <c r="P77" s="466"/>
      <c r="Q77" s="466"/>
      <c r="R77" s="466"/>
      <c r="S77" s="466"/>
      <c r="T77" s="466"/>
      <c r="U77" s="466"/>
      <c r="V77" s="466"/>
      <c r="W77" s="467">
        <f ca="1">$C77*INDIRECT("'Bonus Calc'!"&amp;D$101&amp;61)</f>
        <v>0</v>
      </c>
      <c r="X77" s="467">
        <f t="shared" ref="X77:BJ77" ca="1" si="148">$C77*INDIRECT("'Bonus Calc'!"&amp;E$101&amp;61)</f>
        <v>0</v>
      </c>
      <c r="Y77" s="467">
        <f t="shared" ca="1" si="148"/>
        <v>0</v>
      </c>
      <c r="Z77" s="467">
        <f t="shared" ca="1" si="148"/>
        <v>0</v>
      </c>
      <c r="AA77" s="467">
        <f t="shared" ca="1" si="148"/>
        <v>0</v>
      </c>
      <c r="AB77" s="467">
        <f t="shared" ca="1" si="148"/>
        <v>0</v>
      </c>
      <c r="AC77" s="467">
        <f t="shared" ca="1" si="148"/>
        <v>0</v>
      </c>
      <c r="AD77" s="467">
        <f t="shared" ca="1" si="148"/>
        <v>0</v>
      </c>
      <c r="AE77" s="467">
        <f t="shared" ca="1" si="148"/>
        <v>0</v>
      </c>
      <c r="AF77" s="467">
        <f t="shared" ca="1" si="148"/>
        <v>0</v>
      </c>
      <c r="AG77" s="467">
        <f t="shared" ca="1" si="148"/>
        <v>0</v>
      </c>
      <c r="AH77" s="467">
        <f t="shared" ca="1" si="148"/>
        <v>0</v>
      </c>
      <c r="AI77" s="467">
        <f t="shared" ca="1" si="148"/>
        <v>0</v>
      </c>
      <c r="AJ77" s="467">
        <f t="shared" ca="1" si="148"/>
        <v>0</v>
      </c>
      <c r="AK77" s="467">
        <f t="shared" ca="1" si="148"/>
        <v>0</v>
      </c>
      <c r="AL77" s="467">
        <f t="shared" ca="1" si="148"/>
        <v>0</v>
      </c>
      <c r="AM77" s="467">
        <f t="shared" ca="1" si="148"/>
        <v>0</v>
      </c>
      <c r="AN77" s="467">
        <f t="shared" ca="1" si="148"/>
        <v>0</v>
      </c>
      <c r="AO77" s="467">
        <f t="shared" ca="1" si="148"/>
        <v>0</v>
      </c>
      <c r="AP77" s="467">
        <f t="shared" ca="1" si="148"/>
        <v>0</v>
      </c>
      <c r="AQ77" s="467">
        <f t="shared" ca="1" si="148"/>
        <v>0</v>
      </c>
      <c r="AR77" s="467">
        <f t="shared" ca="1" si="148"/>
        <v>0</v>
      </c>
      <c r="AS77" s="467">
        <f t="shared" ca="1" si="148"/>
        <v>0</v>
      </c>
      <c r="AT77" s="467">
        <f t="shared" ca="1" si="148"/>
        <v>0</v>
      </c>
      <c r="AU77" s="467">
        <f t="shared" ca="1" si="148"/>
        <v>0</v>
      </c>
      <c r="AV77" s="467">
        <f t="shared" ca="1" si="148"/>
        <v>0</v>
      </c>
      <c r="AW77" s="467">
        <f t="shared" ca="1" si="148"/>
        <v>0</v>
      </c>
      <c r="AX77" s="467">
        <f t="shared" ca="1" si="148"/>
        <v>0</v>
      </c>
      <c r="AY77" s="467">
        <f t="shared" ca="1" si="148"/>
        <v>0</v>
      </c>
      <c r="AZ77" s="467">
        <f t="shared" ca="1" si="148"/>
        <v>0</v>
      </c>
      <c r="BA77" s="467">
        <f t="shared" ca="1" si="148"/>
        <v>0</v>
      </c>
      <c r="BB77" s="467">
        <f t="shared" ca="1" si="148"/>
        <v>0</v>
      </c>
      <c r="BC77" s="467">
        <f t="shared" ca="1" si="148"/>
        <v>0</v>
      </c>
      <c r="BD77" s="467">
        <f t="shared" ca="1" si="148"/>
        <v>0</v>
      </c>
      <c r="BE77" s="467">
        <f t="shared" ca="1" si="148"/>
        <v>0</v>
      </c>
      <c r="BF77" s="467">
        <f t="shared" ca="1" si="148"/>
        <v>0</v>
      </c>
      <c r="BG77" s="467">
        <f t="shared" ca="1" si="148"/>
        <v>0</v>
      </c>
      <c r="BH77" s="467">
        <f t="shared" ca="1" si="148"/>
        <v>0</v>
      </c>
      <c r="BI77" s="467">
        <f t="shared" ca="1" si="148"/>
        <v>0</v>
      </c>
      <c r="BJ77" s="467">
        <f t="shared" ca="1" si="148"/>
        <v>0</v>
      </c>
      <c r="BK77" s="467"/>
      <c r="BL77" s="467"/>
      <c r="BM77" s="467"/>
      <c r="BN77" s="467"/>
      <c r="BO77" s="467"/>
      <c r="BP77" s="467"/>
      <c r="BQ77" s="467"/>
      <c r="BR77" s="467"/>
      <c r="BS77" s="467"/>
      <c r="BT77" s="467"/>
      <c r="BU77" s="467"/>
      <c r="BV77" s="467"/>
      <c r="BW77" s="467"/>
      <c r="BX77" s="467"/>
      <c r="BY77" s="467"/>
      <c r="BZ77" s="467"/>
      <c r="CA77" s="467"/>
      <c r="CB77" s="467"/>
      <c r="CC77" s="467"/>
      <c r="CD77" s="467"/>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x14ac:dyDescent="0.2">
      <c r="A78" s="195">
        <f t="shared" si="127"/>
        <v>21</v>
      </c>
      <c r="B78" s="195">
        <f t="shared" si="128"/>
        <v>2037</v>
      </c>
      <c r="C78" s="187">
        <f t="shared" ca="1" si="125"/>
        <v>0</v>
      </c>
      <c r="D78" s="466"/>
      <c r="E78" s="466"/>
      <c r="F78" s="466"/>
      <c r="G78" s="466"/>
      <c r="H78" s="466"/>
      <c r="I78" s="466"/>
      <c r="J78" s="466"/>
      <c r="K78" s="466"/>
      <c r="L78" s="466"/>
      <c r="M78" s="466"/>
      <c r="N78" s="466"/>
      <c r="O78" s="466"/>
      <c r="P78" s="466"/>
      <c r="Q78" s="466"/>
      <c r="R78" s="466"/>
      <c r="S78" s="466"/>
      <c r="T78" s="466"/>
      <c r="U78" s="466"/>
      <c r="V78" s="466"/>
      <c r="W78" s="467"/>
      <c r="X78" s="467">
        <f ca="1">$C78*INDIRECT("'Bonus Calc'!"&amp;D$101&amp;61)</f>
        <v>0</v>
      </c>
      <c r="Y78" s="467">
        <f t="shared" ref="Y78:BK78" ca="1" si="149">$C78*INDIRECT("'Bonus Calc'!"&amp;E$101&amp;61)</f>
        <v>0</v>
      </c>
      <c r="Z78" s="467">
        <f t="shared" ca="1" si="149"/>
        <v>0</v>
      </c>
      <c r="AA78" s="467">
        <f t="shared" ca="1" si="149"/>
        <v>0</v>
      </c>
      <c r="AB78" s="467">
        <f t="shared" ca="1" si="149"/>
        <v>0</v>
      </c>
      <c r="AC78" s="467">
        <f t="shared" ca="1" si="149"/>
        <v>0</v>
      </c>
      <c r="AD78" s="467">
        <f t="shared" ca="1" si="149"/>
        <v>0</v>
      </c>
      <c r="AE78" s="467">
        <f t="shared" ca="1" si="149"/>
        <v>0</v>
      </c>
      <c r="AF78" s="467">
        <f t="shared" ca="1" si="149"/>
        <v>0</v>
      </c>
      <c r="AG78" s="467">
        <f t="shared" ca="1" si="149"/>
        <v>0</v>
      </c>
      <c r="AH78" s="467">
        <f t="shared" ca="1" si="149"/>
        <v>0</v>
      </c>
      <c r="AI78" s="467">
        <f t="shared" ca="1" si="149"/>
        <v>0</v>
      </c>
      <c r="AJ78" s="467">
        <f t="shared" ca="1" si="149"/>
        <v>0</v>
      </c>
      <c r="AK78" s="467">
        <f t="shared" ca="1" si="149"/>
        <v>0</v>
      </c>
      <c r="AL78" s="467">
        <f t="shared" ca="1" si="149"/>
        <v>0</v>
      </c>
      <c r="AM78" s="467">
        <f t="shared" ca="1" si="149"/>
        <v>0</v>
      </c>
      <c r="AN78" s="467">
        <f t="shared" ca="1" si="149"/>
        <v>0</v>
      </c>
      <c r="AO78" s="467">
        <f t="shared" ca="1" si="149"/>
        <v>0</v>
      </c>
      <c r="AP78" s="467">
        <f t="shared" ca="1" si="149"/>
        <v>0</v>
      </c>
      <c r="AQ78" s="467">
        <f t="shared" ca="1" si="149"/>
        <v>0</v>
      </c>
      <c r="AR78" s="467">
        <f t="shared" ca="1" si="149"/>
        <v>0</v>
      </c>
      <c r="AS78" s="467">
        <f t="shared" ca="1" si="149"/>
        <v>0</v>
      </c>
      <c r="AT78" s="467">
        <f t="shared" ca="1" si="149"/>
        <v>0</v>
      </c>
      <c r="AU78" s="467">
        <f t="shared" ca="1" si="149"/>
        <v>0</v>
      </c>
      <c r="AV78" s="467">
        <f t="shared" ca="1" si="149"/>
        <v>0</v>
      </c>
      <c r="AW78" s="467">
        <f t="shared" ca="1" si="149"/>
        <v>0</v>
      </c>
      <c r="AX78" s="467">
        <f t="shared" ca="1" si="149"/>
        <v>0</v>
      </c>
      <c r="AY78" s="467">
        <f t="shared" ca="1" si="149"/>
        <v>0</v>
      </c>
      <c r="AZ78" s="467">
        <f t="shared" ca="1" si="149"/>
        <v>0</v>
      </c>
      <c r="BA78" s="467">
        <f t="shared" ca="1" si="149"/>
        <v>0</v>
      </c>
      <c r="BB78" s="467">
        <f t="shared" ca="1" si="149"/>
        <v>0</v>
      </c>
      <c r="BC78" s="467">
        <f t="shared" ca="1" si="149"/>
        <v>0</v>
      </c>
      <c r="BD78" s="467">
        <f t="shared" ca="1" si="149"/>
        <v>0</v>
      </c>
      <c r="BE78" s="467">
        <f t="shared" ca="1" si="149"/>
        <v>0</v>
      </c>
      <c r="BF78" s="467">
        <f t="shared" ca="1" si="149"/>
        <v>0</v>
      </c>
      <c r="BG78" s="467">
        <f t="shared" ca="1" si="149"/>
        <v>0</v>
      </c>
      <c r="BH78" s="467">
        <f t="shared" ca="1" si="149"/>
        <v>0</v>
      </c>
      <c r="BI78" s="467">
        <f t="shared" ca="1" si="149"/>
        <v>0</v>
      </c>
      <c r="BJ78" s="467">
        <f t="shared" ca="1" si="149"/>
        <v>0</v>
      </c>
      <c r="BK78" s="467">
        <f t="shared" ca="1" si="149"/>
        <v>0</v>
      </c>
      <c r="BL78" s="467"/>
      <c r="BM78" s="467"/>
      <c r="BN78" s="467"/>
      <c r="BO78" s="467"/>
      <c r="BP78" s="467"/>
      <c r="BQ78" s="467"/>
      <c r="BR78" s="467"/>
      <c r="BS78" s="467"/>
      <c r="BT78" s="467"/>
      <c r="BU78" s="467"/>
      <c r="BV78" s="467"/>
      <c r="BW78" s="467"/>
      <c r="BX78" s="467"/>
      <c r="BY78" s="467"/>
      <c r="BZ78" s="467"/>
      <c r="CA78" s="467"/>
      <c r="CB78" s="467"/>
      <c r="CC78" s="467"/>
      <c r="CD78" s="467"/>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row>
    <row r="79" spans="1:104" x14ac:dyDescent="0.2">
      <c r="A79" s="195">
        <f t="shared" si="127"/>
        <v>22</v>
      </c>
      <c r="B79" s="195">
        <f t="shared" si="128"/>
        <v>2038</v>
      </c>
      <c r="C79" s="187">
        <f t="shared" ca="1" si="125"/>
        <v>0</v>
      </c>
      <c r="D79" s="466"/>
      <c r="E79" s="466"/>
      <c r="F79" s="466"/>
      <c r="G79" s="466"/>
      <c r="H79" s="466"/>
      <c r="I79" s="466"/>
      <c r="J79" s="466"/>
      <c r="K79" s="466"/>
      <c r="L79" s="466"/>
      <c r="M79" s="466"/>
      <c r="N79" s="466"/>
      <c r="O79" s="466"/>
      <c r="P79" s="466"/>
      <c r="Q79" s="466"/>
      <c r="R79" s="466"/>
      <c r="S79" s="466"/>
      <c r="T79" s="466"/>
      <c r="U79" s="466"/>
      <c r="V79" s="466"/>
      <c r="W79" s="467"/>
      <c r="X79" s="467"/>
      <c r="Y79" s="467">
        <f ca="1">$C79*INDIRECT("'Bonus Calc'!"&amp;D$101&amp;61)</f>
        <v>0</v>
      </c>
      <c r="Z79" s="467">
        <f t="shared" ref="Z79:BL79" ca="1" si="150">$C79*INDIRECT("'Bonus Calc'!"&amp;E$101&amp;61)</f>
        <v>0</v>
      </c>
      <c r="AA79" s="467">
        <f t="shared" ca="1" si="150"/>
        <v>0</v>
      </c>
      <c r="AB79" s="467">
        <f t="shared" ca="1" si="150"/>
        <v>0</v>
      </c>
      <c r="AC79" s="467">
        <f t="shared" ca="1" si="150"/>
        <v>0</v>
      </c>
      <c r="AD79" s="467">
        <f t="shared" ca="1" si="150"/>
        <v>0</v>
      </c>
      <c r="AE79" s="467">
        <f t="shared" ca="1" si="150"/>
        <v>0</v>
      </c>
      <c r="AF79" s="467">
        <f t="shared" ca="1" si="150"/>
        <v>0</v>
      </c>
      <c r="AG79" s="467">
        <f t="shared" ca="1" si="150"/>
        <v>0</v>
      </c>
      <c r="AH79" s="467">
        <f t="shared" ca="1" si="150"/>
        <v>0</v>
      </c>
      <c r="AI79" s="467">
        <f t="shared" ca="1" si="150"/>
        <v>0</v>
      </c>
      <c r="AJ79" s="467">
        <f t="shared" ca="1" si="150"/>
        <v>0</v>
      </c>
      <c r="AK79" s="467">
        <f t="shared" ca="1" si="150"/>
        <v>0</v>
      </c>
      <c r="AL79" s="467">
        <f t="shared" ca="1" si="150"/>
        <v>0</v>
      </c>
      <c r="AM79" s="467">
        <f t="shared" ca="1" si="150"/>
        <v>0</v>
      </c>
      <c r="AN79" s="467">
        <f t="shared" ca="1" si="150"/>
        <v>0</v>
      </c>
      <c r="AO79" s="467">
        <f t="shared" ca="1" si="150"/>
        <v>0</v>
      </c>
      <c r="AP79" s="467">
        <f t="shared" ca="1" si="150"/>
        <v>0</v>
      </c>
      <c r="AQ79" s="467">
        <f t="shared" ca="1" si="150"/>
        <v>0</v>
      </c>
      <c r="AR79" s="467">
        <f t="shared" ca="1" si="150"/>
        <v>0</v>
      </c>
      <c r="AS79" s="467">
        <f t="shared" ca="1" si="150"/>
        <v>0</v>
      </c>
      <c r="AT79" s="467">
        <f t="shared" ca="1" si="150"/>
        <v>0</v>
      </c>
      <c r="AU79" s="467">
        <f t="shared" ca="1" si="150"/>
        <v>0</v>
      </c>
      <c r="AV79" s="467">
        <f t="shared" ca="1" si="150"/>
        <v>0</v>
      </c>
      <c r="AW79" s="467">
        <f t="shared" ca="1" si="150"/>
        <v>0</v>
      </c>
      <c r="AX79" s="467">
        <f t="shared" ca="1" si="150"/>
        <v>0</v>
      </c>
      <c r="AY79" s="467">
        <f t="shared" ca="1" si="150"/>
        <v>0</v>
      </c>
      <c r="AZ79" s="467">
        <f t="shared" ca="1" si="150"/>
        <v>0</v>
      </c>
      <c r="BA79" s="467">
        <f t="shared" ca="1" si="150"/>
        <v>0</v>
      </c>
      <c r="BB79" s="467">
        <f t="shared" ca="1" si="150"/>
        <v>0</v>
      </c>
      <c r="BC79" s="467">
        <f t="shared" ca="1" si="150"/>
        <v>0</v>
      </c>
      <c r="BD79" s="467">
        <f t="shared" ca="1" si="150"/>
        <v>0</v>
      </c>
      <c r="BE79" s="467">
        <f t="shared" ca="1" si="150"/>
        <v>0</v>
      </c>
      <c r="BF79" s="467">
        <f t="shared" ca="1" si="150"/>
        <v>0</v>
      </c>
      <c r="BG79" s="467">
        <f t="shared" ca="1" si="150"/>
        <v>0</v>
      </c>
      <c r="BH79" s="467">
        <f t="shared" ca="1" si="150"/>
        <v>0</v>
      </c>
      <c r="BI79" s="467">
        <f t="shared" ca="1" si="150"/>
        <v>0</v>
      </c>
      <c r="BJ79" s="467">
        <f t="shared" ca="1" si="150"/>
        <v>0</v>
      </c>
      <c r="BK79" s="467">
        <f t="shared" ca="1" si="150"/>
        <v>0</v>
      </c>
      <c r="BL79" s="467">
        <f t="shared" ca="1" si="150"/>
        <v>0</v>
      </c>
      <c r="BM79" s="467"/>
      <c r="BN79" s="467"/>
      <c r="BO79" s="467"/>
      <c r="BP79" s="467"/>
      <c r="BQ79" s="467"/>
      <c r="BR79" s="467"/>
      <c r="BS79" s="467"/>
      <c r="BT79" s="467"/>
      <c r="BU79" s="467"/>
      <c r="BV79" s="467"/>
      <c r="BW79" s="467"/>
      <c r="BX79" s="467"/>
      <c r="BY79" s="467"/>
      <c r="BZ79" s="467"/>
      <c r="CA79" s="467"/>
      <c r="CB79" s="467"/>
      <c r="CC79" s="467"/>
      <c r="CD79" s="467"/>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row>
    <row r="80" spans="1:104" x14ac:dyDescent="0.2">
      <c r="A80" s="195">
        <f t="shared" si="127"/>
        <v>23</v>
      </c>
      <c r="B80" s="195">
        <f t="shared" si="128"/>
        <v>2039</v>
      </c>
      <c r="C80" s="187">
        <f t="shared" ca="1" si="125"/>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$C80*INDIRECT("'Bonus Calc'!"&amp;D$101&amp;61)</f>
        <v>0</v>
      </c>
      <c r="AA80" s="467">
        <f t="shared" ref="AA80:BM80" ca="1" si="151">$C80*INDIRECT("'Bonus Calc'!"&amp;E$101&amp;61)</f>
        <v>0</v>
      </c>
      <c r="AB80" s="467">
        <f t="shared" ca="1" si="151"/>
        <v>0</v>
      </c>
      <c r="AC80" s="467">
        <f t="shared" ca="1" si="151"/>
        <v>0</v>
      </c>
      <c r="AD80" s="467">
        <f t="shared" ca="1" si="151"/>
        <v>0</v>
      </c>
      <c r="AE80" s="467">
        <f t="shared" ca="1" si="151"/>
        <v>0</v>
      </c>
      <c r="AF80" s="467">
        <f t="shared" ca="1" si="151"/>
        <v>0</v>
      </c>
      <c r="AG80" s="467">
        <f t="shared" ca="1" si="151"/>
        <v>0</v>
      </c>
      <c r="AH80" s="467">
        <f t="shared" ca="1" si="151"/>
        <v>0</v>
      </c>
      <c r="AI80" s="467">
        <f t="shared" ca="1" si="151"/>
        <v>0</v>
      </c>
      <c r="AJ80" s="467">
        <f t="shared" ca="1" si="151"/>
        <v>0</v>
      </c>
      <c r="AK80" s="467">
        <f t="shared" ca="1" si="151"/>
        <v>0</v>
      </c>
      <c r="AL80" s="467">
        <f t="shared" ca="1" si="151"/>
        <v>0</v>
      </c>
      <c r="AM80" s="467">
        <f t="shared" ca="1" si="151"/>
        <v>0</v>
      </c>
      <c r="AN80" s="467">
        <f t="shared" ca="1" si="151"/>
        <v>0</v>
      </c>
      <c r="AO80" s="467">
        <f t="shared" ca="1" si="151"/>
        <v>0</v>
      </c>
      <c r="AP80" s="467">
        <f t="shared" ca="1" si="151"/>
        <v>0</v>
      </c>
      <c r="AQ80" s="467">
        <f t="shared" ca="1" si="151"/>
        <v>0</v>
      </c>
      <c r="AR80" s="467">
        <f t="shared" ca="1" si="151"/>
        <v>0</v>
      </c>
      <c r="AS80" s="467">
        <f t="shared" ca="1" si="151"/>
        <v>0</v>
      </c>
      <c r="AT80" s="467">
        <f t="shared" ca="1" si="151"/>
        <v>0</v>
      </c>
      <c r="AU80" s="467">
        <f t="shared" ca="1" si="151"/>
        <v>0</v>
      </c>
      <c r="AV80" s="467">
        <f t="shared" ca="1" si="151"/>
        <v>0</v>
      </c>
      <c r="AW80" s="467">
        <f t="shared" ca="1" si="151"/>
        <v>0</v>
      </c>
      <c r="AX80" s="467">
        <f t="shared" ca="1" si="151"/>
        <v>0</v>
      </c>
      <c r="AY80" s="467">
        <f t="shared" ca="1" si="151"/>
        <v>0</v>
      </c>
      <c r="AZ80" s="467">
        <f t="shared" ca="1" si="151"/>
        <v>0</v>
      </c>
      <c r="BA80" s="467">
        <f t="shared" ca="1" si="151"/>
        <v>0</v>
      </c>
      <c r="BB80" s="467">
        <f t="shared" ca="1" si="151"/>
        <v>0</v>
      </c>
      <c r="BC80" s="467">
        <f t="shared" ca="1" si="151"/>
        <v>0</v>
      </c>
      <c r="BD80" s="467">
        <f t="shared" ca="1" si="151"/>
        <v>0</v>
      </c>
      <c r="BE80" s="467">
        <f t="shared" ca="1" si="151"/>
        <v>0</v>
      </c>
      <c r="BF80" s="467">
        <f t="shared" ca="1" si="151"/>
        <v>0</v>
      </c>
      <c r="BG80" s="467">
        <f t="shared" ca="1" si="151"/>
        <v>0</v>
      </c>
      <c r="BH80" s="467">
        <f t="shared" ca="1" si="151"/>
        <v>0</v>
      </c>
      <c r="BI80" s="467">
        <f t="shared" ca="1" si="151"/>
        <v>0</v>
      </c>
      <c r="BJ80" s="467">
        <f t="shared" ca="1" si="151"/>
        <v>0</v>
      </c>
      <c r="BK80" s="467">
        <f t="shared" ca="1" si="151"/>
        <v>0</v>
      </c>
      <c r="BL80" s="467">
        <f t="shared" ca="1" si="151"/>
        <v>0</v>
      </c>
      <c r="BM80" s="467">
        <f t="shared" ca="1" si="151"/>
        <v>0</v>
      </c>
      <c r="BN80" s="467"/>
      <c r="BO80" s="467"/>
      <c r="BP80" s="467"/>
      <c r="BQ80" s="467"/>
      <c r="BR80" s="467"/>
      <c r="BS80" s="467"/>
      <c r="BT80" s="467"/>
      <c r="BU80" s="467"/>
      <c r="BV80" s="467"/>
      <c r="BW80" s="467"/>
      <c r="BX80" s="467"/>
      <c r="BY80" s="467"/>
      <c r="BZ80" s="467"/>
      <c r="CA80" s="467"/>
      <c r="CB80" s="467"/>
      <c r="CC80" s="467"/>
      <c r="CD80" s="467"/>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row>
    <row r="81" spans="1:104" x14ac:dyDescent="0.2">
      <c r="A81" s="195">
        <f t="shared" si="127"/>
        <v>24</v>
      </c>
      <c r="B81" s="195">
        <f t="shared" si="128"/>
        <v>2040</v>
      </c>
      <c r="C81" s="187">
        <f t="shared" ca="1" si="125"/>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$C81*INDIRECT("'Bonus Calc'!"&amp;D$101&amp;61)</f>
        <v>0</v>
      </c>
      <c r="AB81" s="467">
        <f t="shared" ref="AB81:BN81" ca="1" si="152">$C81*INDIRECT("'Bonus Calc'!"&amp;E$101&amp;61)</f>
        <v>0</v>
      </c>
      <c r="AC81" s="467">
        <f t="shared" ca="1" si="152"/>
        <v>0</v>
      </c>
      <c r="AD81" s="467">
        <f t="shared" ca="1" si="152"/>
        <v>0</v>
      </c>
      <c r="AE81" s="467">
        <f t="shared" ca="1" si="152"/>
        <v>0</v>
      </c>
      <c r="AF81" s="467">
        <f t="shared" ca="1" si="152"/>
        <v>0</v>
      </c>
      <c r="AG81" s="467">
        <f t="shared" ca="1" si="152"/>
        <v>0</v>
      </c>
      <c r="AH81" s="467">
        <f t="shared" ca="1" si="152"/>
        <v>0</v>
      </c>
      <c r="AI81" s="467">
        <f t="shared" ca="1" si="152"/>
        <v>0</v>
      </c>
      <c r="AJ81" s="467">
        <f t="shared" ca="1" si="152"/>
        <v>0</v>
      </c>
      <c r="AK81" s="467">
        <f t="shared" ca="1" si="152"/>
        <v>0</v>
      </c>
      <c r="AL81" s="467">
        <f t="shared" ca="1" si="152"/>
        <v>0</v>
      </c>
      <c r="AM81" s="467">
        <f t="shared" ca="1" si="152"/>
        <v>0</v>
      </c>
      <c r="AN81" s="467">
        <f t="shared" ca="1" si="152"/>
        <v>0</v>
      </c>
      <c r="AO81" s="467">
        <f t="shared" ca="1" si="152"/>
        <v>0</v>
      </c>
      <c r="AP81" s="467">
        <f t="shared" ca="1" si="152"/>
        <v>0</v>
      </c>
      <c r="AQ81" s="467">
        <f t="shared" ca="1" si="152"/>
        <v>0</v>
      </c>
      <c r="AR81" s="467">
        <f t="shared" ca="1" si="152"/>
        <v>0</v>
      </c>
      <c r="AS81" s="467">
        <f t="shared" ca="1" si="152"/>
        <v>0</v>
      </c>
      <c r="AT81" s="467">
        <f t="shared" ca="1" si="152"/>
        <v>0</v>
      </c>
      <c r="AU81" s="467">
        <f t="shared" ca="1" si="152"/>
        <v>0</v>
      </c>
      <c r="AV81" s="467">
        <f t="shared" ca="1" si="152"/>
        <v>0</v>
      </c>
      <c r="AW81" s="467">
        <f t="shared" ca="1" si="152"/>
        <v>0</v>
      </c>
      <c r="AX81" s="467">
        <f t="shared" ca="1" si="152"/>
        <v>0</v>
      </c>
      <c r="AY81" s="467">
        <f t="shared" ca="1" si="152"/>
        <v>0</v>
      </c>
      <c r="AZ81" s="467">
        <f t="shared" ca="1" si="152"/>
        <v>0</v>
      </c>
      <c r="BA81" s="467">
        <f t="shared" ca="1" si="152"/>
        <v>0</v>
      </c>
      <c r="BB81" s="467">
        <f t="shared" ca="1" si="152"/>
        <v>0</v>
      </c>
      <c r="BC81" s="467">
        <f t="shared" ca="1" si="152"/>
        <v>0</v>
      </c>
      <c r="BD81" s="467">
        <f t="shared" ca="1" si="152"/>
        <v>0</v>
      </c>
      <c r="BE81" s="467">
        <f t="shared" ca="1" si="152"/>
        <v>0</v>
      </c>
      <c r="BF81" s="467">
        <f t="shared" ca="1" si="152"/>
        <v>0</v>
      </c>
      <c r="BG81" s="467">
        <f t="shared" ca="1" si="152"/>
        <v>0</v>
      </c>
      <c r="BH81" s="467">
        <f t="shared" ca="1" si="152"/>
        <v>0</v>
      </c>
      <c r="BI81" s="467">
        <f t="shared" ca="1" si="152"/>
        <v>0</v>
      </c>
      <c r="BJ81" s="467">
        <f t="shared" ca="1" si="152"/>
        <v>0</v>
      </c>
      <c r="BK81" s="467">
        <f t="shared" ca="1" si="152"/>
        <v>0</v>
      </c>
      <c r="BL81" s="467">
        <f t="shared" ca="1" si="152"/>
        <v>0</v>
      </c>
      <c r="BM81" s="467">
        <f t="shared" ca="1" si="152"/>
        <v>0</v>
      </c>
      <c r="BN81" s="467">
        <f t="shared" ca="1" si="152"/>
        <v>0</v>
      </c>
      <c r="BO81" s="467"/>
      <c r="BP81" s="467"/>
      <c r="BQ81" s="467"/>
      <c r="BR81" s="467"/>
      <c r="BS81" s="467"/>
      <c r="BT81" s="467"/>
      <c r="BU81" s="467"/>
      <c r="BV81" s="467"/>
      <c r="BW81" s="467"/>
      <c r="BX81" s="467"/>
      <c r="BY81" s="467"/>
      <c r="BZ81" s="467"/>
      <c r="CA81" s="467"/>
      <c r="CB81" s="467"/>
      <c r="CC81" s="467"/>
      <c r="CD81" s="467"/>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row>
    <row r="82" spans="1:104" x14ac:dyDescent="0.2">
      <c r="A82" s="195">
        <f t="shared" si="127"/>
        <v>25</v>
      </c>
      <c r="B82" s="195">
        <f t="shared" si="128"/>
        <v>2041</v>
      </c>
      <c r="C82" s="187">
        <f t="shared" ca="1" si="125"/>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$C82*INDIRECT("'Bonus Calc'!"&amp;D$101&amp;61)</f>
        <v>0</v>
      </c>
      <c r="AC82" s="467">
        <f t="shared" ref="AC82:BO82" ca="1" si="153">$C82*INDIRECT("'Bonus Calc'!"&amp;E$101&amp;61)</f>
        <v>0</v>
      </c>
      <c r="AD82" s="467">
        <f t="shared" ca="1" si="153"/>
        <v>0</v>
      </c>
      <c r="AE82" s="467">
        <f t="shared" ca="1" si="153"/>
        <v>0</v>
      </c>
      <c r="AF82" s="467">
        <f t="shared" ca="1" si="153"/>
        <v>0</v>
      </c>
      <c r="AG82" s="467">
        <f t="shared" ca="1" si="153"/>
        <v>0</v>
      </c>
      <c r="AH82" s="467">
        <f t="shared" ca="1" si="153"/>
        <v>0</v>
      </c>
      <c r="AI82" s="467">
        <f t="shared" ca="1" si="153"/>
        <v>0</v>
      </c>
      <c r="AJ82" s="467">
        <f t="shared" ca="1" si="153"/>
        <v>0</v>
      </c>
      <c r="AK82" s="467">
        <f t="shared" ca="1" si="153"/>
        <v>0</v>
      </c>
      <c r="AL82" s="467">
        <f t="shared" ca="1" si="153"/>
        <v>0</v>
      </c>
      <c r="AM82" s="467">
        <f t="shared" ca="1" si="153"/>
        <v>0</v>
      </c>
      <c r="AN82" s="467">
        <f t="shared" ca="1" si="153"/>
        <v>0</v>
      </c>
      <c r="AO82" s="467">
        <f t="shared" ca="1" si="153"/>
        <v>0</v>
      </c>
      <c r="AP82" s="467">
        <f t="shared" ca="1" si="153"/>
        <v>0</v>
      </c>
      <c r="AQ82" s="467">
        <f t="shared" ca="1" si="153"/>
        <v>0</v>
      </c>
      <c r="AR82" s="467">
        <f t="shared" ca="1" si="153"/>
        <v>0</v>
      </c>
      <c r="AS82" s="467">
        <f t="shared" ca="1" si="153"/>
        <v>0</v>
      </c>
      <c r="AT82" s="467">
        <f t="shared" ca="1" si="153"/>
        <v>0</v>
      </c>
      <c r="AU82" s="467">
        <f t="shared" ca="1" si="153"/>
        <v>0</v>
      </c>
      <c r="AV82" s="467">
        <f t="shared" ca="1" si="153"/>
        <v>0</v>
      </c>
      <c r="AW82" s="467">
        <f t="shared" ca="1" si="153"/>
        <v>0</v>
      </c>
      <c r="AX82" s="467">
        <f t="shared" ca="1" si="153"/>
        <v>0</v>
      </c>
      <c r="AY82" s="467">
        <f t="shared" ca="1" si="153"/>
        <v>0</v>
      </c>
      <c r="AZ82" s="467">
        <f t="shared" ca="1" si="153"/>
        <v>0</v>
      </c>
      <c r="BA82" s="467">
        <f t="shared" ca="1" si="153"/>
        <v>0</v>
      </c>
      <c r="BB82" s="467">
        <f t="shared" ca="1" si="153"/>
        <v>0</v>
      </c>
      <c r="BC82" s="467">
        <f t="shared" ca="1" si="153"/>
        <v>0</v>
      </c>
      <c r="BD82" s="467">
        <f t="shared" ca="1" si="153"/>
        <v>0</v>
      </c>
      <c r="BE82" s="467">
        <f t="shared" ca="1" si="153"/>
        <v>0</v>
      </c>
      <c r="BF82" s="467">
        <f t="shared" ca="1" si="153"/>
        <v>0</v>
      </c>
      <c r="BG82" s="467">
        <f t="shared" ca="1" si="153"/>
        <v>0</v>
      </c>
      <c r="BH82" s="467">
        <f t="shared" ca="1" si="153"/>
        <v>0</v>
      </c>
      <c r="BI82" s="467">
        <f t="shared" ca="1" si="153"/>
        <v>0</v>
      </c>
      <c r="BJ82" s="467">
        <f t="shared" ca="1" si="153"/>
        <v>0</v>
      </c>
      <c r="BK82" s="467">
        <f t="shared" ca="1" si="153"/>
        <v>0</v>
      </c>
      <c r="BL82" s="467">
        <f t="shared" ca="1" si="153"/>
        <v>0</v>
      </c>
      <c r="BM82" s="467">
        <f t="shared" ca="1" si="153"/>
        <v>0</v>
      </c>
      <c r="BN82" s="467">
        <f t="shared" ca="1" si="153"/>
        <v>0</v>
      </c>
      <c r="BO82" s="467">
        <f t="shared" ca="1" si="153"/>
        <v>0</v>
      </c>
      <c r="BP82" s="467"/>
      <c r="BQ82" s="467"/>
      <c r="BR82" s="467"/>
      <c r="BS82" s="467"/>
      <c r="BT82" s="467"/>
      <c r="BU82" s="467"/>
      <c r="BV82" s="467"/>
      <c r="BW82" s="467"/>
      <c r="BX82" s="467"/>
      <c r="BY82" s="467"/>
      <c r="BZ82" s="467"/>
      <c r="CA82" s="467"/>
      <c r="CB82" s="467"/>
      <c r="CC82" s="467"/>
      <c r="CD82" s="467"/>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row>
    <row r="83" spans="1:104" x14ac:dyDescent="0.2">
      <c r="A83" s="195">
        <f t="shared" si="127"/>
        <v>26</v>
      </c>
      <c r="B83" s="195">
        <f t="shared" si="128"/>
        <v>2042</v>
      </c>
      <c r="C83" s="187">
        <f t="shared" ca="1" si="125"/>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$C83*INDIRECT("'Bonus Calc'!"&amp;D$101&amp;61)</f>
        <v>0</v>
      </c>
      <c r="AD83" s="467">
        <f t="shared" ref="AD83:BP83" ca="1" si="154">$C83*INDIRECT("'Bonus Calc'!"&amp;E$101&amp;61)</f>
        <v>0</v>
      </c>
      <c r="AE83" s="467">
        <f t="shared" ca="1" si="154"/>
        <v>0</v>
      </c>
      <c r="AF83" s="467">
        <f t="shared" ca="1" si="154"/>
        <v>0</v>
      </c>
      <c r="AG83" s="467">
        <f t="shared" ca="1" si="154"/>
        <v>0</v>
      </c>
      <c r="AH83" s="467">
        <f t="shared" ca="1" si="154"/>
        <v>0</v>
      </c>
      <c r="AI83" s="467">
        <f t="shared" ca="1" si="154"/>
        <v>0</v>
      </c>
      <c r="AJ83" s="467">
        <f t="shared" ca="1" si="154"/>
        <v>0</v>
      </c>
      <c r="AK83" s="467">
        <f t="shared" ca="1" si="154"/>
        <v>0</v>
      </c>
      <c r="AL83" s="467">
        <f t="shared" ca="1" si="154"/>
        <v>0</v>
      </c>
      <c r="AM83" s="467">
        <f t="shared" ca="1" si="154"/>
        <v>0</v>
      </c>
      <c r="AN83" s="467">
        <f t="shared" ca="1" si="154"/>
        <v>0</v>
      </c>
      <c r="AO83" s="467">
        <f t="shared" ca="1" si="154"/>
        <v>0</v>
      </c>
      <c r="AP83" s="467">
        <f t="shared" ca="1" si="154"/>
        <v>0</v>
      </c>
      <c r="AQ83" s="467">
        <f t="shared" ca="1" si="154"/>
        <v>0</v>
      </c>
      <c r="AR83" s="467">
        <f t="shared" ca="1" si="154"/>
        <v>0</v>
      </c>
      <c r="AS83" s="467">
        <f t="shared" ca="1" si="154"/>
        <v>0</v>
      </c>
      <c r="AT83" s="467">
        <f t="shared" ca="1" si="154"/>
        <v>0</v>
      </c>
      <c r="AU83" s="467">
        <f t="shared" ca="1" si="154"/>
        <v>0</v>
      </c>
      <c r="AV83" s="467">
        <f t="shared" ca="1" si="154"/>
        <v>0</v>
      </c>
      <c r="AW83" s="467">
        <f t="shared" ca="1" si="154"/>
        <v>0</v>
      </c>
      <c r="AX83" s="467">
        <f t="shared" ca="1" si="154"/>
        <v>0</v>
      </c>
      <c r="AY83" s="467">
        <f t="shared" ca="1" si="154"/>
        <v>0</v>
      </c>
      <c r="AZ83" s="467">
        <f t="shared" ca="1" si="154"/>
        <v>0</v>
      </c>
      <c r="BA83" s="467">
        <f t="shared" ca="1" si="154"/>
        <v>0</v>
      </c>
      <c r="BB83" s="467">
        <f t="shared" ca="1" si="154"/>
        <v>0</v>
      </c>
      <c r="BC83" s="467">
        <f t="shared" ca="1" si="154"/>
        <v>0</v>
      </c>
      <c r="BD83" s="467">
        <f t="shared" ca="1" si="154"/>
        <v>0</v>
      </c>
      <c r="BE83" s="467">
        <f t="shared" ca="1" si="154"/>
        <v>0</v>
      </c>
      <c r="BF83" s="467">
        <f t="shared" ca="1" si="154"/>
        <v>0</v>
      </c>
      <c r="BG83" s="467">
        <f t="shared" ca="1" si="154"/>
        <v>0</v>
      </c>
      <c r="BH83" s="467">
        <f t="shared" ca="1" si="154"/>
        <v>0</v>
      </c>
      <c r="BI83" s="467">
        <f t="shared" ca="1" si="154"/>
        <v>0</v>
      </c>
      <c r="BJ83" s="467">
        <f t="shared" ca="1" si="154"/>
        <v>0</v>
      </c>
      <c r="BK83" s="467">
        <f t="shared" ca="1" si="154"/>
        <v>0</v>
      </c>
      <c r="BL83" s="467">
        <f t="shared" ca="1" si="154"/>
        <v>0</v>
      </c>
      <c r="BM83" s="467">
        <f t="shared" ca="1" si="154"/>
        <v>0</v>
      </c>
      <c r="BN83" s="467">
        <f t="shared" ca="1" si="154"/>
        <v>0</v>
      </c>
      <c r="BO83" s="467">
        <f t="shared" ca="1" si="154"/>
        <v>0</v>
      </c>
      <c r="BP83" s="467">
        <f t="shared" ca="1" si="154"/>
        <v>0</v>
      </c>
      <c r="BQ83" s="467"/>
      <c r="BR83" s="467"/>
      <c r="BS83" s="467"/>
      <c r="BT83" s="467"/>
      <c r="BU83" s="467"/>
      <c r="BV83" s="467"/>
      <c r="BW83" s="467"/>
      <c r="BX83" s="467"/>
      <c r="BY83" s="467"/>
      <c r="BZ83" s="467"/>
      <c r="CA83" s="467"/>
      <c r="CB83" s="467"/>
      <c r="CC83" s="467"/>
      <c r="CD83" s="467"/>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row>
    <row r="84" spans="1:104" x14ac:dyDescent="0.2">
      <c r="A84" s="195">
        <f t="shared" si="127"/>
        <v>27</v>
      </c>
      <c r="B84" s="195">
        <f t="shared" si="128"/>
        <v>2043</v>
      </c>
      <c r="C84" s="187">
        <f t="shared" ca="1" si="125"/>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$C84*INDIRECT("'Bonus Calc'!"&amp;D$101&amp;61)</f>
        <v>0</v>
      </c>
      <c r="AE84" s="467">
        <f t="shared" ref="AE84:BQ84" ca="1" si="155">$C84*INDIRECT("'Bonus Calc'!"&amp;E$101&amp;61)</f>
        <v>0</v>
      </c>
      <c r="AF84" s="467">
        <f t="shared" ca="1" si="155"/>
        <v>0</v>
      </c>
      <c r="AG84" s="467">
        <f t="shared" ca="1" si="155"/>
        <v>0</v>
      </c>
      <c r="AH84" s="467">
        <f t="shared" ca="1" si="155"/>
        <v>0</v>
      </c>
      <c r="AI84" s="467">
        <f t="shared" ca="1" si="155"/>
        <v>0</v>
      </c>
      <c r="AJ84" s="467">
        <f t="shared" ca="1" si="155"/>
        <v>0</v>
      </c>
      <c r="AK84" s="467">
        <f t="shared" ca="1" si="155"/>
        <v>0</v>
      </c>
      <c r="AL84" s="467">
        <f t="shared" ca="1" si="155"/>
        <v>0</v>
      </c>
      <c r="AM84" s="467">
        <f t="shared" ca="1" si="155"/>
        <v>0</v>
      </c>
      <c r="AN84" s="467">
        <f t="shared" ca="1" si="155"/>
        <v>0</v>
      </c>
      <c r="AO84" s="467">
        <f t="shared" ca="1" si="155"/>
        <v>0</v>
      </c>
      <c r="AP84" s="467">
        <f t="shared" ca="1" si="155"/>
        <v>0</v>
      </c>
      <c r="AQ84" s="467">
        <f t="shared" ca="1" si="155"/>
        <v>0</v>
      </c>
      <c r="AR84" s="467">
        <f t="shared" ca="1" si="155"/>
        <v>0</v>
      </c>
      <c r="AS84" s="467">
        <f t="shared" ca="1" si="155"/>
        <v>0</v>
      </c>
      <c r="AT84" s="467">
        <f t="shared" ca="1" si="155"/>
        <v>0</v>
      </c>
      <c r="AU84" s="467">
        <f t="shared" ca="1" si="155"/>
        <v>0</v>
      </c>
      <c r="AV84" s="467">
        <f t="shared" ca="1" si="155"/>
        <v>0</v>
      </c>
      <c r="AW84" s="467">
        <f t="shared" ca="1" si="155"/>
        <v>0</v>
      </c>
      <c r="AX84" s="467">
        <f t="shared" ca="1" si="155"/>
        <v>0</v>
      </c>
      <c r="AY84" s="467">
        <f t="shared" ca="1" si="155"/>
        <v>0</v>
      </c>
      <c r="AZ84" s="467">
        <f t="shared" ca="1" si="155"/>
        <v>0</v>
      </c>
      <c r="BA84" s="467">
        <f t="shared" ca="1" si="155"/>
        <v>0</v>
      </c>
      <c r="BB84" s="467">
        <f t="shared" ca="1" si="155"/>
        <v>0</v>
      </c>
      <c r="BC84" s="467">
        <f t="shared" ca="1" si="155"/>
        <v>0</v>
      </c>
      <c r="BD84" s="467">
        <f t="shared" ca="1" si="155"/>
        <v>0</v>
      </c>
      <c r="BE84" s="467">
        <f t="shared" ca="1" si="155"/>
        <v>0</v>
      </c>
      <c r="BF84" s="467">
        <f t="shared" ca="1" si="155"/>
        <v>0</v>
      </c>
      <c r="BG84" s="467">
        <f t="shared" ca="1" si="155"/>
        <v>0</v>
      </c>
      <c r="BH84" s="467">
        <f t="shared" ca="1" si="155"/>
        <v>0</v>
      </c>
      <c r="BI84" s="467">
        <f t="shared" ca="1" si="155"/>
        <v>0</v>
      </c>
      <c r="BJ84" s="467">
        <f t="shared" ca="1" si="155"/>
        <v>0</v>
      </c>
      <c r="BK84" s="467">
        <f t="shared" ca="1" si="155"/>
        <v>0</v>
      </c>
      <c r="BL84" s="467">
        <f t="shared" ca="1" si="155"/>
        <v>0</v>
      </c>
      <c r="BM84" s="467">
        <f t="shared" ca="1" si="155"/>
        <v>0</v>
      </c>
      <c r="BN84" s="467">
        <f t="shared" ca="1" si="155"/>
        <v>0</v>
      </c>
      <c r="BO84" s="467">
        <f t="shared" ca="1" si="155"/>
        <v>0</v>
      </c>
      <c r="BP84" s="467">
        <f t="shared" ca="1" si="155"/>
        <v>0</v>
      </c>
      <c r="BQ84" s="467">
        <f t="shared" ca="1" si="155"/>
        <v>0</v>
      </c>
      <c r="BR84" s="467"/>
      <c r="BS84" s="467"/>
      <c r="BT84" s="467"/>
      <c r="BU84" s="467"/>
      <c r="BV84" s="467"/>
      <c r="BW84" s="467"/>
      <c r="BX84" s="467"/>
      <c r="BY84" s="467"/>
      <c r="BZ84" s="467"/>
      <c r="CA84" s="467"/>
      <c r="CB84" s="467"/>
      <c r="CC84" s="467"/>
      <c r="CD84" s="467"/>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row>
    <row r="85" spans="1:104" x14ac:dyDescent="0.2">
      <c r="A85" s="195">
        <f t="shared" si="127"/>
        <v>28</v>
      </c>
      <c r="B85" s="195">
        <f t="shared" si="128"/>
        <v>2044</v>
      </c>
      <c r="C85" s="187">
        <f t="shared" ca="1" si="125"/>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$C85*INDIRECT("'Bonus Calc'!"&amp;D$101&amp;61)</f>
        <v>0</v>
      </c>
      <c r="AF85" s="467">
        <f t="shared" ref="AF85:BR85" ca="1" si="156">$C85*INDIRECT("'Bonus Calc'!"&amp;E$101&amp;61)</f>
        <v>0</v>
      </c>
      <c r="AG85" s="467">
        <f t="shared" ca="1" si="156"/>
        <v>0</v>
      </c>
      <c r="AH85" s="467">
        <f t="shared" ca="1" si="156"/>
        <v>0</v>
      </c>
      <c r="AI85" s="467">
        <f t="shared" ca="1" si="156"/>
        <v>0</v>
      </c>
      <c r="AJ85" s="467">
        <f t="shared" ca="1" si="156"/>
        <v>0</v>
      </c>
      <c r="AK85" s="467">
        <f t="shared" ca="1" si="156"/>
        <v>0</v>
      </c>
      <c r="AL85" s="467">
        <f t="shared" ca="1" si="156"/>
        <v>0</v>
      </c>
      <c r="AM85" s="467">
        <f t="shared" ca="1" si="156"/>
        <v>0</v>
      </c>
      <c r="AN85" s="467">
        <f t="shared" ca="1" si="156"/>
        <v>0</v>
      </c>
      <c r="AO85" s="467">
        <f t="shared" ca="1" si="156"/>
        <v>0</v>
      </c>
      <c r="AP85" s="467">
        <f t="shared" ca="1" si="156"/>
        <v>0</v>
      </c>
      <c r="AQ85" s="467">
        <f t="shared" ca="1" si="156"/>
        <v>0</v>
      </c>
      <c r="AR85" s="467">
        <f t="shared" ca="1" si="156"/>
        <v>0</v>
      </c>
      <c r="AS85" s="467">
        <f t="shared" ca="1" si="156"/>
        <v>0</v>
      </c>
      <c r="AT85" s="467">
        <f t="shared" ca="1" si="156"/>
        <v>0</v>
      </c>
      <c r="AU85" s="467">
        <f t="shared" ca="1" si="156"/>
        <v>0</v>
      </c>
      <c r="AV85" s="467">
        <f t="shared" ca="1" si="156"/>
        <v>0</v>
      </c>
      <c r="AW85" s="467">
        <f t="shared" ca="1" si="156"/>
        <v>0</v>
      </c>
      <c r="AX85" s="467">
        <f t="shared" ca="1" si="156"/>
        <v>0</v>
      </c>
      <c r="AY85" s="467">
        <f t="shared" ca="1" si="156"/>
        <v>0</v>
      </c>
      <c r="AZ85" s="467">
        <f t="shared" ca="1" si="156"/>
        <v>0</v>
      </c>
      <c r="BA85" s="467">
        <f t="shared" ca="1" si="156"/>
        <v>0</v>
      </c>
      <c r="BB85" s="467">
        <f t="shared" ca="1" si="156"/>
        <v>0</v>
      </c>
      <c r="BC85" s="467">
        <f t="shared" ca="1" si="156"/>
        <v>0</v>
      </c>
      <c r="BD85" s="467">
        <f t="shared" ca="1" si="156"/>
        <v>0</v>
      </c>
      <c r="BE85" s="467">
        <f t="shared" ca="1" si="156"/>
        <v>0</v>
      </c>
      <c r="BF85" s="467">
        <f t="shared" ca="1" si="156"/>
        <v>0</v>
      </c>
      <c r="BG85" s="467">
        <f t="shared" ca="1" si="156"/>
        <v>0</v>
      </c>
      <c r="BH85" s="467">
        <f t="shared" ca="1" si="156"/>
        <v>0</v>
      </c>
      <c r="BI85" s="467">
        <f t="shared" ca="1" si="156"/>
        <v>0</v>
      </c>
      <c r="BJ85" s="467">
        <f t="shared" ca="1" si="156"/>
        <v>0</v>
      </c>
      <c r="BK85" s="467">
        <f t="shared" ca="1" si="156"/>
        <v>0</v>
      </c>
      <c r="BL85" s="467">
        <f t="shared" ca="1" si="156"/>
        <v>0</v>
      </c>
      <c r="BM85" s="467">
        <f t="shared" ca="1" si="156"/>
        <v>0</v>
      </c>
      <c r="BN85" s="467">
        <f t="shared" ca="1" si="156"/>
        <v>0</v>
      </c>
      <c r="BO85" s="467">
        <f t="shared" ca="1" si="156"/>
        <v>0</v>
      </c>
      <c r="BP85" s="467">
        <f t="shared" ca="1" si="156"/>
        <v>0</v>
      </c>
      <c r="BQ85" s="467">
        <f t="shared" ca="1" si="156"/>
        <v>0</v>
      </c>
      <c r="BR85" s="467">
        <f t="shared" ca="1" si="156"/>
        <v>0</v>
      </c>
      <c r="BS85" s="467"/>
      <c r="BT85" s="467"/>
      <c r="BU85" s="467"/>
      <c r="BV85" s="467"/>
      <c r="BW85" s="467"/>
      <c r="BX85" s="467"/>
      <c r="BY85" s="467"/>
      <c r="BZ85" s="467"/>
      <c r="CA85" s="467"/>
      <c r="CB85" s="467"/>
      <c r="CC85" s="467"/>
      <c r="CD85" s="467"/>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row>
    <row r="86" spans="1:104" x14ac:dyDescent="0.2">
      <c r="A86" s="195">
        <f t="shared" si="127"/>
        <v>29</v>
      </c>
      <c r="B86" s="195">
        <f t="shared" si="128"/>
        <v>2045</v>
      </c>
      <c r="C86" s="187">
        <f t="shared" ca="1" si="125"/>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$C86*INDIRECT("'Bonus Calc'!"&amp;D$101&amp;61)</f>
        <v>0</v>
      </c>
      <c r="AG86" s="467">
        <f t="shared" ref="AG86:BS86" ca="1" si="157">$C86*INDIRECT("'Bonus Calc'!"&amp;E$101&amp;61)</f>
        <v>0</v>
      </c>
      <c r="AH86" s="467">
        <f t="shared" ca="1" si="157"/>
        <v>0</v>
      </c>
      <c r="AI86" s="467">
        <f t="shared" ca="1" si="157"/>
        <v>0</v>
      </c>
      <c r="AJ86" s="467">
        <f t="shared" ca="1" si="157"/>
        <v>0</v>
      </c>
      <c r="AK86" s="467">
        <f t="shared" ca="1" si="157"/>
        <v>0</v>
      </c>
      <c r="AL86" s="467">
        <f t="shared" ca="1" si="157"/>
        <v>0</v>
      </c>
      <c r="AM86" s="467">
        <f t="shared" ca="1" si="157"/>
        <v>0</v>
      </c>
      <c r="AN86" s="467">
        <f t="shared" ca="1" si="157"/>
        <v>0</v>
      </c>
      <c r="AO86" s="467">
        <f t="shared" ca="1" si="157"/>
        <v>0</v>
      </c>
      <c r="AP86" s="467">
        <f t="shared" ca="1" si="157"/>
        <v>0</v>
      </c>
      <c r="AQ86" s="467">
        <f t="shared" ca="1" si="157"/>
        <v>0</v>
      </c>
      <c r="AR86" s="467">
        <f t="shared" ca="1" si="157"/>
        <v>0</v>
      </c>
      <c r="AS86" s="467">
        <f t="shared" ca="1" si="157"/>
        <v>0</v>
      </c>
      <c r="AT86" s="467">
        <f t="shared" ca="1" si="157"/>
        <v>0</v>
      </c>
      <c r="AU86" s="467">
        <f t="shared" ca="1" si="157"/>
        <v>0</v>
      </c>
      <c r="AV86" s="467">
        <f t="shared" ca="1" si="157"/>
        <v>0</v>
      </c>
      <c r="AW86" s="467">
        <f t="shared" ca="1" si="157"/>
        <v>0</v>
      </c>
      <c r="AX86" s="467">
        <f t="shared" ca="1" si="157"/>
        <v>0</v>
      </c>
      <c r="AY86" s="467">
        <f t="shared" ca="1" si="157"/>
        <v>0</v>
      </c>
      <c r="AZ86" s="467">
        <f t="shared" ca="1" si="157"/>
        <v>0</v>
      </c>
      <c r="BA86" s="467">
        <f t="shared" ca="1" si="157"/>
        <v>0</v>
      </c>
      <c r="BB86" s="467">
        <f t="shared" ca="1" si="157"/>
        <v>0</v>
      </c>
      <c r="BC86" s="467">
        <f t="shared" ca="1" si="157"/>
        <v>0</v>
      </c>
      <c r="BD86" s="467">
        <f t="shared" ca="1" si="157"/>
        <v>0</v>
      </c>
      <c r="BE86" s="467">
        <f t="shared" ca="1" si="157"/>
        <v>0</v>
      </c>
      <c r="BF86" s="467">
        <f t="shared" ca="1" si="157"/>
        <v>0</v>
      </c>
      <c r="BG86" s="467">
        <f t="shared" ca="1" si="157"/>
        <v>0</v>
      </c>
      <c r="BH86" s="467">
        <f t="shared" ca="1" si="157"/>
        <v>0</v>
      </c>
      <c r="BI86" s="467">
        <f t="shared" ca="1" si="157"/>
        <v>0</v>
      </c>
      <c r="BJ86" s="467">
        <f t="shared" ca="1" si="157"/>
        <v>0</v>
      </c>
      <c r="BK86" s="467">
        <f t="shared" ca="1" si="157"/>
        <v>0</v>
      </c>
      <c r="BL86" s="467">
        <f t="shared" ca="1" si="157"/>
        <v>0</v>
      </c>
      <c r="BM86" s="467">
        <f t="shared" ca="1" si="157"/>
        <v>0</v>
      </c>
      <c r="BN86" s="467">
        <f t="shared" ca="1" si="157"/>
        <v>0</v>
      </c>
      <c r="BO86" s="467">
        <f t="shared" ca="1" si="157"/>
        <v>0</v>
      </c>
      <c r="BP86" s="467">
        <f t="shared" ca="1" si="157"/>
        <v>0</v>
      </c>
      <c r="BQ86" s="467">
        <f t="shared" ca="1" si="157"/>
        <v>0</v>
      </c>
      <c r="BR86" s="467">
        <f t="shared" ca="1" si="157"/>
        <v>0</v>
      </c>
      <c r="BS86" s="467">
        <f t="shared" ca="1" si="157"/>
        <v>0</v>
      </c>
      <c r="BT86" s="467"/>
      <c r="BU86" s="467"/>
      <c r="BV86" s="467"/>
      <c r="BW86" s="467"/>
      <c r="BX86" s="467"/>
      <c r="BY86" s="467"/>
      <c r="BZ86" s="467"/>
      <c r="CA86" s="467"/>
      <c r="CB86" s="467"/>
      <c r="CC86" s="467"/>
      <c r="CD86" s="467"/>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row>
    <row r="87" spans="1:104" x14ac:dyDescent="0.2">
      <c r="A87" s="195">
        <f t="shared" si="127"/>
        <v>30</v>
      </c>
      <c r="B87" s="195">
        <f t="shared" si="128"/>
        <v>2046</v>
      </c>
      <c r="C87" s="187">
        <f t="shared" ca="1" si="125"/>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$C87*INDIRECT("'Bonus Calc'!"&amp;D$101&amp;61)</f>
        <v>0</v>
      </c>
      <c r="AH87" s="467">
        <f t="shared" ref="AH87:BT87" ca="1" si="158">$C87*INDIRECT("'Bonus Calc'!"&amp;E$101&amp;61)</f>
        <v>0</v>
      </c>
      <c r="AI87" s="467">
        <f t="shared" ca="1" si="158"/>
        <v>0</v>
      </c>
      <c r="AJ87" s="467">
        <f t="shared" ca="1" si="158"/>
        <v>0</v>
      </c>
      <c r="AK87" s="467">
        <f t="shared" ca="1" si="158"/>
        <v>0</v>
      </c>
      <c r="AL87" s="467">
        <f t="shared" ca="1" si="158"/>
        <v>0</v>
      </c>
      <c r="AM87" s="467">
        <f t="shared" ca="1" si="158"/>
        <v>0</v>
      </c>
      <c r="AN87" s="467">
        <f t="shared" ca="1" si="158"/>
        <v>0</v>
      </c>
      <c r="AO87" s="467">
        <f t="shared" ca="1" si="158"/>
        <v>0</v>
      </c>
      <c r="AP87" s="467">
        <f t="shared" ca="1" si="158"/>
        <v>0</v>
      </c>
      <c r="AQ87" s="467">
        <f t="shared" ca="1" si="158"/>
        <v>0</v>
      </c>
      <c r="AR87" s="467">
        <f t="shared" ca="1" si="158"/>
        <v>0</v>
      </c>
      <c r="AS87" s="467">
        <f t="shared" ca="1" si="158"/>
        <v>0</v>
      </c>
      <c r="AT87" s="467">
        <f t="shared" ca="1" si="158"/>
        <v>0</v>
      </c>
      <c r="AU87" s="467">
        <f t="shared" ca="1" si="158"/>
        <v>0</v>
      </c>
      <c r="AV87" s="467">
        <f t="shared" ca="1" si="158"/>
        <v>0</v>
      </c>
      <c r="AW87" s="467">
        <f t="shared" ca="1" si="158"/>
        <v>0</v>
      </c>
      <c r="AX87" s="467">
        <f t="shared" ca="1" si="158"/>
        <v>0</v>
      </c>
      <c r="AY87" s="467">
        <f t="shared" ca="1" si="158"/>
        <v>0</v>
      </c>
      <c r="AZ87" s="467">
        <f t="shared" ca="1" si="158"/>
        <v>0</v>
      </c>
      <c r="BA87" s="467">
        <f t="shared" ca="1" si="158"/>
        <v>0</v>
      </c>
      <c r="BB87" s="467">
        <f t="shared" ca="1" si="158"/>
        <v>0</v>
      </c>
      <c r="BC87" s="467">
        <f t="shared" ca="1" si="158"/>
        <v>0</v>
      </c>
      <c r="BD87" s="467">
        <f t="shared" ca="1" si="158"/>
        <v>0</v>
      </c>
      <c r="BE87" s="467">
        <f t="shared" ca="1" si="158"/>
        <v>0</v>
      </c>
      <c r="BF87" s="467">
        <f t="shared" ca="1" si="158"/>
        <v>0</v>
      </c>
      <c r="BG87" s="467">
        <f t="shared" ca="1" si="158"/>
        <v>0</v>
      </c>
      <c r="BH87" s="467">
        <f t="shared" ca="1" si="158"/>
        <v>0</v>
      </c>
      <c r="BI87" s="467">
        <f t="shared" ca="1" si="158"/>
        <v>0</v>
      </c>
      <c r="BJ87" s="467">
        <f t="shared" ca="1" si="158"/>
        <v>0</v>
      </c>
      <c r="BK87" s="467">
        <f t="shared" ca="1" si="158"/>
        <v>0</v>
      </c>
      <c r="BL87" s="467">
        <f t="shared" ca="1" si="158"/>
        <v>0</v>
      </c>
      <c r="BM87" s="467">
        <f t="shared" ca="1" si="158"/>
        <v>0</v>
      </c>
      <c r="BN87" s="467">
        <f t="shared" ca="1" si="158"/>
        <v>0</v>
      </c>
      <c r="BO87" s="467">
        <f t="shared" ca="1" si="158"/>
        <v>0</v>
      </c>
      <c r="BP87" s="467">
        <f t="shared" ca="1" si="158"/>
        <v>0</v>
      </c>
      <c r="BQ87" s="467">
        <f t="shared" ca="1" si="158"/>
        <v>0</v>
      </c>
      <c r="BR87" s="467">
        <f t="shared" ca="1" si="158"/>
        <v>0</v>
      </c>
      <c r="BS87" s="467">
        <f t="shared" ca="1" si="158"/>
        <v>0</v>
      </c>
      <c r="BT87" s="467">
        <f t="shared" ca="1" si="158"/>
        <v>0</v>
      </c>
      <c r="BU87" s="467"/>
      <c r="BV87" s="467"/>
      <c r="BW87" s="467"/>
      <c r="BX87" s="467"/>
      <c r="BY87" s="467"/>
      <c r="BZ87" s="467"/>
      <c r="CA87" s="467"/>
      <c r="CB87" s="467"/>
      <c r="CC87" s="467"/>
      <c r="CD87" s="467"/>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row>
    <row r="88" spans="1:104" x14ac:dyDescent="0.2">
      <c r="A88" s="195">
        <f t="shared" si="127"/>
        <v>31</v>
      </c>
      <c r="B88" s="195">
        <f t="shared" si="128"/>
        <v>2047</v>
      </c>
      <c r="C88" s="187">
        <f t="shared" ca="1" si="125"/>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$C88*INDIRECT("'Bonus Calc'!"&amp;D$101&amp;61)</f>
        <v>0</v>
      </c>
      <c r="AI88" s="467">
        <f t="shared" ref="AI88:BU88" ca="1" si="159">$C88*INDIRECT("'Bonus Calc'!"&amp;E$101&amp;61)</f>
        <v>0</v>
      </c>
      <c r="AJ88" s="467">
        <f t="shared" ca="1" si="159"/>
        <v>0</v>
      </c>
      <c r="AK88" s="467">
        <f t="shared" ca="1" si="159"/>
        <v>0</v>
      </c>
      <c r="AL88" s="467">
        <f t="shared" ca="1" si="159"/>
        <v>0</v>
      </c>
      <c r="AM88" s="467">
        <f t="shared" ca="1" si="159"/>
        <v>0</v>
      </c>
      <c r="AN88" s="467">
        <f t="shared" ca="1" si="159"/>
        <v>0</v>
      </c>
      <c r="AO88" s="467">
        <f t="shared" ca="1" si="159"/>
        <v>0</v>
      </c>
      <c r="AP88" s="467">
        <f t="shared" ca="1" si="159"/>
        <v>0</v>
      </c>
      <c r="AQ88" s="467">
        <f t="shared" ca="1" si="159"/>
        <v>0</v>
      </c>
      <c r="AR88" s="467">
        <f t="shared" ca="1" si="159"/>
        <v>0</v>
      </c>
      <c r="AS88" s="467">
        <f t="shared" ca="1" si="159"/>
        <v>0</v>
      </c>
      <c r="AT88" s="467">
        <f t="shared" ca="1" si="159"/>
        <v>0</v>
      </c>
      <c r="AU88" s="467">
        <f t="shared" ca="1" si="159"/>
        <v>0</v>
      </c>
      <c r="AV88" s="467">
        <f t="shared" ca="1" si="159"/>
        <v>0</v>
      </c>
      <c r="AW88" s="467">
        <f t="shared" ca="1" si="159"/>
        <v>0</v>
      </c>
      <c r="AX88" s="467">
        <f t="shared" ca="1" si="159"/>
        <v>0</v>
      </c>
      <c r="AY88" s="467">
        <f t="shared" ca="1" si="159"/>
        <v>0</v>
      </c>
      <c r="AZ88" s="467">
        <f t="shared" ca="1" si="159"/>
        <v>0</v>
      </c>
      <c r="BA88" s="467">
        <f t="shared" ca="1" si="159"/>
        <v>0</v>
      </c>
      <c r="BB88" s="467">
        <f t="shared" ca="1" si="159"/>
        <v>0</v>
      </c>
      <c r="BC88" s="467">
        <f t="shared" ca="1" si="159"/>
        <v>0</v>
      </c>
      <c r="BD88" s="467">
        <f t="shared" ca="1" si="159"/>
        <v>0</v>
      </c>
      <c r="BE88" s="467">
        <f t="shared" ca="1" si="159"/>
        <v>0</v>
      </c>
      <c r="BF88" s="467">
        <f t="shared" ca="1" si="159"/>
        <v>0</v>
      </c>
      <c r="BG88" s="467">
        <f t="shared" ca="1" si="159"/>
        <v>0</v>
      </c>
      <c r="BH88" s="467">
        <f t="shared" ca="1" si="159"/>
        <v>0</v>
      </c>
      <c r="BI88" s="467">
        <f t="shared" ca="1" si="159"/>
        <v>0</v>
      </c>
      <c r="BJ88" s="467">
        <f t="shared" ca="1" si="159"/>
        <v>0</v>
      </c>
      <c r="BK88" s="467">
        <f t="shared" ca="1" si="159"/>
        <v>0</v>
      </c>
      <c r="BL88" s="467">
        <f t="shared" ca="1" si="159"/>
        <v>0</v>
      </c>
      <c r="BM88" s="467">
        <f t="shared" ca="1" si="159"/>
        <v>0</v>
      </c>
      <c r="BN88" s="467">
        <f t="shared" ca="1" si="159"/>
        <v>0</v>
      </c>
      <c r="BO88" s="467">
        <f t="shared" ca="1" si="159"/>
        <v>0</v>
      </c>
      <c r="BP88" s="467">
        <f t="shared" ca="1" si="159"/>
        <v>0</v>
      </c>
      <c r="BQ88" s="467">
        <f t="shared" ca="1" si="159"/>
        <v>0</v>
      </c>
      <c r="BR88" s="467">
        <f t="shared" ca="1" si="159"/>
        <v>0</v>
      </c>
      <c r="BS88" s="467">
        <f t="shared" ca="1" si="159"/>
        <v>0</v>
      </c>
      <c r="BT88" s="467">
        <f t="shared" ca="1" si="159"/>
        <v>0</v>
      </c>
      <c r="BU88" s="467">
        <f t="shared" ca="1" si="159"/>
        <v>0</v>
      </c>
      <c r="BV88" s="467"/>
      <c r="BW88" s="467"/>
      <c r="BX88" s="467"/>
      <c r="BY88" s="467"/>
      <c r="BZ88" s="467"/>
      <c r="CA88" s="467"/>
      <c r="CB88" s="467"/>
      <c r="CC88" s="467"/>
      <c r="CD88" s="467"/>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row>
    <row r="89" spans="1:104" x14ac:dyDescent="0.2">
      <c r="A89" s="195">
        <f t="shared" si="127"/>
        <v>32</v>
      </c>
      <c r="B89" s="195">
        <f t="shared" si="128"/>
        <v>2048</v>
      </c>
      <c r="C89" s="187">
        <f t="shared" ca="1" si="125"/>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$C89*INDIRECT("'Bonus Calc'!"&amp;D$101&amp;61)</f>
        <v>0</v>
      </c>
      <c r="AJ89" s="467">
        <f t="shared" ref="AJ89:BV89" ca="1" si="160">$C89*INDIRECT("'Bonus Calc'!"&amp;E$101&amp;61)</f>
        <v>0</v>
      </c>
      <c r="AK89" s="467">
        <f t="shared" ca="1" si="160"/>
        <v>0</v>
      </c>
      <c r="AL89" s="467">
        <f t="shared" ca="1" si="160"/>
        <v>0</v>
      </c>
      <c r="AM89" s="467">
        <f t="shared" ca="1" si="160"/>
        <v>0</v>
      </c>
      <c r="AN89" s="467">
        <f t="shared" ca="1" si="160"/>
        <v>0</v>
      </c>
      <c r="AO89" s="467">
        <f t="shared" ca="1" si="160"/>
        <v>0</v>
      </c>
      <c r="AP89" s="467">
        <f t="shared" ca="1" si="160"/>
        <v>0</v>
      </c>
      <c r="AQ89" s="467">
        <f t="shared" ca="1" si="160"/>
        <v>0</v>
      </c>
      <c r="AR89" s="467">
        <f t="shared" ca="1" si="160"/>
        <v>0</v>
      </c>
      <c r="AS89" s="467">
        <f t="shared" ca="1" si="160"/>
        <v>0</v>
      </c>
      <c r="AT89" s="467">
        <f t="shared" ca="1" si="160"/>
        <v>0</v>
      </c>
      <c r="AU89" s="467">
        <f t="shared" ca="1" si="160"/>
        <v>0</v>
      </c>
      <c r="AV89" s="467">
        <f t="shared" ca="1" si="160"/>
        <v>0</v>
      </c>
      <c r="AW89" s="467">
        <f t="shared" ca="1" si="160"/>
        <v>0</v>
      </c>
      <c r="AX89" s="467">
        <f t="shared" ca="1" si="160"/>
        <v>0</v>
      </c>
      <c r="AY89" s="467">
        <f t="shared" ca="1" si="160"/>
        <v>0</v>
      </c>
      <c r="AZ89" s="467">
        <f t="shared" ca="1" si="160"/>
        <v>0</v>
      </c>
      <c r="BA89" s="467">
        <f t="shared" ca="1" si="160"/>
        <v>0</v>
      </c>
      <c r="BB89" s="467">
        <f t="shared" ca="1" si="160"/>
        <v>0</v>
      </c>
      <c r="BC89" s="467">
        <f t="shared" ca="1" si="160"/>
        <v>0</v>
      </c>
      <c r="BD89" s="467">
        <f t="shared" ca="1" si="160"/>
        <v>0</v>
      </c>
      <c r="BE89" s="467">
        <f t="shared" ca="1" si="160"/>
        <v>0</v>
      </c>
      <c r="BF89" s="467">
        <f t="shared" ca="1" si="160"/>
        <v>0</v>
      </c>
      <c r="BG89" s="467">
        <f t="shared" ca="1" si="160"/>
        <v>0</v>
      </c>
      <c r="BH89" s="467">
        <f t="shared" ca="1" si="160"/>
        <v>0</v>
      </c>
      <c r="BI89" s="467">
        <f t="shared" ca="1" si="160"/>
        <v>0</v>
      </c>
      <c r="BJ89" s="467">
        <f t="shared" ca="1" si="160"/>
        <v>0</v>
      </c>
      <c r="BK89" s="467">
        <f t="shared" ca="1" si="160"/>
        <v>0</v>
      </c>
      <c r="BL89" s="467">
        <f t="shared" ca="1" si="160"/>
        <v>0</v>
      </c>
      <c r="BM89" s="467">
        <f t="shared" ca="1" si="160"/>
        <v>0</v>
      </c>
      <c r="BN89" s="467">
        <f t="shared" ca="1" si="160"/>
        <v>0</v>
      </c>
      <c r="BO89" s="467">
        <f t="shared" ca="1" si="160"/>
        <v>0</v>
      </c>
      <c r="BP89" s="467">
        <f t="shared" ca="1" si="160"/>
        <v>0</v>
      </c>
      <c r="BQ89" s="467">
        <f t="shared" ca="1" si="160"/>
        <v>0</v>
      </c>
      <c r="BR89" s="467">
        <f t="shared" ca="1" si="160"/>
        <v>0</v>
      </c>
      <c r="BS89" s="467">
        <f t="shared" ca="1" si="160"/>
        <v>0</v>
      </c>
      <c r="BT89" s="467">
        <f t="shared" ca="1" si="160"/>
        <v>0</v>
      </c>
      <c r="BU89" s="467">
        <f t="shared" ca="1" si="160"/>
        <v>0</v>
      </c>
      <c r="BV89" s="467">
        <f t="shared" ca="1" si="160"/>
        <v>0</v>
      </c>
      <c r="BW89" s="467"/>
      <c r="BX89" s="467"/>
      <c r="BY89" s="467"/>
      <c r="BZ89" s="467"/>
      <c r="CA89" s="467"/>
      <c r="CB89" s="467"/>
      <c r="CC89" s="467"/>
      <c r="CD89" s="467"/>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row>
    <row r="90" spans="1:104" x14ac:dyDescent="0.2">
      <c r="A90" s="195">
        <f t="shared" si="127"/>
        <v>33</v>
      </c>
      <c r="B90" s="195">
        <f t="shared" si="128"/>
        <v>2049</v>
      </c>
      <c r="C90" s="187">
        <f t="shared" ca="1" si="125"/>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$C90*INDIRECT("'Bonus Calc'!"&amp;D$101&amp;61)</f>
        <v>0</v>
      </c>
      <c r="AK90" s="467">
        <f t="shared" ref="AK90:BW90" ca="1" si="161">$C90*INDIRECT("'Bonus Calc'!"&amp;E$101&amp;61)</f>
        <v>0</v>
      </c>
      <c r="AL90" s="467">
        <f t="shared" ca="1" si="161"/>
        <v>0</v>
      </c>
      <c r="AM90" s="467">
        <f t="shared" ca="1" si="161"/>
        <v>0</v>
      </c>
      <c r="AN90" s="467">
        <f t="shared" ca="1" si="161"/>
        <v>0</v>
      </c>
      <c r="AO90" s="467">
        <f t="shared" ca="1" si="161"/>
        <v>0</v>
      </c>
      <c r="AP90" s="467">
        <f t="shared" ca="1" si="161"/>
        <v>0</v>
      </c>
      <c r="AQ90" s="467">
        <f t="shared" ca="1" si="161"/>
        <v>0</v>
      </c>
      <c r="AR90" s="467">
        <f t="shared" ca="1" si="161"/>
        <v>0</v>
      </c>
      <c r="AS90" s="467">
        <f t="shared" ca="1" si="161"/>
        <v>0</v>
      </c>
      <c r="AT90" s="467">
        <f t="shared" ca="1" si="161"/>
        <v>0</v>
      </c>
      <c r="AU90" s="467">
        <f t="shared" ca="1" si="161"/>
        <v>0</v>
      </c>
      <c r="AV90" s="467">
        <f t="shared" ca="1" si="161"/>
        <v>0</v>
      </c>
      <c r="AW90" s="467">
        <f t="shared" ca="1" si="161"/>
        <v>0</v>
      </c>
      <c r="AX90" s="467">
        <f t="shared" ca="1" si="161"/>
        <v>0</v>
      </c>
      <c r="AY90" s="467">
        <f t="shared" ca="1" si="161"/>
        <v>0</v>
      </c>
      <c r="AZ90" s="467">
        <f t="shared" ca="1" si="161"/>
        <v>0</v>
      </c>
      <c r="BA90" s="467">
        <f t="shared" ca="1" si="161"/>
        <v>0</v>
      </c>
      <c r="BB90" s="467">
        <f t="shared" ca="1" si="161"/>
        <v>0</v>
      </c>
      <c r="BC90" s="467">
        <f t="shared" ca="1" si="161"/>
        <v>0</v>
      </c>
      <c r="BD90" s="467">
        <f t="shared" ca="1" si="161"/>
        <v>0</v>
      </c>
      <c r="BE90" s="467">
        <f t="shared" ca="1" si="161"/>
        <v>0</v>
      </c>
      <c r="BF90" s="467">
        <f t="shared" ca="1" si="161"/>
        <v>0</v>
      </c>
      <c r="BG90" s="467">
        <f t="shared" ca="1" si="161"/>
        <v>0</v>
      </c>
      <c r="BH90" s="467">
        <f t="shared" ca="1" si="161"/>
        <v>0</v>
      </c>
      <c r="BI90" s="467">
        <f t="shared" ca="1" si="161"/>
        <v>0</v>
      </c>
      <c r="BJ90" s="467">
        <f t="shared" ca="1" si="161"/>
        <v>0</v>
      </c>
      <c r="BK90" s="467">
        <f t="shared" ca="1" si="161"/>
        <v>0</v>
      </c>
      <c r="BL90" s="467">
        <f t="shared" ca="1" si="161"/>
        <v>0</v>
      </c>
      <c r="BM90" s="467">
        <f t="shared" ca="1" si="161"/>
        <v>0</v>
      </c>
      <c r="BN90" s="467">
        <f t="shared" ca="1" si="161"/>
        <v>0</v>
      </c>
      <c r="BO90" s="467">
        <f t="shared" ca="1" si="161"/>
        <v>0</v>
      </c>
      <c r="BP90" s="467">
        <f t="shared" ca="1" si="161"/>
        <v>0</v>
      </c>
      <c r="BQ90" s="467">
        <f t="shared" ca="1" si="161"/>
        <v>0</v>
      </c>
      <c r="BR90" s="467">
        <f t="shared" ca="1" si="161"/>
        <v>0</v>
      </c>
      <c r="BS90" s="467">
        <f t="shared" ca="1" si="161"/>
        <v>0</v>
      </c>
      <c r="BT90" s="467">
        <f t="shared" ca="1" si="161"/>
        <v>0</v>
      </c>
      <c r="BU90" s="467">
        <f t="shared" ca="1" si="161"/>
        <v>0</v>
      </c>
      <c r="BV90" s="467">
        <f t="shared" ca="1" si="161"/>
        <v>0</v>
      </c>
      <c r="BW90" s="467">
        <f t="shared" ca="1" si="161"/>
        <v>0</v>
      </c>
      <c r="BX90" s="467"/>
      <c r="BY90" s="467"/>
      <c r="BZ90" s="467"/>
      <c r="CA90" s="467"/>
      <c r="CB90" s="467"/>
      <c r="CC90" s="467"/>
      <c r="CD90" s="467"/>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row>
    <row r="91" spans="1:104" x14ac:dyDescent="0.2">
      <c r="A91" s="195">
        <f t="shared" si="127"/>
        <v>34</v>
      </c>
      <c r="B91" s="195">
        <f t="shared" si="128"/>
        <v>2050</v>
      </c>
      <c r="C91" s="187">
        <f t="shared" ca="1" si="125"/>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$C91*INDIRECT("'Bonus Calc'!"&amp;D$101&amp;61)</f>
        <v>0</v>
      </c>
      <c r="AL91" s="467">
        <f t="shared" ref="AL91:BX91" ca="1" si="162">$C91*INDIRECT("'Bonus Calc'!"&amp;E$101&amp;61)</f>
        <v>0</v>
      </c>
      <c r="AM91" s="467">
        <f t="shared" ca="1" si="162"/>
        <v>0</v>
      </c>
      <c r="AN91" s="467">
        <f t="shared" ca="1" si="162"/>
        <v>0</v>
      </c>
      <c r="AO91" s="467">
        <f t="shared" ca="1" si="162"/>
        <v>0</v>
      </c>
      <c r="AP91" s="467">
        <f t="shared" ca="1" si="162"/>
        <v>0</v>
      </c>
      <c r="AQ91" s="467">
        <f t="shared" ca="1" si="162"/>
        <v>0</v>
      </c>
      <c r="AR91" s="467">
        <f t="shared" ca="1" si="162"/>
        <v>0</v>
      </c>
      <c r="AS91" s="467">
        <f t="shared" ca="1" si="162"/>
        <v>0</v>
      </c>
      <c r="AT91" s="467">
        <f t="shared" ca="1" si="162"/>
        <v>0</v>
      </c>
      <c r="AU91" s="467">
        <f t="shared" ca="1" si="162"/>
        <v>0</v>
      </c>
      <c r="AV91" s="467">
        <f t="shared" ca="1" si="162"/>
        <v>0</v>
      </c>
      <c r="AW91" s="467">
        <f t="shared" ca="1" si="162"/>
        <v>0</v>
      </c>
      <c r="AX91" s="467">
        <f t="shared" ca="1" si="162"/>
        <v>0</v>
      </c>
      <c r="AY91" s="467">
        <f t="shared" ca="1" si="162"/>
        <v>0</v>
      </c>
      <c r="AZ91" s="467">
        <f t="shared" ca="1" si="162"/>
        <v>0</v>
      </c>
      <c r="BA91" s="467">
        <f t="shared" ca="1" si="162"/>
        <v>0</v>
      </c>
      <c r="BB91" s="467">
        <f t="shared" ca="1" si="162"/>
        <v>0</v>
      </c>
      <c r="BC91" s="467">
        <f t="shared" ca="1" si="162"/>
        <v>0</v>
      </c>
      <c r="BD91" s="467">
        <f t="shared" ca="1" si="162"/>
        <v>0</v>
      </c>
      <c r="BE91" s="467">
        <f t="shared" ca="1" si="162"/>
        <v>0</v>
      </c>
      <c r="BF91" s="467">
        <f t="shared" ca="1" si="162"/>
        <v>0</v>
      </c>
      <c r="BG91" s="467">
        <f t="shared" ca="1" si="162"/>
        <v>0</v>
      </c>
      <c r="BH91" s="467">
        <f t="shared" ca="1" si="162"/>
        <v>0</v>
      </c>
      <c r="BI91" s="467">
        <f t="shared" ca="1" si="162"/>
        <v>0</v>
      </c>
      <c r="BJ91" s="467">
        <f t="shared" ca="1" si="162"/>
        <v>0</v>
      </c>
      <c r="BK91" s="467">
        <f t="shared" ca="1" si="162"/>
        <v>0</v>
      </c>
      <c r="BL91" s="467">
        <f t="shared" ca="1" si="162"/>
        <v>0</v>
      </c>
      <c r="BM91" s="467">
        <f t="shared" ca="1" si="162"/>
        <v>0</v>
      </c>
      <c r="BN91" s="467">
        <f t="shared" ca="1" si="162"/>
        <v>0</v>
      </c>
      <c r="BO91" s="467">
        <f t="shared" ca="1" si="162"/>
        <v>0</v>
      </c>
      <c r="BP91" s="467">
        <f t="shared" ca="1" si="162"/>
        <v>0</v>
      </c>
      <c r="BQ91" s="467">
        <f t="shared" ca="1" si="162"/>
        <v>0</v>
      </c>
      <c r="BR91" s="467">
        <f t="shared" ca="1" si="162"/>
        <v>0</v>
      </c>
      <c r="BS91" s="467">
        <f t="shared" ca="1" si="162"/>
        <v>0</v>
      </c>
      <c r="BT91" s="467">
        <f t="shared" ca="1" si="162"/>
        <v>0</v>
      </c>
      <c r="BU91" s="467">
        <f t="shared" ca="1" si="162"/>
        <v>0</v>
      </c>
      <c r="BV91" s="467">
        <f t="shared" ca="1" si="162"/>
        <v>0</v>
      </c>
      <c r="BW91" s="467">
        <f t="shared" ca="1" si="162"/>
        <v>0</v>
      </c>
      <c r="BX91" s="467">
        <f t="shared" ca="1" si="162"/>
        <v>0</v>
      </c>
      <c r="BY91" s="467"/>
      <c r="BZ91" s="467"/>
      <c r="CA91" s="467"/>
      <c r="CB91" s="467"/>
      <c r="CC91" s="467"/>
      <c r="CD91" s="467"/>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row>
    <row r="92" spans="1:104" x14ac:dyDescent="0.2">
      <c r="A92" s="195">
        <f t="shared" si="127"/>
        <v>35</v>
      </c>
      <c r="B92" s="195">
        <f t="shared" si="128"/>
        <v>2051</v>
      </c>
      <c r="C92" s="187">
        <f t="shared" ca="1" si="125"/>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$C92*INDIRECT("'Bonus Calc'!"&amp;D$101&amp;61)</f>
        <v>0</v>
      </c>
      <c r="AM92" s="467">
        <f t="shared" ref="AM92:BY92" ca="1" si="163">$C92*INDIRECT("'Bonus Calc'!"&amp;E$101&amp;61)</f>
        <v>0</v>
      </c>
      <c r="AN92" s="467">
        <f t="shared" ca="1" si="163"/>
        <v>0</v>
      </c>
      <c r="AO92" s="467">
        <f t="shared" ca="1" si="163"/>
        <v>0</v>
      </c>
      <c r="AP92" s="467">
        <f t="shared" ca="1" si="163"/>
        <v>0</v>
      </c>
      <c r="AQ92" s="467">
        <f t="shared" ca="1" si="163"/>
        <v>0</v>
      </c>
      <c r="AR92" s="467">
        <f t="shared" ca="1" si="163"/>
        <v>0</v>
      </c>
      <c r="AS92" s="467">
        <f t="shared" ca="1" si="163"/>
        <v>0</v>
      </c>
      <c r="AT92" s="467">
        <f t="shared" ca="1" si="163"/>
        <v>0</v>
      </c>
      <c r="AU92" s="467">
        <f t="shared" ca="1" si="163"/>
        <v>0</v>
      </c>
      <c r="AV92" s="467">
        <f t="shared" ca="1" si="163"/>
        <v>0</v>
      </c>
      <c r="AW92" s="467">
        <f t="shared" ca="1" si="163"/>
        <v>0</v>
      </c>
      <c r="AX92" s="467">
        <f t="shared" ca="1" si="163"/>
        <v>0</v>
      </c>
      <c r="AY92" s="467">
        <f t="shared" ca="1" si="163"/>
        <v>0</v>
      </c>
      <c r="AZ92" s="467">
        <f t="shared" ca="1" si="163"/>
        <v>0</v>
      </c>
      <c r="BA92" s="467">
        <f t="shared" ca="1" si="163"/>
        <v>0</v>
      </c>
      <c r="BB92" s="467">
        <f t="shared" ca="1" si="163"/>
        <v>0</v>
      </c>
      <c r="BC92" s="467">
        <f t="shared" ca="1" si="163"/>
        <v>0</v>
      </c>
      <c r="BD92" s="467">
        <f t="shared" ca="1" si="163"/>
        <v>0</v>
      </c>
      <c r="BE92" s="467">
        <f t="shared" ca="1" si="163"/>
        <v>0</v>
      </c>
      <c r="BF92" s="467">
        <f t="shared" ca="1" si="163"/>
        <v>0</v>
      </c>
      <c r="BG92" s="467">
        <f t="shared" ca="1" si="163"/>
        <v>0</v>
      </c>
      <c r="BH92" s="467">
        <f t="shared" ca="1" si="163"/>
        <v>0</v>
      </c>
      <c r="BI92" s="467">
        <f t="shared" ca="1" si="163"/>
        <v>0</v>
      </c>
      <c r="BJ92" s="467">
        <f t="shared" ca="1" si="163"/>
        <v>0</v>
      </c>
      <c r="BK92" s="467">
        <f t="shared" ca="1" si="163"/>
        <v>0</v>
      </c>
      <c r="BL92" s="467">
        <f t="shared" ca="1" si="163"/>
        <v>0</v>
      </c>
      <c r="BM92" s="467">
        <f t="shared" ca="1" si="163"/>
        <v>0</v>
      </c>
      <c r="BN92" s="467">
        <f t="shared" ca="1" si="163"/>
        <v>0</v>
      </c>
      <c r="BO92" s="467">
        <f t="shared" ca="1" si="163"/>
        <v>0</v>
      </c>
      <c r="BP92" s="467">
        <f t="shared" ca="1" si="163"/>
        <v>0</v>
      </c>
      <c r="BQ92" s="467">
        <f t="shared" ca="1" si="163"/>
        <v>0</v>
      </c>
      <c r="BR92" s="467">
        <f t="shared" ca="1" si="163"/>
        <v>0</v>
      </c>
      <c r="BS92" s="467">
        <f t="shared" ca="1" si="163"/>
        <v>0</v>
      </c>
      <c r="BT92" s="467">
        <f t="shared" ca="1" si="163"/>
        <v>0</v>
      </c>
      <c r="BU92" s="467">
        <f t="shared" ca="1" si="163"/>
        <v>0</v>
      </c>
      <c r="BV92" s="467">
        <f t="shared" ca="1" si="163"/>
        <v>0</v>
      </c>
      <c r="BW92" s="467">
        <f t="shared" ca="1" si="163"/>
        <v>0</v>
      </c>
      <c r="BX92" s="467">
        <f t="shared" ca="1" si="163"/>
        <v>0</v>
      </c>
      <c r="BY92" s="467">
        <f t="shared" ca="1" si="163"/>
        <v>0</v>
      </c>
      <c r="BZ92" s="467"/>
      <c r="CA92" s="467"/>
      <c r="CB92" s="467"/>
      <c r="CC92" s="467"/>
      <c r="CD92" s="467"/>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row>
    <row r="93" spans="1:104" x14ac:dyDescent="0.2">
      <c r="A93" s="195">
        <f t="shared" si="127"/>
        <v>36</v>
      </c>
      <c r="B93" s="195">
        <f t="shared" si="128"/>
        <v>2052</v>
      </c>
      <c r="C93" s="187">
        <f t="shared" ca="1" si="125"/>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$C93*INDIRECT("'Bonus Calc'!"&amp;D$101&amp;61)</f>
        <v>0</v>
      </c>
      <c r="AN93" s="467">
        <f t="shared" ref="AN93:BZ93" ca="1" si="164">$C93*INDIRECT("'Bonus Calc'!"&amp;E$101&amp;61)</f>
        <v>0</v>
      </c>
      <c r="AO93" s="467">
        <f t="shared" ca="1" si="164"/>
        <v>0</v>
      </c>
      <c r="AP93" s="467">
        <f t="shared" ca="1" si="164"/>
        <v>0</v>
      </c>
      <c r="AQ93" s="467">
        <f t="shared" ca="1" si="164"/>
        <v>0</v>
      </c>
      <c r="AR93" s="467">
        <f t="shared" ca="1" si="164"/>
        <v>0</v>
      </c>
      <c r="AS93" s="467">
        <f t="shared" ca="1" si="164"/>
        <v>0</v>
      </c>
      <c r="AT93" s="467">
        <f t="shared" ca="1" si="164"/>
        <v>0</v>
      </c>
      <c r="AU93" s="467">
        <f t="shared" ca="1" si="164"/>
        <v>0</v>
      </c>
      <c r="AV93" s="467">
        <f t="shared" ca="1" si="164"/>
        <v>0</v>
      </c>
      <c r="AW93" s="467">
        <f t="shared" ca="1" si="164"/>
        <v>0</v>
      </c>
      <c r="AX93" s="467">
        <f t="shared" ca="1" si="164"/>
        <v>0</v>
      </c>
      <c r="AY93" s="467">
        <f t="shared" ca="1" si="164"/>
        <v>0</v>
      </c>
      <c r="AZ93" s="467">
        <f t="shared" ca="1" si="164"/>
        <v>0</v>
      </c>
      <c r="BA93" s="467">
        <f t="shared" ca="1" si="164"/>
        <v>0</v>
      </c>
      <c r="BB93" s="467">
        <f t="shared" ca="1" si="164"/>
        <v>0</v>
      </c>
      <c r="BC93" s="467">
        <f t="shared" ca="1" si="164"/>
        <v>0</v>
      </c>
      <c r="BD93" s="467">
        <f t="shared" ca="1" si="164"/>
        <v>0</v>
      </c>
      <c r="BE93" s="467">
        <f t="shared" ca="1" si="164"/>
        <v>0</v>
      </c>
      <c r="BF93" s="467">
        <f t="shared" ca="1" si="164"/>
        <v>0</v>
      </c>
      <c r="BG93" s="467">
        <f t="shared" ca="1" si="164"/>
        <v>0</v>
      </c>
      <c r="BH93" s="467">
        <f t="shared" ca="1" si="164"/>
        <v>0</v>
      </c>
      <c r="BI93" s="467">
        <f t="shared" ca="1" si="164"/>
        <v>0</v>
      </c>
      <c r="BJ93" s="467">
        <f t="shared" ca="1" si="164"/>
        <v>0</v>
      </c>
      <c r="BK93" s="467">
        <f t="shared" ca="1" si="164"/>
        <v>0</v>
      </c>
      <c r="BL93" s="467">
        <f t="shared" ca="1" si="164"/>
        <v>0</v>
      </c>
      <c r="BM93" s="467">
        <f t="shared" ca="1" si="164"/>
        <v>0</v>
      </c>
      <c r="BN93" s="467">
        <f t="shared" ca="1" si="164"/>
        <v>0</v>
      </c>
      <c r="BO93" s="467">
        <f t="shared" ca="1" si="164"/>
        <v>0</v>
      </c>
      <c r="BP93" s="467">
        <f t="shared" ca="1" si="164"/>
        <v>0</v>
      </c>
      <c r="BQ93" s="467">
        <f t="shared" ca="1" si="164"/>
        <v>0</v>
      </c>
      <c r="BR93" s="467">
        <f t="shared" ca="1" si="164"/>
        <v>0</v>
      </c>
      <c r="BS93" s="467">
        <f t="shared" ca="1" si="164"/>
        <v>0</v>
      </c>
      <c r="BT93" s="467">
        <f t="shared" ca="1" si="164"/>
        <v>0</v>
      </c>
      <c r="BU93" s="467">
        <f t="shared" ca="1" si="164"/>
        <v>0</v>
      </c>
      <c r="BV93" s="467">
        <f t="shared" ca="1" si="164"/>
        <v>0</v>
      </c>
      <c r="BW93" s="467">
        <f t="shared" ca="1" si="164"/>
        <v>0</v>
      </c>
      <c r="BX93" s="467">
        <f t="shared" ca="1" si="164"/>
        <v>0</v>
      </c>
      <c r="BY93" s="467">
        <f t="shared" ca="1" si="164"/>
        <v>0</v>
      </c>
      <c r="BZ93" s="467">
        <f t="shared" ca="1" si="164"/>
        <v>0</v>
      </c>
      <c r="CA93" s="467"/>
      <c r="CB93" s="467"/>
      <c r="CC93" s="467"/>
      <c r="CD93" s="467"/>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row>
    <row r="94" spans="1:104" x14ac:dyDescent="0.2">
      <c r="A94" s="195">
        <f t="shared" si="127"/>
        <v>37</v>
      </c>
      <c r="B94" s="195">
        <f t="shared" si="128"/>
        <v>2053</v>
      </c>
      <c r="C94" s="187">
        <f t="shared" ca="1" si="125"/>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$C94*INDIRECT("'Bonus Calc'!"&amp;D$101&amp;61)</f>
        <v>0</v>
      </c>
      <c r="AO94" s="467">
        <f t="shared" ref="AO94:CA94" ca="1" si="165">$C94*INDIRECT("'Bonus Calc'!"&amp;E$101&amp;61)</f>
        <v>0</v>
      </c>
      <c r="AP94" s="467">
        <f t="shared" ca="1" si="165"/>
        <v>0</v>
      </c>
      <c r="AQ94" s="467">
        <f t="shared" ca="1" si="165"/>
        <v>0</v>
      </c>
      <c r="AR94" s="467">
        <f t="shared" ca="1" si="165"/>
        <v>0</v>
      </c>
      <c r="AS94" s="467">
        <f t="shared" ca="1" si="165"/>
        <v>0</v>
      </c>
      <c r="AT94" s="467">
        <f t="shared" ca="1" si="165"/>
        <v>0</v>
      </c>
      <c r="AU94" s="467">
        <f t="shared" ca="1" si="165"/>
        <v>0</v>
      </c>
      <c r="AV94" s="467">
        <f t="shared" ca="1" si="165"/>
        <v>0</v>
      </c>
      <c r="AW94" s="467">
        <f t="shared" ca="1" si="165"/>
        <v>0</v>
      </c>
      <c r="AX94" s="467">
        <f t="shared" ca="1" si="165"/>
        <v>0</v>
      </c>
      <c r="AY94" s="467">
        <f t="shared" ca="1" si="165"/>
        <v>0</v>
      </c>
      <c r="AZ94" s="467">
        <f t="shared" ca="1" si="165"/>
        <v>0</v>
      </c>
      <c r="BA94" s="467">
        <f t="shared" ca="1" si="165"/>
        <v>0</v>
      </c>
      <c r="BB94" s="467">
        <f t="shared" ca="1" si="165"/>
        <v>0</v>
      </c>
      <c r="BC94" s="467">
        <f t="shared" ca="1" si="165"/>
        <v>0</v>
      </c>
      <c r="BD94" s="467">
        <f t="shared" ca="1" si="165"/>
        <v>0</v>
      </c>
      <c r="BE94" s="467">
        <f t="shared" ca="1" si="165"/>
        <v>0</v>
      </c>
      <c r="BF94" s="467">
        <f t="shared" ca="1" si="165"/>
        <v>0</v>
      </c>
      <c r="BG94" s="467">
        <f t="shared" ca="1" si="165"/>
        <v>0</v>
      </c>
      <c r="BH94" s="467">
        <f t="shared" ca="1" si="165"/>
        <v>0</v>
      </c>
      <c r="BI94" s="467">
        <f t="shared" ca="1" si="165"/>
        <v>0</v>
      </c>
      <c r="BJ94" s="467">
        <f t="shared" ca="1" si="165"/>
        <v>0</v>
      </c>
      <c r="BK94" s="467">
        <f t="shared" ca="1" si="165"/>
        <v>0</v>
      </c>
      <c r="BL94" s="467">
        <f t="shared" ca="1" si="165"/>
        <v>0</v>
      </c>
      <c r="BM94" s="467">
        <f t="shared" ca="1" si="165"/>
        <v>0</v>
      </c>
      <c r="BN94" s="467">
        <f t="shared" ca="1" si="165"/>
        <v>0</v>
      </c>
      <c r="BO94" s="467">
        <f t="shared" ca="1" si="165"/>
        <v>0</v>
      </c>
      <c r="BP94" s="467">
        <f t="shared" ca="1" si="165"/>
        <v>0</v>
      </c>
      <c r="BQ94" s="467">
        <f t="shared" ca="1" si="165"/>
        <v>0</v>
      </c>
      <c r="BR94" s="467">
        <f t="shared" ca="1" si="165"/>
        <v>0</v>
      </c>
      <c r="BS94" s="467">
        <f t="shared" ca="1" si="165"/>
        <v>0</v>
      </c>
      <c r="BT94" s="467">
        <f t="shared" ca="1" si="165"/>
        <v>0</v>
      </c>
      <c r="BU94" s="467">
        <f t="shared" ca="1" si="165"/>
        <v>0</v>
      </c>
      <c r="BV94" s="467">
        <f t="shared" ca="1" si="165"/>
        <v>0</v>
      </c>
      <c r="BW94" s="467">
        <f t="shared" ca="1" si="165"/>
        <v>0</v>
      </c>
      <c r="BX94" s="467">
        <f t="shared" ca="1" si="165"/>
        <v>0</v>
      </c>
      <c r="BY94" s="467">
        <f t="shared" ca="1" si="165"/>
        <v>0</v>
      </c>
      <c r="BZ94" s="467">
        <f t="shared" ca="1" si="165"/>
        <v>0</v>
      </c>
      <c r="CA94" s="467">
        <f t="shared" ca="1" si="165"/>
        <v>0</v>
      </c>
      <c r="CB94" s="467"/>
      <c r="CC94" s="467"/>
      <c r="CD94" s="467"/>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row>
    <row r="95" spans="1:104" x14ac:dyDescent="0.2">
      <c r="A95" s="195">
        <f t="shared" si="127"/>
        <v>38</v>
      </c>
      <c r="B95" s="195">
        <f t="shared" si="128"/>
        <v>2054</v>
      </c>
      <c r="C95" s="187">
        <f t="shared" ca="1" si="125"/>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$C95*INDIRECT("'Bonus Calc'!"&amp;D$101&amp;61)</f>
        <v>0</v>
      </c>
      <c r="AP95" s="467">
        <f t="shared" ref="AP95:CB95" ca="1" si="166">$C95*INDIRECT("'Bonus Calc'!"&amp;E$101&amp;61)</f>
        <v>0</v>
      </c>
      <c r="AQ95" s="467">
        <f t="shared" ca="1" si="166"/>
        <v>0</v>
      </c>
      <c r="AR95" s="467">
        <f t="shared" ca="1" si="166"/>
        <v>0</v>
      </c>
      <c r="AS95" s="467">
        <f t="shared" ca="1" si="166"/>
        <v>0</v>
      </c>
      <c r="AT95" s="467">
        <f t="shared" ca="1" si="166"/>
        <v>0</v>
      </c>
      <c r="AU95" s="467">
        <f t="shared" ca="1" si="166"/>
        <v>0</v>
      </c>
      <c r="AV95" s="467">
        <f t="shared" ca="1" si="166"/>
        <v>0</v>
      </c>
      <c r="AW95" s="467">
        <f t="shared" ca="1" si="166"/>
        <v>0</v>
      </c>
      <c r="AX95" s="467">
        <f t="shared" ca="1" si="166"/>
        <v>0</v>
      </c>
      <c r="AY95" s="467">
        <f t="shared" ca="1" si="166"/>
        <v>0</v>
      </c>
      <c r="AZ95" s="467">
        <f t="shared" ca="1" si="166"/>
        <v>0</v>
      </c>
      <c r="BA95" s="467">
        <f t="shared" ca="1" si="166"/>
        <v>0</v>
      </c>
      <c r="BB95" s="467">
        <f t="shared" ca="1" si="166"/>
        <v>0</v>
      </c>
      <c r="BC95" s="467">
        <f t="shared" ca="1" si="166"/>
        <v>0</v>
      </c>
      <c r="BD95" s="467">
        <f t="shared" ca="1" si="166"/>
        <v>0</v>
      </c>
      <c r="BE95" s="467">
        <f t="shared" ca="1" si="166"/>
        <v>0</v>
      </c>
      <c r="BF95" s="467">
        <f t="shared" ca="1" si="166"/>
        <v>0</v>
      </c>
      <c r="BG95" s="467">
        <f t="shared" ca="1" si="166"/>
        <v>0</v>
      </c>
      <c r="BH95" s="467">
        <f t="shared" ca="1" si="166"/>
        <v>0</v>
      </c>
      <c r="BI95" s="467">
        <f t="shared" ca="1" si="166"/>
        <v>0</v>
      </c>
      <c r="BJ95" s="467">
        <f t="shared" ca="1" si="166"/>
        <v>0</v>
      </c>
      <c r="BK95" s="467">
        <f t="shared" ca="1" si="166"/>
        <v>0</v>
      </c>
      <c r="BL95" s="467">
        <f t="shared" ca="1" si="166"/>
        <v>0</v>
      </c>
      <c r="BM95" s="467">
        <f t="shared" ca="1" si="166"/>
        <v>0</v>
      </c>
      <c r="BN95" s="467">
        <f t="shared" ca="1" si="166"/>
        <v>0</v>
      </c>
      <c r="BO95" s="467">
        <f t="shared" ca="1" si="166"/>
        <v>0</v>
      </c>
      <c r="BP95" s="467">
        <f t="shared" ca="1" si="166"/>
        <v>0</v>
      </c>
      <c r="BQ95" s="467">
        <f t="shared" ca="1" si="166"/>
        <v>0</v>
      </c>
      <c r="BR95" s="467">
        <f t="shared" ca="1" si="166"/>
        <v>0</v>
      </c>
      <c r="BS95" s="467">
        <f t="shared" ca="1" si="166"/>
        <v>0</v>
      </c>
      <c r="BT95" s="467">
        <f t="shared" ca="1" si="166"/>
        <v>0</v>
      </c>
      <c r="BU95" s="467">
        <f t="shared" ca="1" si="166"/>
        <v>0</v>
      </c>
      <c r="BV95" s="467">
        <f t="shared" ca="1" si="166"/>
        <v>0</v>
      </c>
      <c r="BW95" s="467">
        <f t="shared" ca="1" si="166"/>
        <v>0</v>
      </c>
      <c r="BX95" s="467">
        <f t="shared" ca="1" si="166"/>
        <v>0</v>
      </c>
      <c r="BY95" s="467">
        <f t="shared" ca="1" si="166"/>
        <v>0</v>
      </c>
      <c r="BZ95" s="467">
        <f t="shared" ca="1" si="166"/>
        <v>0</v>
      </c>
      <c r="CA95" s="467">
        <f t="shared" ca="1" si="166"/>
        <v>0</v>
      </c>
      <c r="CB95" s="467">
        <f t="shared" ca="1" si="166"/>
        <v>0</v>
      </c>
      <c r="CC95" s="467"/>
      <c r="CD95" s="467"/>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row>
    <row r="96" spans="1:104" x14ac:dyDescent="0.2">
      <c r="A96" s="195">
        <f t="shared" si="127"/>
        <v>39</v>
      </c>
      <c r="B96" s="195">
        <f t="shared" si="128"/>
        <v>2055</v>
      </c>
      <c r="C96" s="187">
        <f t="shared" ca="1" si="125"/>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$C96*INDIRECT("'Bonus Calc'!"&amp;D$101&amp;61)</f>
        <v>0</v>
      </c>
      <c r="AQ96" s="467">
        <f t="shared" ref="AQ96:CC96" ca="1" si="167">$C96*INDIRECT("'Bonus Calc'!"&amp;E$101&amp;61)</f>
        <v>0</v>
      </c>
      <c r="AR96" s="467">
        <f t="shared" ca="1" si="167"/>
        <v>0</v>
      </c>
      <c r="AS96" s="467">
        <f t="shared" ca="1" si="167"/>
        <v>0</v>
      </c>
      <c r="AT96" s="467">
        <f t="shared" ca="1" si="167"/>
        <v>0</v>
      </c>
      <c r="AU96" s="467">
        <f t="shared" ca="1" si="167"/>
        <v>0</v>
      </c>
      <c r="AV96" s="467">
        <f t="shared" ca="1" si="167"/>
        <v>0</v>
      </c>
      <c r="AW96" s="467">
        <f t="shared" ca="1" si="167"/>
        <v>0</v>
      </c>
      <c r="AX96" s="467">
        <f t="shared" ca="1" si="167"/>
        <v>0</v>
      </c>
      <c r="AY96" s="467">
        <f t="shared" ca="1" si="167"/>
        <v>0</v>
      </c>
      <c r="AZ96" s="467">
        <f t="shared" ca="1" si="167"/>
        <v>0</v>
      </c>
      <c r="BA96" s="467">
        <f t="shared" ca="1" si="167"/>
        <v>0</v>
      </c>
      <c r="BB96" s="467">
        <f t="shared" ca="1" si="167"/>
        <v>0</v>
      </c>
      <c r="BC96" s="467">
        <f t="shared" ca="1" si="167"/>
        <v>0</v>
      </c>
      <c r="BD96" s="467">
        <f t="shared" ca="1" si="167"/>
        <v>0</v>
      </c>
      <c r="BE96" s="467">
        <f t="shared" ca="1" si="167"/>
        <v>0</v>
      </c>
      <c r="BF96" s="467">
        <f t="shared" ca="1" si="167"/>
        <v>0</v>
      </c>
      <c r="BG96" s="467">
        <f t="shared" ca="1" si="167"/>
        <v>0</v>
      </c>
      <c r="BH96" s="467">
        <f t="shared" ca="1" si="167"/>
        <v>0</v>
      </c>
      <c r="BI96" s="467">
        <f t="shared" ca="1" si="167"/>
        <v>0</v>
      </c>
      <c r="BJ96" s="467">
        <f t="shared" ca="1" si="167"/>
        <v>0</v>
      </c>
      <c r="BK96" s="467">
        <f t="shared" ca="1" si="167"/>
        <v>0</v>
      </c>
      <c r="BL96" s="467">
        <f t="shared" ca="1" si="167"/>
        <v>0</v>
      </c>
      <c r="BM96" s="467">
        <f t="shared" ca="1" si="167"/>
        <v>0</v>
      </c>
      <c r="BN96" s="467">
        <f t="shared" ca="1" si="167"/>
        <v>0</v>
      </c>
      <c r="BO96" s="467">
        <f t="shared" ca="1" si="167"/>
        <v>0</v>
      </c>
      <c r="BP96" s="467">
        <f t="shared" ca="1" si="167"/>
        <v>0</v>
      </c>
      <c r="BQ96" s="467">
        <f t="shared" ca="1" si="167"/>
        <v>0</v>
      </c>
      <c r="BR96" s="467">
        <f t="shared" ca="1" si="167"/>
        <v>0</v>
      </c>
      <c r="BS96" s="467">
        <f t="shared" ca="1" si="167"/>
        <v>0</v>
      </c>
      <c r="BT96" s="467">
        <f t="shared" ca="1" si="167"/>
        <v>0</v>
      </c>
      <c r="BU96" s="467">
        <f t="shared" ca="1" si="167"/>
        <v>0</v>
      </c>
      <c r="BV96" s="467">
        <f t="shared" ca="1" si="167"/>
        <v>0</v>
      </c>
      <c r="BW96" s="467">
        <f t="shared" ca="1" si="167"/>
        <v>0</v>
      </c>
      <c r="BX96" s="467">
        <f t="shared" ca="1" si="167"/>
        <v>0</v>
      </c>
      <c r="BY96" s="467">
        <f t="shared" ca="1" si="167"/>
        <v>0</v>
      </c>
      <c r="BZ96" s="467">
        <f t="shared" ca="1" si="167"/>
        <v>0</v>
      </c>
      <c r="CA96" s="467">
        <f t="shared" ca="1" si="167"/>
        <v>0</v>
      </c>
      <c r="CB96" s="467">
        <f t="shared" ca="1" si="167"/>
        <v>0</v>
      </c>
      <c r="CC96" s="467">
        <f t="shared" ca="1" si="167"/>
        <v>0</v>
      </c>
      <c r="CD96" s="467"/>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row>
    <row r="97" spans="1:104" x14ac:dyDescent="0.2">
      <c r="A97" s="195">
        <f t="shared" si="127"/>
        <v>40</v>
      </c>
      <c r="B97" s="195">
        <f t="shared" si="128"/>
        <v>2056</v>
      </c>
      <c r="C97" s="187">
        <f t="shared" ca="1" si="125"/>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$C97*INDIRECT("'Bonus Calc'!"&amp;D$101&amp;61)</f>
        <v>0</v>
      </c>
      <c r="AR97" s="467">
        <f t="shared" ref="AR97:CD97" ca="1" si="168">$C97*INDIRECT("'Bonus Calc'!"&amp;E$101&amp;61)</f>
        <v>0</v>
      </c>
      <c r="AS97" s="467">
        <f t="shared" ca="1" si="168"/>
        <v>0</v>
      </c>
      <c r="AT97" s="467">
        <f t="shared" ca="1" si="168"/>
        <v>0</v>
      </c>
      <c r="AU97" s="467">
        <f t="shared" ca="1" si="168"/>
        <v>0</v>
      </c>
      <c r="AV97" s="467">
        <f t="shared" ca="1" si="168"/>
        <v>0</v>
      </c>
      <c r="AW97" s="467">
        <f t="shared" ca="1" si="168"/>
        <v>0</v>
      </c>
      <c r="AX97" s="467">
        <f t="shared" ca="1" si="168"/>
        <v>0</v>
      </c>
      <c r="AY97" s="467">
        <f t="shared" ca="1" si="168"/>
        <v>0</v>
      </c>
      <c r="AZ97" s="467">
        <f t="shared" ca="1" si="168"/>
        <v>0</v>
      </c>
      <c r="BA97" s="467">
        <f t="shared" ca="1" si="168"/>
        <v>0</v>
      </c>
      <c r="BB97" s="467">
        <f t="shared" ca="1" si="168"/>
        <v>0</v>
      </c>
      <c r="BC97" s="467">
        <f t="shared" ca="1" si="168"/>
        <v>0</v>
      </c>
      <c r="BD97" s="467">
        <f t="shared" ca="1" si="168"/>
        <v>0</v>
      </c>
      <c r="BE97" s="467">
        <f t="shared" ca="1" si="168"/>
        <v>0</v>
      </c>
      <c r="BF97" s="467">
        <f t="shared" ca="1" si="168"/>
        <v>0</v>
      </c>
      <c r="BG97" s="467">
        <f t="shared" ca="1" si="168"/>
        <v>0</v>
      </c>
      <c r="BH97" s="467">
        <f t="shared" ca="1" si="168"/>
        <v>0</v>
      </c>
      <c r="BI97" s="467">
        <f t="shared" ca="1" si="168"/>
        <v>0</v>
      </c>
      <c r="BJ97" s="467">
        <f t="shared" ca="1" si="168"/>
        <v>0</v>
      </c>
      <c r="BK97" s="467">
        <f t="shared" ca="1" si="168"/>
        <v>0</v>
      </c>
      <c r="BL97" s="467">
        <f t="shared" ca="1" si="168"/>
        <v>0</v>
      </c>
      <c r="BM97" s="467">
        <f t="shared" ca="1" si="168"/>
        <v>0</v>
      </c>
      <c r="BN97" s="467">
        <f t="shared" ca="1" si="168"/>
        <v>0</v>
      </c>
      <c r="BO97" s="467">
        <f t="shared" ca="1" si="168"/>
        <v>0</v>
      </c>
      <c r="BP97" s="467">
        <f t="shared" ca="1" si="168"/>
        <v>0</v>
      </c>
      <c r="BQ97" s="467">
        <f t="shared" ca="1" si="168"/>
        <v>0</v>
      </c>
      <c r="BR97" s="467">
        <f t="shared" ca="1" si="168"/>
        <v>0</v>
      </c>
      <c r="BS97" s="467">
        <f t="shared" ca="1" si="168"/>
        <v>0</v>
      </c>
      <c r="BT97" s="467">
        <f t="shared" ca="1" si="168"/>
        <v>0</v>
      </c>
      <c r="BU97" s="467">
        <f t="shared" ca="1" si="168"/>
        <v>0</v>
      </c>
      <c r="BV97" s="467">
        <f t="shared" ca="1" si="168"/>
        <v>0</v>
      </c>
      <c r="BW97" s="467">
        <f t="shared" ca="1" si="168"/>
        <v>0</v>
      </c>
      <c r="BX97" s="467">
        <f t="shared" ca="1" si="168"/>
        <v>0</v>
      </c>
      <c r="BY97" s="467">
        <f t="shared" ca="1" si="168"/>
        <v>0</v>
      </c>
      <c r="BZ97" s="467">
        <f t="shared" ca="1" si="168"/>
        <v>0</v>
      </c>
      <c r="CA97" s="467">
        <f t="shared" ca="1" si="168"/>
        <v>0</v>
      </c>
      <c r="CB97" s="467">
        <f t="shared" ca="1" si="168"/>
        <v>0</v>
      </c>
      <c r="CC97" s="467">
        <f t="shared" ca="1" si="168"/>
        <v>0</v>
      </c>
      <c r="CD97" s="467">
        <f t="shared" ca="1" si="168"/>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row>
    <row r="98" spans="1:104" s="186" customFormat="1" x14ac:dyDescent="0.2">
      <c r="A98" s="199" t="s">
        <v>70</v>
      </c>
      <c r="B98" s="199"/>
      <c r="C98" s="199"/>
      <c r="D98" s="205">
        <f t="shared" ref="D98:AQ98" ca="1" si="169">SUM(D58:D97)</f>
        <v>0</v>
      </c>
      <c r="E98" s="205">
        <f t="shared" ca="1" si="169"/>
        <v>0</v>
      </c>
      <c r="F98" s="205">
        <f t="shared" ca="1" si="169"/>
        <v>0</v>
      </c>
      <c r="G98" s="205">
        <f t="shared" ca="1" si="169"/>
        <v>0</v>
      </c>
      <c r="H98" s="205">
        <f t="shared" ca="1" si="169"/>
        <v>0</v>
      </c>
      <c r="I98" s="205">
        <f t="shared" ca="1" si="169"/>
        <v>0</v>
      </c>
      <c r="J98" s="205">
        <f t="shared" ca="1" si="169"/>
        <v>0</v>
      </c>
      <c r="K98" s="205">
        <f t="shared" ca="1" si="169"/>
        <v>0</v>
      </c>
      <c r="L98" s="205">
        <f t="shared" ca="1" si="169"/>
        <v>0</v>
      </c>
      <c r="M98" s="205">
        <f t="shared" ca="1" si="169"/>
        <v>0</v>
      </c>
      <c r="N98" s="205">
        <f t="shared" ca="1" si="169"/>
        <v>0</v>
      </c>
      <c r="O98" s="205">
        <f t="shared" ca="1" si="169"/>
        <v>0</v>
      </c>
      <c r="P98" s="205">
        <f t="shared" ca="1" si="169"/>
        <v>0</v>
      </c>
      <c r="Q98" s="205">
        <f t="shared" ca="1" si="169"/>
        <v>0</v>
      </c>
      <c r="R98" s="205">
        <f t="shared" ca="1" si="169"/>
        <v>0</v>
      </c>
      <c r="S98" s="205">
        <f t="shared" ca="1" si="169"/>
        <v>0</v>
      </c>
      <c r="T98" s="205">
        <f t="shared" ca="1" si="169"/>
        <v>0</v>
      </c>
      <c r="U98" s="205">
        <f t="shared" ca="1" si="169"/>
        <v>0</v>
      </c>
      <c r="V98" s="205">
        <f t="shared" ca="1" si="169"/>
        <v>0</v>
      </c>
      <c r="W98" s="205">
        <f t="shared" ca="1" si="169"/>
        <v>0</v>
      </c>
      <c r="X98" s="205">
        <f t="shared" ca="1" si="169"/>
        <v>0</v>
      </c>
      <c r="Y98" s="205">
        <f t="shared" ca="1" si="169"/>
        <v>0</v>
      </c>
      <c r="Z98" s="205">
        <f t="shared" ca="1" si="169"/>
        <v>0</v>
      </c>
      <c r="AA98" s="205">
        <f t="shared" ca="1" si="169"/>
        <v>0</v>
      </c>
      <c r="AB98" s="205">
        <f t="shared" ca="1" si="169"/>
        <v>0</v>
      </c>
      <c r="AC98" s="205">
        <f t="shared" ca="1" si="169"/>
        <v>0</v>
      </c>
      <c r="AD98" s="205">
        <f t="shared" ca="1" si="169"/>
        <v>0</v>
      </c>
      <c r="AE98" s="205">
        <f t="shared" ca="1" si="169"/>
        <v>0</v>
      </c>
      <c r="AF98" s="205">
        <f t="shared" ca="1" si="169"/>
        <v>0</v>
      </c>
      <c r="AG98" s="205">
        <f t="shared" ca="1" si="169"/>
        <v>0</v>
      </c>
      <c r="AH98" s="205">
        <f t="shared" ca="1" si="169"/>
        <v>0</v>
      </c>
      <c r="AI98" s="205">
        <f t="shared" ca="1" si="169"/>
        <v>0</v>
      </c>
      <c r="AJ98" s="205">
        <f t="shared" ca="1" si="169"/>
        <v>0</v>
      </c>
      <c r="AK98" s="205">
        <f t="shared" ca="1" si="169"/>
        <v>0</v>
      </c>
      <c r="AL98" s="205">
        <f t="shared" ca="1" si="169"/>
        <v>0</v>
      </c>
      <c r="AM98" s="205">
        <f t="shared" ca="1" si="169"/>
        <v>0</v>
      </c>
      <c r="AN98" s="205">
        <f t="shared" ca="1" si="169"/>
        <v>0</v>
      </c>
      <c r="AO98" s="205">
        <f t="shared" ca="1" si="169"/>
        <v>0</v>
      </c>
      <c r="AP98" s="205">
        <f t="shared" ca="1" si="169"/>
        <v>0</v>
      </c>
      <c r="AQ98" s="205">
        <f t="shared" ca="1" si="169"/>
        <v>0</v>
      </c>
      <c r="AR98" s="205">
        <f t="shared" ref="AR98:BK98" ca="1" si="170">SUM(AR58:AR97)</f>
        <v>0</v>
      </c>
      <c r="AS98" s="205">
        <f t="shared" ca="1" si="170"/>
        <v>0</v>
      </c>
      <c r="AT98" s="205">
        <f t="shared" ca="1" si="170"/>
        <v>0</v>
      </c>
      <c r="AU98" s="205">
        <f t="shared" ca="1" si="170"/>
        <v>0</v>
      </c>
      <c r="AV98" s="205">
        <f t="shared" ca="1" si="170"/>
        <v>0</v>
      </c>
      <c r="AW98" s="205">
        <f t="shared" ca="1" si="170"/>
        <v>0</v>
      </c>
      <c r="AX98" s="205">
        <f t="shared" ca="1" si="170"/>
        <v>0</v>
      </c>
      <c r="AY98" s="205">
        <f t="shared" ca="1" si="170"/>
        <v>0</v>
      </c>
      <c r="AZ98" s="205">
        <f t="shared" ca="1" si="170"/>
        <v>0</v>
      </c>
      <c r="BA98" s="205">
        <f t="shared" ca="1" si="170"/>
        <v>0</v>
      </c>
      <c r="BB98" s="205">
        <f t="shared" ca="1" si="170"/>
        <v>0</v>
      </c>
      <c r="BC98" s="205">
        <f t="shared" ca="1" si="170"/>
        <v>0</v>
      </c>
      <c r="BD98" s="205">
        <f t="shared" ca="1" si="170"/>
        <v>0</v>
      </c>
      <c r="BE98" s="205">
        <f t="shared" ca="1" si="170"/>
        <v>0</v>
      </c>
      <c r="BF98" s="205">
        <f t="shared" ca="1" si="170"/>
        <v>0</v>
      </c>
      <c r="BG98" s="205">
        <f t="shared" ca="1" si="170"/>
        <v>0</v>
      </c>
      <c r="BH98" s="205">
        <f t="shared" ca="1" si="170"/>
        <v>0</v>
      </c>
      <c r="BI98" s="205">
        <f t="shared" ca="1" si="170"/>
        <v>0</v>
      </c>
      <c r="BJ98" s="205">
        <f t="shared" ca="1" si="170"/>
        <v>0</v>
      </c>
      <c r="BK98" s="205">
        <f t="shared" ca="1" si="170"/>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G102" s="469"/>
    </row>
    <row r="103" spans="1:104" x14ac:dyDescent="0.2">
      <c r="D103" s="464">
        <v>9</v>
      </c>
    </row>
    <row r="104" spans="1:104" x14ac:dyDescent="0.2">
      <c r="D104" s="464">
        <v>3</v>
      </c>
      <c r="E104" s="464">
        <f>+D104+1</f>
        <v>4</v>
      </c>
      <c r="F104" s="464">
        <f t="shared" ref="F104:BQ104" si="171">+E104+1</f>
        <v>5</v>
      </c>
      <c r="G104" s="464">
        <f t="shared" si="171"/>
        <v>6</v>
      </c>
      <c r="H104" s="464">
        <f t="shared" si="171"/>
        <v>7</v>
      </c>
      <c r="I104" s="464">
        <f t="shared" si="171"/>
        <v>8</v>
      </c>
      <c r="J104" s="464">
        <f t="shared" si="171"/>
        <v>9</v>
      </c>
      <c r="K104" s="464">
        <f t="shared" si="171"/>
        <v>10</v>
      </c>
      <c r="L104" s="464">
        <f t="shared" si="171"/>
        <v>11</v>
      </c>
      <c r="M104" s="464">
        <f t="shared" si="171"/>
        <v>12</v>
      </c>
      <c r="N104" s="464">
        <f t="shared" si="171"/>
        <v>13</v>
      </c>
      <c r="O104" s="464">
        <f t="shared" si="171"/>
        <v>14</v>
      </c>
      <c r="P104" s="464">
        <f t="shared" si="171"/>
        <v>15</v>
      </c>
      <c r="Q104" s="464">
        <f t="shared" si="171"/>
        <v>16</v>
      </c>
      <c r="R104" s="464">
        <f t="shared" si="171"/>
        <v>17</v>
      </c>
      <c r="S104" s="464">
        <f t="shared" si="171"/>
        <v>18</v>
      </c>
      <c r="T104" s="464">
        <f t="shared" si="171"/>
        <v>19</v>
      </c>
      <c r="U104" s="464">
        <f t="shared" si="171"/>
        <v>20</v>
      </c>
      <c r="V104" s="464">
        <f t="shared" si="171"/>
        <v>21</v>
      </c>
      <c r="W104" s="464">
        <f t="shared" si="171"/>
        <v>22</v>
      </c>
      <c r="X104" s="464">
        <f t="shared" si="171"/>
        <v>23</v>
      </c>
      <c r="Y104" s="464">
        <f t="shared" si="171"/>
        <v>24</v>
      </c>
      <c r="Z104" s="464">
        <f t="shared" si="171"/>
        <v>25</v>
      </c>
      <c r="AA104" s="464">
        <f t="shared" si="171"/>
        <v>26</v>
      </c>
      <c r="AB104" s="464">
        <f t="shared" si="171"/>
        <v>27</v>
      </c>
      <c r="AC104" s="464">
        <f t="shared" si="171"/>
        <v>28</v>
      </c>
      <c r="AD104" s="464">
        <f t="shared" si="171"/>
        <v>29</v>
      </c>
      <c r="AE104" s="464">
        <f t="shared" si="171"/>
        <v>30</v>
      </c>
      <c r="AF104" s="464">
        <f t="shared" si="171"/>
        <v>31</v>
      </c>
      <c r="AG104" s="464">
        <f t="shared" si="171"/>
        <v>32</v>
      </c>
      <c r="AH104" s="464">
        <f t="shared" si="171"/>
        <v>33</v>
      </c>
      <c r="AI104" s="464">
        <f t="shared" si="171"/>
        <v>34</v>
      </c>
      <c r="AJ104" s="464">
        <f t="shared" si="171"/>
        <v>35</v>
      </c>
      <c r="AK104" s="464">
        <f t="shared" si="171"/>
        <v>36</v>
      </c>
      <c r="AL104" s="464">
        <f t="shared" si="171"/>
        <v>37</v>
      </c>
      <c r="AM104" s="464">
        <f t="shared" si="171"/>
        <v>38</v>
      </c>
      <c r="AN104" s="464">
        <f t="shared" si="171"/>
        <v>39</v>
      </c>
      <c r="AO104" s="464">
        <f t="shared" si="171"/>
        <v>40</v>
      </c>
      <c r="AP104" s="464">
        <f t="shared" si="171"/>
        <v>41</v>
      </c>
      <c r="AQ104" s="464">
        <f t="shared" si="171"/>
        <v>42</v>
      </c>
      <c r="AR104" s="464">
        <f t="shared" si="171"/>
        <v>43</v>
      </c>
      <c r="AS104" s="464">
        <f t="shared" si="171"/>
        <v>44</v>
      </c>
      <c r="AT104" s="464">
        <f t="shared" si="171"/>
        <v>45</v>
      </c>
      <c r="AU104" s="464">
        <f t="shared" si="171"/>
        <v>46</v>
      </c>
      <c r="AV104" s="464">
        <f t="shared" si="171"/>
        <v>47</v>
      </c>
      <c r="AW104" s="464">
        <f t="shared" si="171"/>
        <v>48</v>
      </c>
      <c r="AX104" s="464">
        <f t="shared" si="171"/>
        <v>49</v>
      </c>
      <c r="AY104" s="464">
        <f t="shared" si="171"/>
        <v>50</v>
      </c>
      <c r="AZ104" s="464">
        <f t="shared" si="171"/>
        <v>51</v>
      </c>
      <c r="BA104" s="464">
        <f t="shared" si="171"/>
        <v>52</v>
      </c>
      <c r="BB104" s="464">
        <f t="shared" si="171"/>
        <v>53</v>
      </c>
      <c r="BC104" s="464">
        <f t="shared" si="171"/>
        <v>54</v>
      </c>
      <c r="BD104" s="464">
        <f t="shared" si="171"/>
        <v>55</v>
      </c>
      <c r="BE104" s="464">
        <f t="shared" si="171"/>
        <v>56</v>
      </c>
      <c r="BF104" s="464">
        <f t="shared" si="171"/>
        <v>57</v>
      </c>
      <c r="BG104" s="464">
        <f t="shared" si="171"/>
        <v>58</v>
      </c>
      <c r="BH104" s="464">
        <f t="shared" si="171"/>
        <v>59</v>
      </c>
      <c r="BI104" s="464">
        <f t="shared" si="171"/>
        <v>60</v>
      </c>
      <c r="BJ104" s="464">
        <f t="shared" si="171"/>
        <v>61</v>
      </c>
      <c r="BK104" s="464">
        <f t="shared" si="171"/>
        <v>62</v>
      </c>
      <c r="BL104" s="464">
        <f t="shared" si="171"/>
        <v>63</v>
      </c>
      <c r="BM104" s="464">
        <f t="shared" si="171"/>
        <v>64</v>
      </c>
      <c r="BN104" s="464">
        <f t="shared" si="171"/>
        <v>65</v>
      </c>
      <c r="BO104" s="464">
        <f t="shared" si="171"/>
        <v>66</v>
      </c>
      <c r="BP104" s="464">
        <f t="shared" si="171"/>
        <v>67</v>
      </c>
      <c r="BQ104" s="464">
        <f t="shared" si="171"/>
        <v>68</v>
      </c>
      <c r="BR104" s="464">
        <f t="shared" ref="BR104:CY104" si="172">+BQ104+1</f>
        <v>69</v>
      </c>
      <c r="BS104" s="464">
        <f t="shared" si="172"/>
        <v>70</v>
      </c>
      <c r="BT104" s="464">
        <f t="shared" si="172"/>
        <v>71</v>
      </c>
      <c r="BU104" s="464">
        <f t="shared" si="172"/>
        <v>72</v>
      </c>
      <c r="BV104" s="464">
        <f t="shared" si="172"/>
        <v>73</v>
      </c>
      <c r="BW104" s="464">
        <f t="shared" si="172"/>
        <v>74</v>
      </c>
      <c r="BX104" s="464">
        <f t="shared" si="172"/>
        <v>75</v>
      </c>
      <c r="BY104" s="464">
        <f t="shared" si="172"/>
        <v>76</v>
      </c>
      <c r="BZ104" s="464">
        <f t="shared" si="172"/>
        <v>77</v>
      </c>
      <c r="CA104" s="464">
        <f t="shared" si="172"/>
        <v>78</v>
      </c>
      <c r="CB104" s="464">
        <f t="shared" si="172"/>
        <v>79</v>
      </c>
      <c r="CC104" s="464">
        <f t="shared" si="172"/>
        <v>80</v>
      </c>
      <c r="CD104" s="464">
        <f t="shared" si="172"/>
        <v>81</v>
      </c>
      <c r="CE104" s="464">
        <f t="shared" si="172"/>
        <v>82</v>
      </c>
      <c r="CF104" s="464">
        <f t="shared" si="172"/>
        <v>83</v>
      </c>
      <c r="CG104" s="464">
        <f t="shared" si="172"/>
        <v>84</v>
      </c>
      <c r="CH104" s="464">
        <f t="shared" si="172"/>
        <v>85</v>
      </c>
      <c r="CI104" s="464">
        <f t="shared" si="172"/>
        <v>86</v>
      </c>
      <c r="CJ104" s="464">
        <f t="shared" si="172"/>
        <v>87</v>
      </c>
      <c r="CK104" s="464">
        <f t="shared" si="172"/>
        <v>88</v>
      </c>
      <c r="CL104" s="464">
        <f t="shared" si="172"/>
        <v>89</v>
      </c>
      <c r="CM104" s="464">
        <f t="shared" si="172"/>
        <v>90</v>
      </c>
      <c r="CN104" s="464">
        <f t="shared" si="172"/>
        <v>91</v>
      </c>
      <c r="CO104" s="464">
        <f t="shared" si="172"/>
        <v>92</v>
      </c>
      <c r="CP104" s="464">
        <f t="shared" si="172"/>
        <v>93</v>
      </c>
      <c r="CQ104" s="464">
        <f t="shared" si="172"/>
        <v>94</v>
      </c>
      <c r="CR104" s="464">
        <f t="shared" si="172"/>
        <v>95</v>
      </c>
      <c r="CS104" s="464">
        <f t="shared" si="172"/>
        <v>96</v>
      </c>
      <c r="CT104" s="464">
        <f t="shared" si="172"/>
        <v>97</v>
      </c>
      <c r="CU104" s="464">
        <f t="shared" si="172"/>
        <v>98</v>
      </c>
      <c r="CV104" s="464">
        <f t="shared" si="172"/>
        <v>99</v>
      </c>
      <c r="CW104" s="464">
        <f t="shared" si="172"/>
        <v>100</v>
      </c>
      <c r="CX104" s="464">
        <f t="shared" si="172"/>
        <v>101</v>
      </c>
      <c r="CY104" s="464">
        <f t="shared" si="172"/>
        <v>102</v>
      </c>
    </row>
  </sheetData>
  <pageMargins left="0.75" right="0.75" top="1" bottom="1" header="0.5" footer="0.5"/>
  <pageSetup scale="3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34998626667073579"/>
    <pageSetUpPr fitToPage="1"/>
  </sheetPr>
  <dimension ref="A1:DT104"/>
  <sheetViews>
    <sheetView zoomScaleNormal="100" workbookViewId="0">
      <selection activeCell="I16" sqref="I16"/>
    </sheetView>
  </sheetViews>
  <sheetFormatPr defaultColWidth="9" defaultRowHeight="11.25" x14ac:dyDescent="0.2"/>
  <cols>
    <col min="1" max="1" width="20.125" style="183" bestFit="1" customWidth="1"/>
    <col min="2" max="2" width="5.625" style="464" customWidth="1"/>
    <col min="3" max="3" width="7.125" style="183" bestFit="1" customWidth="1"/>
    <col min="4" max="4" width="8.125" style="183" customWidth="1"/>
    <col min="5" max="6" width="6.375" style="183" bestFit="1" customWidth="1"/>
    <col min="7" max="7" width="6.75" style="183" customWidth="1"/>
    <col min="8" max="9" width="6.75" style="183" bestFit="1" customWidth="1"/>
    <col min="10" max="18" width="6" style="183" bestFit="1" customWidth="1"/>
    <col min="19" max="21" width="5.25" style="183" bestFit="1" customWidth="1"/>
    <col min="22" max="22" width="6.5" style="183" bestFit="1" customWidth="1"/>
    <col min="23" max="24" width="5.25" style="183" bestFit="1" customWidth="1"/>
    <col min="25" max="103" width="5.25" style="183" customWidth="1"/>
    <col min="104" max="104" width="7.5" style="183" customWidth="1"/>
    <col min="105" max="16384" width="9" style="183"/>
  </cols>
  <sheetData>
    <row r="1" spans="1:106" x14ac:dyDescent="0.2">
      <c r="A1" s="181" t="s">
        <v>324</v>
      </c>
      <c r="B1" s="181"/>
      <c r="C1" s="181"/>
      <c r="D1" s="181">
        <f ca="1">IF(OR(Company='LookUp Ranges'!A5,Company='LookUp Ranges'!A7),'LookUp Ranges'!C49,'LookUp Ranges'!B49)</f>
        <v>40</v>
      </c>
      <c r="E1" s="181" t="s">
        <v>73</v>
      </c>
      <c r="F1" s="182" t="s">
        <v>33</v>
      </c>
      <c r="G1" s="182"/>
      <c r="H1" s="464">
        <f>FirstYearAlt2</f>
        <v>0</v>
      </c>
    </row>
    <row r="2" spans="1:106" x14ac:dyDescent="0.2">
      <c r="A2" s="181" t="s">
        <v>325</v>
      </c>
      <c r="B2" s="181"/>
      <c r="C2" s="181"/>
      <c r="D2" s="181">
        <f ca="1">'LookUp Ranges'!D49</f>
        <v>20</v>
      </c>
      <c r="E2" s="181" t="s">
        <v>73</v>
      </c>
      <c r="F2" s="182" t="s">
        <v>82</v>
      </c>
      <c r="G2" s="182"/>
      <c r="H2" s="464">
        <f>InServiceAlt2</f>
        <v>0</v>
      </c>
    </row>
    <row r="3" spans="1:106" x14ac:dyDescent="0.2">
      <c r="F3" s="464"/>
      <c r="G3" s="464"/>
      <c r="H3" s="184">
        <f>H2-H1</f>
        <v>0</v>
      </c>
    </row>
    <row r="4" spans="1:106" x14ac:dyDescent="0.2">
      <c r="G4" s="185"/>
    </row>
    <row r="5" spans="1:106" x14ac:dyDescent="0.2">
      <c r="D5" s="186">
        <f>FirstYear</f>
        <v>2017</v>
      </c>
      <c r="E5" s="186">
        <f>D5+1</f>
        <v>2018</v>
      </c>
      <c r="F5" s="186">
        <f t="shared" ref="F5:W5" si="0">E5+1</f>
        <v>2019</v>
      </c>
      <c r="G5" s="186">
        <f t="shared" si="0"/>
        <v>2020</v>
      </c>
      <c r="H5" s="186">
        <f t="shared" si="0"/>
        <v>2021</v>
      </c>
      <c r="I5" s="186">
        <f t="shared" si="0"/>
        <v>2022</v>
      </c>
      <c r="J5" s="186">
        <f t="shared" si="0"/>
        <v>2023</v>
      </c>
      <c r="K5" s="186">
        <f t="shared" si="0"/>
        <v>2024</v>
      </c>
      <c r="L5" s="186">
        <f t="shared" si="0"/>
        <v>2025</v>
      </c>
      <c r="M5" s="186">
        <f t="shared" si="0"/>
        <v>2026</v>
      </c>
      <c r="N5" s="186">
        <f t="shared" si="0"/>
        <v>2027</v>
      </c>
      <c r="O5" s="186">
        <f t="shared" si="0"/>
        <v>2028</v>
      </c>
      <c r="P5" s="186">
        <f t="shared" si="0"/>
        <v>2029</v>
      </c>
      <c r="Q5" s="186">
        <f t="shared" si="0"/>
        <v>2030</v>
      </c>
      <c r="R5" s="186">
        <f t="shared" si="0"/>
        <v>2031</v>
      </c>
      <c r="S5" s="186">
        <f t="shared" si="0"/>
        <v>2032</v>
      </c>
      <c r="T5" s="186">
        <f t="shared" si="0"/>
        <v>2033</v>
      </c>
      <c r="U5" s="186">
        <f t="shared" si="0"/>
        <v>2034</v>
      </c>
      <c r="V5" s="186">
        <f t="shared" si="0"/>
        <v>2035</v>
      </c>
      <c r="W5" s="186">
        <f t="shared" si="0"/>
        <v>2036</v>
      </c>
      <c r="X5" s="186">
        <f>W5+1</f>
        <v>2037</v>
      </c>
      <c r="Y5" s="186">
        <f t="shared" ref="Y5:CJ5" si="1">X5+1</f>
        <v>2038</v>
      </c>
      <c r="Z5" s="186">
        <f t="shared" si="1"/>
        <v>2039</v>
      </c>
      <c r="AA5" s="186">
        <f t="shared" si="1"/>
        <v>2040</v>
      </c>
      <c r="AB5" s="186">
        <f t="shared" si="1"/>
        <v>2041</v>
      </c>
      <c r="AC5" s="186">
        <f t="shared" si="1"/>
        <v>2042</v>
      </c>
      <c r="AD5" s="186">
        <f t="shared" si="1"/>
        <v>2043</v>
      </c>
      <c r="AE5" s="186">
        <f t="shared" si="1"/>
        <v>2044</v>
      </c>
      <c r="AF5" s="186">
        <f t="shared" si="1"/>
        <v>2045</v>
      </c>
      <c r="AG5" s="186">
        <f t="shared" si="1"/>
        <v>2046</v>
      </c>
      <c r="AH5" s="186">
        <f t="shared" si="1"/>
        <v>2047</v>
      </c>
      <c r="AI5" s="186">
        <f t="shared" si="1"/>
        <v>2048</v>
      </c>
      <c r="AJ5" s="186">
        <f t="shared" si="1"/>
        <v>2049</v>
      </c>
      <c r="AK5" s="186">
        <f t="shared" si="1"/>
        <v>2050</v>
      </c>
      <c r="AL5" s="186">
        <f t="shared" si="1"/>
        <v>2051</v>
      </c>
      <c r="AM5" s="186">
        <f t="shared" si="1"/>
        <v>2052</v>
      </c>
      <c r="AN5" s="186">
        <f t="shared" si="1"/>
        <v>2053</v>
      </c>
      <c r="AO5" s="186">
        <f t="shared" si="1"/>
        <v>2054</v>
      </c>
      <c r="AP5" s="186">
        <f t="shared" si="1"/>
        <v>2055</v>
      </c>
      <c r="AQ5" s="186">
        <f t="shared" si="1"/>
        <v>2056</v>
      </c>
      <c r="AR5" s="186">
        <f t="shared" si="1"/>
        <v>2057</v>
      </c>
      <c r="AS5" s="186">
        <f t="shared" si="1"/>
        <v>2058</v>
      </c>
      <c r="AT5" s="186">
        <f t="shared" si="1"/>
        <v>2059</v>
      </c>
      <c r="AU5" s="186">
        <f t="shared" si="1"/>
        <v>2060</v>
      </c>
      <c r="AV5" s="186">
        <f t="shared" si="1"/>
        <v>2061</v>
      </c>
      <c r="AW5" s="186">
        <f t="shared" si="1"/>
        <v>2062</v>
      </c>
      <c r="AX5" s="186">
        <f t="shared" si="1"/>
        <v>2063</v>
      </c>
      <c r="AY5" s="186">
        <f t="shared" si="1"/>
        <v>2064</v>
      </c>
      <c r="AZ5" s="186">
        <f t="shared" si="1"/>
        <v>2065</v>
      </c>
      <c r="BA5" s="186">
        <f t="shared" si="1"/>
        <v>2066</v>
      </c>
      <c r="BB5" s="186">
        <f t="shared" si="1"/>
        <v>2067</v>
      </c>
      <c r="BC5" s="186">
        <f t="shared" si="1"/>
        <v>2068</v>
      </c>
      <c r="BD5" s="186">
        <f t="shared" si="1"/>
        <v>2069</v>
      </c>
      <c r="BE5" s="186">
        <f t="shared" si="1"/>
        <v>2070</v>
      </c>
      <c r="BF5" s="186">
        <f t="shared" si="1"/>
        <v>2071</v>
      </c>
      <c r="BG5" s="186">
        <f t="shared" si="1"/>
        <v>2072</v>
      </c>
      <c r="BH5" s="186">
        <f t="shared" si="1"/>
        <v>2073</v>
      </c>
      <c r="BI5" s="186">
        <f t="shared" si="1"/>
        <v>2074</v>
      </c>
      <c r="BJ5" s="186">
        <f t="shared" si="1"/>
        <v>2075</v>
      </c>
      <c r="BK5" s="186">
        <f t="shared" si="1"/>
        <v>2076</v>
      </c>
      <c r="BL5" s="186">
        <f t="shared" si="1"/>
        <v>2077</v>
      </c>
      <c r="BM5" s="186">
        <f t="shared" si="1"/>
        <v>2078</v>
      </c>
      <c r="BN5" s="186">
        <f t="shared" si="1"/>
        <v>2079</v>
      </c>
      <c r="BO5" s="186">
        <f t="shared" si="1"/>
        <v>2080</v>
      </c>
      <c r="BP5" s="186">
        <f t="shared" si="1"/>
        <v>2081</v>
      </c>
      <c r="BQ5" s="186">
        <f t="shared" si="1"/>
        <v>2082</v>
      </c>
      <c r="BR5" s="186">
        <f t="shared" si="1"/>
        <v>2083</v>
      </c>
      <c r="BS5" s="186">
        <f t="shared" si="1"/>
        <v>2084</v>
      </c>
      <c r="BT5" s="186">
        <f t="shared" si="1"/>
        <v>2085</v>
      </c>
      <c r="BU5" s="186">
        <f t="shared" si="1"/>
        <v>2086</v>
      </c>
      <c r="BV5" s="186">
        <f t="shared" si="1"/>
        <v>2087</v>
      </c>
      <c r="BW5" s="186">
        <f t="shared" si="1"/>
        <v>2088</v>
      </c>
      <c r="BX5" s="186">
        <f t="shared" si="1"/>
        <v>2089</v>
      </c>
      <c r="BY5" s="186">
        <f t="shared" si="1"/>
        <v>2090</v>
      </c>
      <c r="BZ5" s="186">
        <f t="shared" si="1"/>
        <v>2091</v>
      </c>
      <c r="CA5" s="186">
        <f t="shared" si="1"/>
        <v>2092</v>
      </c>
      <c r="CB5" s="186">
        <f t="shared" si="1"/>
        <v>2093</v>
      </c>
      <c r="CC5" s="186">
        <f t="shared" si="1"/>
        <v>2094</v>
      </c>
      <c r="CD5" s="186">
        <f t="shared" si="1"/>
        <v>2095</v>
      </c>
      <c r="CE5" s="186">
        <f t="shared" si="1"/>
        <v>2096</v>
      </c>
      <c r="CF5" s="186">
        <f t="shared" si="1"/>
        <v>2097</v>
      </c>
      <c r="CG5" s="186">
        <f t="shared" si="1"/>
        <v>2098</v>
      </c>
      <c r="CH5" s="186">
        <f t="shared" si="1"/>
        <v>2099</v>
      </c>
      <c r="CI5" s="186">
        <f t="shared" si="1"/>
        <v>2100</v>
      </c>
      <c r="CJ5" s="186">
        <f t="shared" si="1"/>
        <v>2101</v>
      </c>
      <c r="CK5" s="186">
        <f t="shared" ref="CK5:CY5" si="2">CJ5+1</f>
        <v>2102</v>
      </c>
      <c r="CL5" s="186">
        <f t="shared" si="2"/>
        <v>2103</v>
      </c>
      <c r="CM5" s="186">
        <f t="shared" si="2"/>
        <v>2104</v>
      </c>
      <c r="CN5" s="186">
        <f t="shared" si="2"/>
        <v>2105</v>
      </c>
      <c r="CO5" s="186">
        <f t="shared" si="2"/>
        <v>2106</v>
      </c>
      <c r="CP5" s="186">
        <f t="shared" si="2"/>
        <v>2107</v>
      </c>
      <c r="CQ5" s="186">
        <f t="shared" si="2"/>
        <v>2108</v>
      </c>
      <c r="CR5" s="186">
        <f t="shared" si="2"/>
        <v>2109</v>
      </c>
      <c r="CS5" s="186">
        <f t="shared" si="2"/>
        <v>2110</v>
      </c>
      <c r="CT5" s="186">
        <f t="shared" si="2"/>
        <v>2111</v>
      </c>
      <c r="CU5" s="186">
        <f t="shared" si="2"/>
        <v>2112</v>
      </c>
      <c r="CV5" s="186">
        <f t="shared" si="2"/>
        <v>2113</v>
      </c>
      <c r="CW5" s="186">
        <f t="shared" si="2"/>
        <v>2114</v>
      </c>
      <c r="CX5" s="186">
        <f t="shared" si="2"/>
        <v>2115</v>
      </c>
      <c r="CY5" s="186">
        <f t="shared" si="2"/>
        <v>2116</v>
      </c>
    </row>
    <row r="6" spans="1:106" x14ac:dyDescent="0.2">
      <c r="A6" s="464" t="s">
        <v>83</v>
      </c>
      <c r="C6" s="464"/>
      <c r="D6" s="187">
        <f>-Inputs!E75</f>
        <v>0</v>
      </c>
      <c r="E6" s="187">
        <f>-Inputs!F75</f>
        <v>0</v>
      </c>
      <c r="F6" s="187">
        <f>-Inputs!G75</f>
        <v>0</v>
      </c>
      <c r="G6" s="187">
        <f>-Inputs!H75</f>
        <v>0</v>
      </c>
      <c r="H6" s="187">
        <f>-Inputs!I75</f>
        <v>0</v>
      </c>
      <c r="I6" s="187">
        <f>-Inputs!J75</f>
        <v>0</v>
      </c>
      <c r="J6" s="187">
        <f>-Inputs!K75</f>
        <v>0</v>
      </c>
      <c r="K6" s="187">
        <f>-Inputs!L75</f>
        <v>0</v>
      </c>
      <c r="L6" s="187">
        <f>-Inputs!M75</f>
        <v>0</v>
      </c>
      <c r="M6" s="187">
        <f>-Inputs!N75</f>
        <v>0</v>
      </c>
      <c r="N6" s="187">
        <f>-Inputs!O75</f>
        <v>0</v>
      </c>
      <c r="O6" s="187">
        <f>-Inputs!P75</f>
        <v>0</v>
      </c>
      <c r="P6" s="187">
        <f>-Inputs!Q75</f>
        <v>0</v>
      </c>
      <c r="Q6" s="187">
        <f>-Inputs!R75</f>
        <v>0</v>
      </c>
      <c r="R6" s="187">
        <f>-Inputs!S75</f>
        <v>0</v>
      </c>
      <c r="S6" s="187">
        <f>-Inputs!T75</f>
        <v>0</v>
      </c>
      <c r="T6" s="187">
        <f>-Inputs!U75</f>
        <v>0</v>
      </c>
      <c r="U6" s="187">
        <f>-Inputs!V75</f>
        <v>0</v>
      </c>
      <c r="V6" s="187">
        <f>-Inputs!W75</f>
        <v>0</v>
      </c>
      <c r="W6" s="187">
        <f>-Inputs!X75</f>
        <v>0</v>
      </c>
      <c r="X6" s="187">
        <f>-Inputs!Y75</f>
        <v>0</v>
      </c>
      <c r="Y6" s="187">
        <f>-Inputs!Z75</f>
        <v>0</v>
      </c>
      <c r="Z6" s="187">
        <f>-Inputs!AA75</f>
        <v>0</v>
      </c>
      <c r="AA6" s="187">
        <f>-Inputs!AB75</f>
        <v>0</v>
      </c>
      <c r="AB6" s="187">
        <f>-Inputs!AC75</f>
        <v>0</v>
      </c>
      <c r="AC6" s="187">
        <f>-Inputs!AD75</f>
        <v>0</v>
      </c>
      <c r="AD6" s="187">
        <f>-Inputs!AE75</f>
        <v>0</v>
      </c>
      <c r="AE6" s="187">
        <f>-Inputs!AF75</f>
        <v>0</v>
      </c>
      <c r="AF6" s="187">
        <f>-Inputs!AG75</f>
        <v>0</v>
      </c>
      <c r="AG6" s="187">
        <f>-Inputs!AH75</f>
        <v>0</v>
      </c>
      <c r="AH6" s="187">
        <f>-Inputs!AI75</f>
        <v>0</v>
      </c>
      <c r="AI6" s="187">
        <f>-Inputs!AJ75</f>
        <v>0</v>
      </c>
      <c r="AJ6" s="187">
        <f>-Inputs!AK75</f>
        <v>0</v>
      </c>
      <c r="AK6" s="187">
        <f>-Inputs!AL75</f>
        <v>0</v>
      </c>
      <c r="AL6" s="187">
        <f>-Inputs!AM75</f>
        <v>0</v>
      </c>
      <c r="AM6" s="187">
        <f>-Inputs!AN75</f>
        <v>0</v>
      </c>
      <c r="AN6" s="187">
        <f>-Inputs!AO75</f>
        <v>0</v>
      </c>
      <c r="AO6" s="187">
        <f>-Inputs!AP75</f>
        <v>0</v>
      </c>
      <c r="AP6" s="187">
        <f>-Inputs!AQ75</f>
        <v>0</v>
      </c>
      <c r="AQ6" s="187">
        <f>-Inputs!AR75</f>
        <v>0</v>
      </c>
      <c r="AR6" s="187">
        <f>-Inputs!AS75</f>
        <v>0</v>
      </c>
      <c r="AS6" s="187">
        <f>-Inputs!AT75</f>
        <v>0</v>
      </c>
      <c r="AT6" s="187">
        <f>-Inputs!AU75</f>
        <v>0</v>
      </c>
      <c r="AU6" s="187">
        <f>-Inputs!AV75</f>
        <v>0</v>
      </c>
      <c r="AV6" s="187">
        <f>-Inputs!AW75</f>
        <v>0</v>
      </c>
      <c r="AW6" s="187">
        <f>-Inputs!AX75</f>
        <v>0</v>
      </c>
      <c r="AX6" s="187">
        <f>-Inputs!AY75</f>
        <v>0</v>
      </c>
      <c r="AY6" s="187">
        <f>-Inputs!AZ75</f>
        <v>0</v>
      </c>
      <c r="AZ6" s="187">
        <f>-Inputs!BA75</f>
        <v>0</v>
      </c>
      <c r="BA6" s="187">
        <f>-Inputs!BB75</f>
        <v>0</v>
      </c>
      <c r="BB6" s="187">
        <f>-Inputs!BC75</f>
        <v>0</v>
      </c>
      <c r="BC6" s="187">
        <f>-Inputs!BD75</f>
        <v>0</v>
      </c>
      <c r="BD6" s="187">
        <f>-Inputs!BE75</f>
        <v>0</v>
      </c>
      <c r="BE6" s="187">
        <f>-Inputs!BF75</f>
        <v>0</v>
      </c>
      <c r="BF6" s="187">
        <f>-Inputs!BG75</f>
        <v>0</v>
      </c>
      <c r="BG6" s="187">
        <f>-Inputs!BH75</f>
        <v>0</v>
      </c>
      <c r="BH6" s="187">
        <f>-Inputs!BI75</f>
        <v>0</v>
      </c>
      <c r="BI6" s="187">
        <f>-Inputs!BJ75</f>
        <v>0</v>
      </c>
      <c r="BJ6" s="187">
        <f>-Inputs!BK75</f>
        <v>0</v>
      </c>
      <c r="BK6" s="187">
        <f>-Inputs!BL75</f>
        <v>0</v>
      </c>
      <c r="BL6" s="187">
        <f>-Inputs!BM75</f>
        <v>0</v>
      </c>
      <c r="BM6" s="187">
        <f>-Inputs!BN75</f>
        <v>0</v>
      </c>
      <c r="BN6" s="187">
        <f>-Inputs!BO75</f>
        <v>0</v>
      </c>
      <c r="BO6" s="187">
        <f>-Inputs!BP75</f>
        <v>0</v>
      </c>
      <c r="BP6" s="187">
        <f>-Inputs!BQ75</f>
        <v>0</v>
      </c>
      <c r="BQ6" s="187">
        <f>-Inputs!BR75</f>
        <v>0</v>
      </c>
      <c r="BR6" s="187">
        <f>-Inputs!BS75</f>
        <v>0</v>
      </c>
      <c r="BS6" s="187">
        <f>-Inputs!BT75</f>
        <v>0</v>
      </c>
      <c r="BT6" s="187">
        <f>-Inputs!BU75</f>
        <v>0</v>
      </c>
      <c r="BU6" s="187">
        <f>-Inputs!BV75</f>
        <v>0</v>
      </c>
      <c r="BV6" s="187">
        <f>-Inputs!BW75</f>
        <v>0</v>
      </c>
      <c r="BW6" s="187">
        <f>-Inputs!BX75</f>
        <v>0</v>
      </c>
      <c r="BX6" s="187">
        <f>-Inputs!BY75</f>
        <v>0</v>
      </c>
      <c r="BY6" s="187">
        <f>-Inputs!BZ75</f>
        <v>0</v>
      </c>
      <c r="BZ6" s="187">
        <f>-Inputs!CA75</f>
        <v>0</v>
      </c>
      <c r="CA6" s="187">
        <f>-Inputs!CB75</f>
        <v>0</v>
      </c>
      <c r="CB6" s="187">
        <f>-Inputs!CC75</f>
        <v>0</v>
      </c>
      <c r="CC6" s="187">
        <f>-Inputs!CD75</f>
        <v>0</v>
      </c>
      <c r="CD6" s="187">
        <f>-Inputs!CE75</f>
        <v>0</v>
      </c>
      <c r="CE6" s="187">
        <f>-Inputs!CF75</f>
        <v>0</v>
      </c>
      <c r="CF6" s="187">
        <f>-Inputs!CG75</f>
        <v>0</v>
      </c>
      <c r="CG6" s="187">
        <f>-Inputs!CH75</f>
        <v>0</v>
      </c>
      <c r="CH6" s="187">
        <f>-Inputs!CI75</f>
        <v>0</v>
      </c>
      <c r="CI6" s="187">
        <f>-Inputs!CJ75</f>
        <v>0</v>
      </c>
      <c r="CJ6" s="187">
        <f>-Inputs!CK75</f>
        <v>0</v>
      </c>
      <c r="CK6" s="187">
        <f>-Inputs!CL75</f>
        <v>0</v>
      </c>
      <c r="CL6" s="187">
        <f>-Inputs!CM75</f>
        <v>0</v>
      </c>
      <c r="CM6" s="187">
        <f>-Inputs!CN75</f>
        <v>0</v>
      </c>
      <c r="CN6" s="187">
        <f>-Inputs!CO75</f>
        <v>0</v>
      </c>
      <c r="CO6" s="187">
        <f>-Inputs!CP75</f>
        <v>0</v>
      </c>
      <c r="CP6" s="187">
        <f>-Inputs!CQ75</f>
        <v>0</v>
      </c>
      <c r="CQ6" s="187">
        <f>-Inputs!CR75</f>
        <v>0</v>
      </c>
      <c r="CR6" s="187">
        <f>-Inputs!CS75</f>
        <v>0</v>
      </c>
      <c r="CS6" s="187">
        <f>-Inputs!CT75</f>
        <v>0</v>
      </c>
      <c r="CT6" s="187">
        <f>-Inputs!CU75</f>
        <v>0</v>
      </c>
      <c r="CU6" s="187">
        <f>-Inputs!CV75</f>
        <v>0</v>
      </c>
      <c r="CV6" s="187">
        <f>-Inputs!CW75</f>
        <v>0</v>
      </c>
      <c r="CW6" s="187">
        <f>-Inputs!CX75</f>
        <v>0</v>
      </c>
      <c r="CX6" s="187">
        <f>-Inputs!CY75</f>
        <v>0</v>
      </c>
      <c r="CY6" s="187">
        <f>-Inputs!CZ75</f>
        <v>0</v>
      </c>
    </row>
    <row r="7" spans="1:106" x14ac:dyDescent="0.2">
      <c r="A7" s="464" t="s">
        <v>84</v>
      </c>
      <c r="C7" s="464"/>
      <c r="D7" s="187">
        <f>+IF(D5=$H$2,0,D6)</f>
        <v>0</v>
      </c>
      <c r="E7" s="187">
        <f t="shared" ref="E7:BP7" si="3">+IF(E5=$H$2,0,E6)</f>
        <v>0</v>
      </c>
      <c r="F7" s="187">
        <f t="shared" si="3"/>
        <v>0</v>
      </c>
      <c r="G7" s="187">
        <f t="shared" si="3"/>
        <v>0</v>
      </c>
      <c r="H7" s="187">
        <f t="shared" si="3"/>
        <v>0</v>
      </c>
      <c r="I7" s="187">
        <f t="shared" si="3"/>
        <v>0</v>
      </c>
      <c r="J7" s="187">
        <f t="shared" si="3"/>
        <v>0</v>
      </c>
      <c r="K7" s="187">
        <f t="shared" si="3"/>
        <v>0</v>
      </c>
      <c r="L7" s="187">
        <f t="shared" si="3"/>
        <v>0</v>
      </c>
      <c r="M7" s="187">
        <f t="shared" si="3"/>
        <v>0</v>
      </c>
      <c r="N7" s="187">
        <f t="shared" si="3"/>
        <v>0</v>
      </c>
      <c r="O7" s="187">
        <f t="shared" si="3"/>
        <v>0</v>
      </c>
      <c r="P7" s="187">
        <f t="shared" si="3"/>
        <v>0</v>
      </c>
      <c r="Q7" s="187">
        <f t="shared" si="3"/>
        <v>0</v>
      </c>
      <c r="R7" s="187">
        <f t="shared" si="3"/>
        <v>0</v>
      </c>
      <c r="S7" s="187">
        <f t="shared" si="3"/>
        <v>0</v>
      </c>
      <c r="T7" s="187">
        <f t="shared" si="3"/>
        <v>0</v>
      </c>
      <c r="U7" s="187">
        <f t="shared" si="3"/>
        <v>0</v>
      </c>
      <c r="V7" s="187">
        <f t="shared" si="3"/>
        <v>0</v>
      </c>
      <c r="W7" s="187">
        <f t="shared" si="3"/>
        <v>0</v>
      </c>
      <c r="X7" s="187">
        <f t="shared" si="3"/>
        <v>0</v>
      </c>
      <c r="Y7" s="187">
        <f t="shared" si="3"/>
        <v>0</v>
      </c>
      <c r="Z7" s="187">
        <f t="shared" si="3"/>
        <v>0</v>
      </c>
      <c r="AA7" s="187">
        <f t="shared" si="3"/>
        <v>0</v>
      </c>
      <c r="AB7" s="187">
        <f t="shared" si="3"/>
        <v>0</v>
      </c>
      <c r="AC7" s="187">
        <f t="shared" si="3"/>
        <v>0</v>
      </c>
      <c r="AD7" s="187">
        <f t="shared" si="3"/>
        <v>0</v>
      </c>
      <c r="AE7" s="187">
        <f t="shared" si="3"/>
        <v>0</v>
      </c>
      <c r="AF7" s="187">
        <f t="shared" si="3"/>
        <v>0</v>
      </c>
      <c r="AG7" s="187">
        <f t="shared" si="3"/>
        <v>0</v>
      </c>
      <c r="AH7" s="187">
        <f t="shared" si="3"/>
        <v>0</v>
      </c>
      <c r="AI7" s="187">
        <f t="shared" si="3"/>
        <v>0</v>
      </c>
      <c r="AJ7" s="187">
        <f t="shared" si="3"/>
        <v>0</v>
      </c>
      <c r="AK7" s="187">
        <f t="shared" si="3"/>
        <v>0</v>
      </c>
      <c r="AL7" s="187">
        <f t="shared" si="3"/>
        <v>0</v>
      </c>
      <c r="AM7" s="187">
        <f t="shared" si="3"/>
        <v>0</v>
      </c>
      <c r="AN7" s="187">
        <f t="shared" si="3"/>
        <v>0</v>
      </c>
      <c r="AO7" s="187">
        <f t="shared" si="3"/>
        <v>0</v>
      </c>
      <c r="AP7" s="187">
        <f t="shared" si="3"/>
        <v>0</v>
      </c>
      <c r="AQ7" s="187">
        <f t="shared" si="3"/>
        <v>0</v>
      </c>
      <c r="AR7" s="187">
        <f t="shared" si="3"/>
        <v>0</v>
      </c>
      <c r="AS7" s="187">
        <f t="shared" si="3"/>
        <v>0</v>
      </c>
      <c r="AT7" s="187">
        <f t="shared" si="3"/>
        <v>0</v>
      </c>
      <c r="AU7" s="187">
        <f t="shared" si="3"/>
        <v>0</v>
      </c>
      <c r="AV7" s="187">
        <f t="shared" si="3"/>
        <v>0</v>
      </c>
      <c r="AW7" s="187">
        <f t="shared" si="3"/>
        <v>0</v>
      </c>
      <c r="AX7" s="187">
        <f t="shared" si="3"/>
        <v>0</v>
      </c>
      <c r="AY7" s="187">
        <f t="shared" si="3"/>
        <v>0</v>
      </c>
      <c r="AZ7" s="187">
        <f t="shared" si="3"/>
        <v>0</v>
      </c>
      <c r="BA7" s="187">
        <f t="shared" si="3"/>
        <v>0</v>
      </c>
      <c r="BB7" s="187">
        <f t="shared" si="3"/>
        <v>0</v>
      </c>
      <c r="BC7" s="187">
        <f t="shared" si="3"/>
        <v>0</v>
      </c>
      <c r="BD7" s="187">
        <f t="shared" si="3"/>
        <v>0</v>
      </c>
      <c r="BE7" s="187">
        <f t="shared" si="3"/>
        <v>0</v>
      </c>
      <c r="BF7" s="187">
        <f t="shared" si="3"/>
        <v>0</v>
      </c>
      <c r="BG7" s="187">
        <f t="shared" si="3"/>
        <v>0</v>
      </c>
      <c r="BH7" s="187">
        <f t="shared" si="3"/>
        <v>0</v>
      </c>
      <c r="BI7" s="187">
        <f t="shared" si="3"/>
        <v>0</v>
      </c>
      <c r="BJ7" s="187">
        <f t="shared" si="3"/>
        <v>0</v>
      </c>
      <c r="BK7" s="187">
        <f t="shared" si="3"/>
        <v>0</v>
      </c>
      <c r="BL7" s="187">
        <f t="shared" si="3"/>
        <v>0</v>
      </c>
      <c r="BM7" s="187">
        <f t="shared" si="3"/>
        <v>0</v>
      </c>
      <c r="BN7" s="187">
        <f t="shared" si="3"/>
        <v>0</v>
      </c>
      <c r="BO7" s="187">
        <f t="shared" si="3"/>
        <v>0</v>
      </c>
      <c r="BP7" s="187">
        <f t="shared" si="3"/>
        <v>0</v>
      </c>
      <c r="BQ7" s="187">
        <f t="shared" ref="BQ7:CY7" si="4">+IF(BQ5=$H$2,0,BQ6)</f>
        <v>0</v>
      </c>
      <c r="BR7" s="187">
        <f t="shared" si="4"/>
        <v>0</v>
      </c>
      <c r="BS7" s="187">
        <f t="shared" si="4"/>
        <v>0</v>
      </c>
      <c r="BT7" s="187">
        <f t="shared" si="4"/>
        <v>0</v>
      </c>
      <c r="BU7" s="187">
        <f t="shared" si="4"/>
        <v>0</v>
      </c>
      <c r="BV7" s="187">
        <f t="shared" si="4"/>
        <v>0</v>
      </c>
      <c r="BW7" s="187">
        <f t="shared" si="4"/>
        <v>0</v>
      </c>
      <c r="BX7" s="187">
        <f t="shared" si="4"/>
        <v>0</v>
      </c>
      <c r="BY7" s="187">
        <f t="shared" si="4"/>
        <v>0</v>
      </c>
      <c r="BZ7" s="187">
        <f t="shared" si="4"/>
        <v>0</v>
      </c>
      <c r="CA7" s="187">
        <f t="shared" si="4"/>
        <v>0</v>
      </c>
      <c r="CB7" s="187">
        <f t="shared" si="4"/>
        <v>0</v>
      </c>
      <c r="CC7" s="187">
        <f t="shared" si="4"/>
        <v>0</v>
      </c>
      <c r="CD7" s="187">
        <f t="shared" si="4"/>
        <v>0</v>
      </c>
      <c r="CE7" s="187">
        <f t="shared" si="4"/>
        <v>0</v>
      </c>
      <c r="CF7" s="187">
        <f t="shared" si="4"/>
        <v>0</v>
      </c>
      <c r="CG7" s="187">
        <f t="shared" si="4"/>
        <v>0</v>
      </c>
      <c r="CH7" s="187">
        <f t="shared" si="4"/>
        <v>0</v>
      </c>
      <c r="CI7" s="187">
        <f t="shared" si="4"/>
        <v>0</v>
      </c>
      <c r="CJ7" s="187">
        <f t="shared" si="4"/>
        <v>0</v>
      </c>
      <c r="CK7" s="187">
        <f t="shared" si="4"/>
        <v>0</v>
      </c>
      <c r="CL7" s="187">
        <f t="shared" si="4"/>
        <v>0</v>
      </c>
      <c r="CM7" s="187">
        <f t="shared" si="4"/>
        <v>0</v>
      </c>
      <c r="CN7" s="187">
        <f t="shared" si="4"/>
        <v>0</v>
      </c>
      <c r="CO7" s="187">
        <f t="shared" si="4"/>
        <v>0</v>
      </c>
      <c r="CP7" s="187">
        <f t="shared" si="4"/>
        <v>0</v>
      </c>
      <c r="CQ7" s="187">
        <f t="shared" si="4"/>
        <v>0</v>
      </c>
      <c r="CR7" s="187">
        <f t="shared" si="4"/>
        <v>0</v>
      </c>
      <c r="CS7" s="187">
        <f t="shared" si="4"/>
        <v>0</v>
      </c>
      <c r="CT7" s="187">
        <f t="shared" si="4"/>
        <v>0</v>
      </c>
      <c r="CU7" s="187">
        <f t="shared" si="4"/>
        <v>0</v>
      </c>
      <c r="CV7" s="187">
        <f t="shared" si="4"/>
        <v>0</v>
      </c>
      <c r="CW7" s="187">
        <f t="shared" si="4"/>
        <v>0</v>
      </c>
      <c r="CX7" s="187">
        <f t="shared" si="4"/>
        <v>0</v>
      </c>
      <c r="CY7" s="187">
        <f t="shared" si="4"/>
        <v>0</v>
      </c>
    </row>
    <row r="8" spans="1:106" x14ac:dyDescent="0.2">
      <c r="A8" s="464" t="s">
        <v>319</v>
      </c>
      <c r="C8" s="464" t="str">
        <f>IF(SUM(E7:F7)&lt;0,"y",IF(H2&gt;H1,"n",+IF(SUM(D7:I7)&lt;0,"y","n")))</f>
        <v>n</v>
      </c>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row>
    <row r="9" spans="1:106" x14ac:dyDescent="0.2">
      <c r="A9" s="464"/>
      <c r="C9" s="464"/>
    </row>
    <row r="10" spans="1:106" x14ac:dyDescent="0.2">
      <c r="A10" s="188" t="s">
        <v>67</v>
      </c>
      <c r="B10" s="188"/>
      <c r="C10" s="188"/>
      <c r="D10" s="189" t="s">
        <v>68</v>
      </c>
      <c r="E10" s="68"/>
      <c r="S10" s="69"/>
    </row>
    <row r="11" spans="1:106" s="194" customFormat="1" x14ac:dyDescent="0.2">
      <c r="A11" s="190" t="s">
        <v>71</v>
      </c>
      <c r="B11" s="190"/>
      <c r="C11" s="191" t="s">
        <v>85</v>
      </c>
      <c r="D11" s="192">
        <v>1</v>
      </c>
      <c r="E11" s="192">
        <f t="shared" ref="E11:BP11" si="5">D11+1</f>
        <v>2</v>
      </c>
      <c r="F11" s="192">
        <f t="shared" si="5"/>
        <v>3</v>
      </c>
      <c r="G11" s="192">
        <f t="shared" si="5"/>
        <v>4</v>
      </c>
      <c r="H11" s="192">
        <f t="shared" si="5"/>
        <v>5</v>
      </c>
      <c r="I11" s="192">
        <f t="shared" si="5"/>
        <v>6</v>
      </c>
      <c r="J11" s="192">
        <f t="shared" si="5"/>
        <v>7</v>
      </c>
      <c r="K11" s="192">
        <f t="shared" si="5"/>
        <v>8</v>
      </c>
      <c r="L11" s="192">
        <f t="shared" si="5"/>
        <v>9</v>
      </c>
      <c r="M11" s="192">
        <f t="shared" si="5"/>
        <v>10</v>
      </c>
      <c r="N11" s="192">
        <f t="shared" si="5"/>
        <v>11</v>
      </c>
      <c r="O11" s="192">
        <f t="shared" si="5"/>
        <v>12</v>
      </c>
      <c r="P11" s="192">
        <f t="shared" si="5"/>
        <v>13</v>
      </c>
      <c r="Q11" s="192">
        <f t="shared" si="5"/>
        <v>14</v>
      </c>
      <c r="R11" s="192">
        <f t="shared" si="5"/>
        <v>15</v>
      </c>
      <c r="S11" s="192">
        <f t="shared" si="5"/>
        <v>16</v>
      </c>
      <c r="T11" s="192">
        <f t="shared" si="5"/>
        <v>17</v>
      </c>
      <c r="U11" s="192">
        <f t="shared" si="5"/>
        <v>18</v>
      </c>
      <c r="V11" s="192">
        <f t="shared" si="5"/>
        <v>19</v>
      </c>
      <c r="W11" s="192">
        <f t="shared" si="5"/>
        <v>20</v>
      </c>
      <c r="X11" s="192">
        <f t="shared" si="5"/>
        <v>21</v>
      </c>
      <c r="Y11" s="192">
        <f t="shared" si="5"/>
        <v>22</v>
      </c>
      <c r="Z11" s="192">
        <f t="shared" si="5"/>
        <v>23</v>
      </c>
      <c r="AA11" s="192">
        <f t="shared" si="5"/>
        <v>24</v>
      </c>
      <c r="AB11" s="192">
        <f t="shared" si="5"/>
        <v>25</v>
      </c>
      <c r="AC11" s="192">
        <f t="shared" si="5"/>
        <v>26</v>
      </c>
      <c r="AD11" s="192">
        <f t="shared" si="5"/>
        <v>27</v>
      </c>
      <c r="AE11" s="192">
        <f t="shared" si="5"/>
        <v>28</v>
      </c>
      <c r="AF11" s="192">
        <f t="shared" si="5"/>
        <v>29</v>
      </c>
      <c r="AG11" s="192">
        <f t="shared" si="5"/>
        <v>30</v>
      </c>
      <c r="AH11" s="192">
        <f t="shared" si="5"/>
        <v>31</v>
      </c>
      <c r="AI11" s="192">
        <f t="shared" si="5"/>
        <v>32</v>
      </c>
      <c r="AJ11" s="192">
        <f t="shared" si="5"/>
        <v>33</v>
      </c>
      <c r="AK11" s="192">
        <f t="shared" si="5"/>
        <v>34</v>
      </c>
      <c r="AL11" s="192">
        <f t="shared" si="5"/>
        <v>35</v>
      </c>
      <c r="AM11" s="192">
        <f t="shared" si="5"/>
        <v>36</v>
      </c>
      <c r="AN11" s="192">
        <f t="shared" si="5"/>
        <v>37</v>
      </c>
      <c r="AO11" s="192">
        <f t="shared" si="5"/>
        <v>38</v>
      </c>
      <c r="AP11" s="192">
        <f t="shared" si="5"/>
        <v>39</v>
      </c>
      <c r="AQ11" s="192">
        <f t="shared" si="5"/>
        <v>40</v>
      </c>
      <c r="AR11" s="192">
        <f t="shared" si="5"/>
        <v>41</v>
      </c>
      <c r="AS11" s="192">
        <f t="shared" si="5"/>
        <v>42</v>
      </c>
      <c r="AT11" s="192">
        <f t="shared" si="5"/>
        <v>43</v>
      </c>
      <c r="AU11" s="192">
        <f t="shared" si="5"/>
        <v>44</v>
      </c>
      <c r="AV11" s="192">
        <f t="shared" si="5"/>
        <v>45</v>
      </c>
      <c r="AW11" s="192">
        <f t="shared" si="5"/>
        <v>46</v>
      </c>
      <c r="AX11" s="192">
        <f t="shared" si="5"/>
        <v>47</v>
      </c>
      <c r="AY11" s="192">
        <f t="shared" si="5"/>
        <v>48</v>
      </c>
      <c r="AZ11" s="192">
        <f t="shared" si="5"/>
        <v>49</v>
      </c>
      <c r="BA11" s="192">
        <f t="shared" si="5"/>
        <v>50</v>
      </c>
      <c r="BB11" s="192">
        <f t="shared" si="5"/>
        <v>51</v>
      </c>
      <c r="BC11" s="192">
        <f t="shared" si="5"/>
        <v>52</v>
      </c>
      <c r="BD11" s="192">
        <f t="shared" si="5"/>
        <v>53</v>
      </c>
      <c r="BE11" s="192">
        <f t="shared" si="5"/>
        <v>54</v>
      </c>
      <c r="BF11" s="192">
        <f t="shared" si="5"/>
        <v>55</v>
      </c>
      <c r="BG11" s="192">
        <f t="shared" si="5"/>
        <v>56</v>
      </c>
      <c r="BH11" s="192">
        <f t="shared" si="5"/>
        <v>57</v>
      </c>
      <c r="BI11" s="192">
        <f t="shared" si="5"/>
        <v>58</v>
      </c>
      <c r="BJ11" s="192">
        <f t="shared" si="5"/>
        <v>59</v>
      </c>
      <c r="BK11" s="192">
        <f t="shared" si="5"/>
        <v>60</v>
      </c>
      <c r="BL11" s="192">
        <f t="shared" si="5"/>
        <v>61</v>
      </c>
      <c r="BM11" s="192">
        <f t="shared" si="5"/>
        <v>62</v>
      </c>
      <c r="BN11" s="192">
        <f t="shared" si="5"/>
        <v>63</v>
      </c>
      <c r="BO11" s="192">
        <f t="shared" si="5"/>
        <v>64</v>
      </c>
      <c r="BP11" s="192">
        <f t="shared" si="5"/>
        <v>65</v>
      </c>
      <c r="BQ11" s="192">
        <f t="shared" ref="BQ11:CY11" si="6">BP11+1</f>
        <v>66</v>
      </c>
      <c r="BR11" s="192">
        <f t="shared" si="6"/>
        <v>67</v>
      </c>
      <c r="BS11" s="192">
        <f t="shared" si="6"/>
        <v>68</v>
      </c>
      <c r="BT11" s="192">
        <f t="shared" si="6"/>
        <v>69</v>
      </c>
      <c r="BU11" s="192">
        <f t="shared" si="6"/>
        <v>70</v>
      </c>
      <c r="BV11" s="192">
        <f t="shared" si="6"/>
        <v>71</v>
      </c>
      <c r="BW11" s="192">
        <f t="shared" si="6"/>
        <v>72</v>
      </c>
      <c r="BX11" s="192">
        <f t="shared" si="6"/>
        <v>73</v>
      </c>
      <c r="BY11" s="192">
        <f t="shared" si="6"/>
        <v>74</v>
      </c>
      <c r="BZ11" s="192">
        <f t="shared" si="6"/>
        <v>75</v>
      </c>
      <c r="CA11" s="192">
        <f t="shared" si="6"/>
        <v>76</v>
      </c>
      <c r="CB11" s="192">
        <f t="shared" si="6"/>
        <v>77</v>
      </c>
      <c r="CC11" s="192">
        <f t="shared" si="6"/>
        <v>78</v>
      </c>
      <c r="CD11" s="192">
        <f t="shared" si="6"/>
        <v>79</v>
      </c>
      <c r="CE11" s="192">
        <f t="shared" si="6"/>
        <v>80</v>
      </c>
      <c r="CF11" s="192">
        <f t="shared" si="6"/>
        <v>81</v>
      </c>
      <c r="CG11" s="192">
        <f t="shared" si="6"/>
        <v>82</v>
      </c>
      <c r="CH11" s="192">
        <f t="shared" si="6"/>
        <v>83</v>
      </c>
      <c r="CI11" s="192">
        <f t="shared" si="6"/>
        <v>84</v>
      </c>
      <c r="CJ11" s="192">
        <f t="shared" si="6"/>
        <v>85</v>
      </c>
      <c r="CK11" s="192">
        <f t="shared" si="6"/>
        <v>86</v>
      </c>
      <c r="CL11" s="192">
        <f t="shared" si="6"/>
        <v>87</v>
      </c>
      <c r="CM11" s="192">
        <f t="shared" si="6"/>
        <v>88</v>
      </c>
      <c r="CN11" s="192">
        <f t="shared" si="6"/>
        <v>89</v>
      </c>
      <c r="CO11" s="192">
        <f t="shared" si="6"/>
        <v>90</v>
      </c>
      <c r="CP11" s="192">
        <f t="shared" si="6"/>
        <v>91</v>
      </c>
      <c r="CQ11" s="192">
        <f t="shared" si="6"/>
        <v>92</v>
      </c>
      <c r="CR11" s="192">
        <f t="shared" si="6"/>
        <v>93</v>
      </c>
      <c r="CS11" s="192">
        <f t="shared" si="6"/>
        <v>94</v>
      </c>
      <c r="CT11" s="192">
        <f t="shared" si="6"/>
        <v>95</v>
      </c>
      <c r="CU11" s="192">
        <f t="shared" si="6"/>
        <v>96</v>
      </c>
      <c r="CV11" s="192">
        <f t="shared" si="6"/>
        <v>97</v>
      </c>
      <c r="CW11" s="192">
        <f t="shared" si="6"/>
        <v>98</v>
      </c>
      <c r="CX11" s="192">
        <f t="shared" si="6"/>
        <v>99</v>
      </c>
      <c r="CY11" s="192">
        <f t="shared" si="6"/>
        <v>100</v>
      </c>
      <c r="CZ11" s="193" t="s">
        <v>34</v>
      </c>
    </row>
    <row r="12" spans="1:106" x14ac:dyDescent="0.2">
      <c r="A12" s="195">
        <v>1</v>
      </c>
      <c r="B12" s="195">
        <f>D5</f>
        <v>2017</v>
      </c>
      <c r="C12" s="481">
        <f>IF(D5=$H$2,SUM($D6:D6),IF(D5&gt;$H$2,D6,0))+IF($H$2-$D$5+1=A12,RetireValueAlt2,0)</f>
        <v>0</v>
      </c>
      <c r="D12" s="196">
        <f ca="1">($C12/$D$1)/2</f>
        <v>0</v>
      </c>
      <c r="E12" s="196">
        <f t="shared" ref="E12:AJ12" ca="1" si="7">IF(E$11&lt;$D$1+$A12,$C12/$D$1,IF(E$11=$D$1+$A12,($C12/$D$1)/2,0))</f>
        <v>0</v>
      </c>
      <c r="F12" s="196">
        <f t="shared" ca="1" si="7"/>
        <v>0</v>
      </c>
      <c r="G12" s="196">
        <f t="shared" ca="1" si="7"/>
        <v>0</v>
      </c>
      <c r="H12" s="196">
        <f t="shared" ca="1" si="7"/>
        <v>0</v>
      </c>
      <c r="I12" s="196">
        <f t="shared" ca="1" si="7"/>
        <v>0</v>
      </c>
      <c r="J12" s="196">
        <f t="shared" ca="1" si="7"/>
        <v>0</v>
      </c>
      <c r="K12" s="196">
        <f t="shared" ca="1" si="7"/>
        <v>0</v>
      </c>
      <c r="L12" s="196">
        <f t="shared" ca="1" si="7"/>
        <v>0</v>
      </c>
      <c r="M12" s="196">
        <f t="shared" ca="1" si="7"/>
        <v>0</v>
      </c>
      <c r="N12" s="196">
        <f t="shared" ca="1" si="7"/>
        <v>0</v>
      </c>
      <c r="O12" s="196">
        <f t="shared" ca="1" si="7"/>
        <v>0</v>
      </c>
      <c r="P12" s="196">
        <f t="shared" ca="1" si="7"/>
        <v>0</v>
      </c>
      <c r="Q12" s="196">
        <f t="shared" ca="1" si="7"/>
        <v>0</v>
      </c>
      <c r="R12" s="196">
        <f t="shared" ca="1" si="7"/>
        <v>0</v>
      </c>
      <c r="S12" s="196">
        <f t="shared" ca="1" si="7"/>
        <v>0</v>
      </c>
      <c r="T12" s="196">
        <f t="shared" ca="1" si="7"/>
        <v>0</v>
      </c>
      <c r="U12" s="196">
        <f t="shared" ca="1" si="7"/>
        <v>0</v>
      </c>
      <c r="V12" s="196">
        <f t="shared" ca="1" si="7"/>
        <v>0</v>
      </c>
      <c r="W12" s="196">
        <f t="shared" ca="1" si="7"/>
        <v>0</v>
      </c>
      <c r="X12" s="196">
        <f t="shared" ca="1" si="7"/>
        <v>0</v>
      </c>
      <c r="Y12" s="196">
        <f t="shared" ca="1" si="7"/>
        <v>0</v>
      </c>
      <c r="Z12" s="196">
        <f t="shared" ca="1" si="7"/>
        <v>0</v>
      </c>
      <c r="AA12" s="196">
        <f t="shared" ca="1" si="7"/>
        <v>0</v>
      </c>
      <c r="AB12" s="196">
        <f t="shared" ca="1" si="7"/>
        <v>0</v>
      </c>
      <c r="AC12" s="196">
        <f t="shared" ca="1" si="7"/>
        <v>0</v>
      </c>
      <c r="AD12" s="196">
        <f t="shared" ca="1" si="7"/>
        <v>0</v>
      </c>
      <c r="AE12" s="196">
        <f t="shared" ca="1" si="7"/>
        <v>0</v>
      </c>
      <c r="AF12" s="196">
        <f t="shared" ca="1" si="7"/>
        <v>0</v>
      </c>
      <c r="AG12" s="196">
        <f t="shared" ca="1" si="7"/>
        <v>0</v>
      </c>
      <c r="AH12" s="196">
        <f t="shared" ca="1" si="7"/>
        <v>0</v>
      </c>
      <c r="AI12" s="196">
        <f t="shared" ca="1" si="7"/>
        <v>0</v>
      </c>
      <c r="AJ12" s="196">
        <f t="shared" ca="1" si="7"/>
        <v>0</v>
      </c>
      <c r="AK12" s="196">
        <f t="shared" ref="AK12:BP12" ca="1" si="8">IF(AK$11&lt;$D$1+$A12,$C12/$D$1,IF(AK$11=$D$1+$A12,($C12/$D$1)/2,0))</f>
        <v>0</v>
      </c>
      <c r="AL12" s="196">
        <f t="shared" ca="1" si="8"/>
        <v>0</v>
      </c>
      <c r="AM12" s="196">
        <f t="shared" ca="1" si="8"/>
        <v>0</v>
      </c>
      <c r="AN12" s="196">
        <f t="shared" ca="1" si="8"/>
        <v>0</v>
      </c>
      <c r="AO12" s="196">
        <f t="shared" ca="1" si="8"/>
        <v>0</v>
      </c>
      <c r="AP12" s="196">
        <f t="shared" ca="1" si="8"/>
        <v>0</v>
      </c>
      <c r="AQ12" s="196">
        <f t="shared" ca="1" si="8"/>
        <v>0</v>
      </c>
      <c r="AR12" s="196">
        <f t="shared" ca="1" si="8"/>
        <v>0</v>
      </c>
      <c r="AS12" s="196">
        <f t="shared" ca="1" si="8"/>
        <v>0</v>
      </c>
      <c r="AT12" s="196">
        <f t="shared" ca="1" si="8"/>
        <v>0</v>
      </c>
      <c r="AU12" s="196">
        <f t="shared" ca="1" si="8"/>
        <v>0</v>
      </c>
      <c r="AV12" s="196">
        <f t="shared" ca="1" si="8"/>
        <v>0</v>
      </c>
      <c r="AW12" s="196">
        <f t="shared" ca="1" si="8"/>
        <v>0</v>
      </c>
      <c r="AX12" s="196">
        <f t="shared" ca="1" si="8"/>
        <v>0</v>
      </c>
      <c r="AY12" s="196">
        <f t="shared" ca="1" si="8"/>
        <v>0</v>
      </c>
      <c r="AZ12" s="196">
        <f t="shared" ca="1" si="8"/>
        <v>0</v>
      </c>
      <c r="BA12" s="196">
        <f t="shared" ca="1" si="8"/>
        <v>0</v>
      </c>
      <c r="BB12" s="196">
        <f t="shared" ca="1" si="8"/>
        <v>0</v>
      </c>
      <c r="BC12" s="196">
        <f t="shared" ca="1" si="8"/>
        <v>0</v>
      </c>
      <c r="BD12" s="196">
        <f t="shared" ca="1" si="8"/>
        <v>0</v>
      </c>
      <c r="BE12" s="196">
        <f t="shared" ca="1" si="8"/>
        <v>0</v>
      </c>
      <c r="BF12" s="196">
        <f t="shared" ca="1" si="8"/>
        <v>0</v>
      </c>
      <c r="BG12" s="196">
        <f t="shared" ca="1" si="8"/>
        <v>0</v>
      </c>
      <c r="BH12" s="196">
        <f t="shared" ca="1" si="8"/>
        <v>0</v>
      </c>
      <c r="BI12" s="196">
        <f t="shared" ca="1" si="8"/>
        <v>0</v>
      </c>
      <c r="BJ12" s="196">
        <f t="shared" ca="1" si="8"/>
        <v>0</v>
      </c>
      <c r="BK12" s="196">
        <f t="shared" ca="1" si="8"/>
        <v>0</v>
      </c>
      <c r="BL12" s="196">
        <f t="shared" ca="1" si="8"/>
        <v>0</v>
      </c>
      <c r="BM12" s="196">
        <f t="shared" ca="1" si="8"/>
        <v>0</v>
      </c>
      <c r="BN12" s="196">
        <f t="shared" ca="1" si="8"/>
        <v>0</v>
      </c>
      <c r="BO12" s="196">
        <f t="shared" ca="1" si="8"/>
        <v>0</v>
      </c>
      <c r="BP12" s="196">
        <f t="shared" ca="1" si="8"/>
        <v>0</v>
      </c>
      <c r="BQ12" s="196">
        <f t="shared" ref="BQ12:CY12" ca="1" si="9">IF(BQ$11&lt;$D$1+$A12,$C12/$D$1,IF(BQ$11=$D$1+$A12,($C12/$D$1)/2,0))</f>
        <v>0</v>
      </c>
      <c r="BR12" s="196">
        <f t="shared" ca="1" si="9"/>
        <v>0</v>
      </c>
      <c r="BS12" s="196">
        <f t="shared" ca="1" si="9"/>
        <v>0</v>
      </c>
      <c r="BT12" s="196">
        <f t="shared" ca="1" si="9"/>
        <v>0</v>
      </c>
      <c r="BU12" s="196">
        <f t="shared" ca="1" si="9"/>
        <v>0</v>
      </c>
      <c r="BV12" s="196">
        <f t="shared" ca="1" si="9"/>
        <v>0</v>
      </c>
      <c r="BW12" s="196">
        <f t="shared" ca="1" si="9"/>
        <v>0</v>
      </c>
      <c r="BX12" s="196">
        <f t="shared" ca="1" si="9"/>
        <v>0</v>
      </c>
      <c r="BY12" s="196">
        <f t="shared" ca="1" si="9"/>
        <v>0</v>
      </c>
      <c r="BZ12" s="196">
        <f t="shared" ca="1" si="9"/>
        <v>0</v>
      </c>
      <c r="CA12" s="196">
        <f t="shared" ca="1" si="9"/>
        <v>0</v>
      </c>
      <c r="CB12" s="196">
        <f t="shared" ca="1" si="9"/>
        <v>0</v>
      </c>
      <c r="CC12" s="196">
        <f t="shared" ca="1" si="9"/>
        <v>0</v>
      </c>
      <c r="CD12" s="196">
        <f t="shared" ca="1" si="9"/>
        <v>0</v>
      </c>
      <c r="CE12" s="196">
        <f t="shared" ca="1" si="9"/>
        <v>0</v>
      </c>
      <c r="CF12" s="196">
        <f t="shared" ca="1" si="9"/>
        <v>0</v>
      </c>
      <c r="CG12" s="196">
        <f t="shared" ca="1" si="9"/>
        <v>0</v>
      </c>
      <c r="CH12" s="196">
        <f t="shared" ca="1" si="9"/>
        <v>0</v>
      </c>
      <c r="CI12" s="196">
        <f t="shared" ca="1" si="9"/>
        <v>0</v>
      </c>
      <c r="CJ12" s="196">
        <f t="shared" ca="1" si="9"/>
        <v>0</v>
      </c>
      <c r="CK12" s="196">
        <f t="shared" ca="1" si="9"/>
        <v>0</v>
      </c>
      <c r="CL12" s="196">
        <f t="shared" ca="1" si="9"/>
        <v>0</v>
      </c>
      <c r="CM12" s="196">
        <f t="shared" ca="1" si="9"/>
        <v>0</v>
      </c>
      <c r="CN12" s="196">
        <f t="shared" ca="1" si="9"/>
        <v>0</v>
      </c>
      <c r="CO12" s="196">
        <f t="shared" ca="1" si="9"/>
        <v>0</v>
      </c>
      <c r="CP12" s="196">
        <f t="shared" ca="1" si="9"/>
        <v>0</v>
      </c>
      <c r="CQ12" s="196">
        <f t="shared" ca="1" si="9"/>
        <v>0</v>
      </c>
      <c r="CR12" s="196">
        <f t="shared" ca="1" si="9"/>
        <v>0</v>
      </c>
      <c r="CS12" s="196">
        <f t="shared" ca="1" si="9"/>
        <v>0</v>
      </c>
      <c r="CT12" s="196">
        <f t="shared" ca="1" si="9"/>
        <v>0</v>
      </c>
      <c r="CU12" s="196">
        <f t="shared" ca="1" si="9"/>
        <v>0</v>
      </c>
      <c r="CV12" s="196">
        <f t="shared" ca="1" si="9"/>
        <v>0</v>
      </c>
      <c r="CW12" s="196">
        <f t="shared" ca="1" si="9"/>
        <v>0</v>
      </c>
      <c r="CX12" s="196">
        <f t="shared" ca="1" si="9"/>
        <v>0</v>
      </c>
      <c r="CY12" s="196">
        <f t="shared" ca="1" si="9"/>
        <v>0</v>
      </c>
      <c r="CZ12" s="196">
        <f ca="1">SUM(D12:CY12)</f>
        <v>0</v>
      </c>
      <c r="DA12" s="464" t="s">
        <v>248</v>
      </c>
      <c r="DB12" s="183">
        <f>+D5</f>
        <v>2017</v>
      </c>
    </row>
    <row r="13" spans="1:106" x14ac:dyDescent="0.2">
      <c r="A13" s="195">
        <f t="shared" ref="A13:B51" si="10">A12+1</f>
        <v>2</v>
      </c>
      <c r="B13" s="195">
        <f>B12+1</f>
        <v>2018</v>
      </c>
      <c r="C13" s="187">
        <f>IF(E5=$H$2,SUM($D6:E6),IF(E5&gt;$H$2,E6,0))+IF($H$2-$D$5+1=A13,RetireValueAlt2,0)</f>
        <v>0</v>
      </c>
      <c r="D13" s="196"/>
      <c r="E13" s="196">
        <f ca="1">($C13/$D$1)/2</f>
        <v>0</v>
      </c>
      <c r="F13" s="196">
        <f t="shared" ref="F13:AK13" ca="1" si="11">IF(F$11&lt;$D$1+$A13,$C13/$D$1,IF(F$11=$D$1+$A13,($C13/$D$1)/2,0))</f>
        <v>0</v>
      </c>
      <c r="G13" s="196">
        <f t="shared" ca="1" si="11"/>
        <v>0</v>
      </c>
      <c r="H13" s="196">
        <f t="shared" ca="1" si="11"/>
        <v>0</v>
      </c>
      <c r="I13" s="196">
        <f t="shared" ca="1" si="11"/>
        <v>0</v>
      </c>
      <c r="J13" s="196">
        <f t="shared" ca="1" si="11"/>
        <v>0</v>
      </c>
      <c r="K13" s="196">
        <f t="shared" ca="1" si="11"/>
        <v>0</v>
      </c>
      <c r="L13" s="196">
        <f t="shared" ca="1" si="11"/>
        <v>0</v>
      </c>
      <c r="M13" s="196">
        <f t="shared" ca="1" si="11"/>
        <v>0</v>
      </c>
      <c r="N13" s="196">
        <f t="shared" ca="1" si="11"/>
        <v>0</v>
      </c>
      <c r="O13" s="196">
        <f t="shared" ca="1" si="11"/>
        <v>0</v>
      </c>
      <c r="P13" s="196">
        <f t="shared" ca="1" si="11"/>
        <v>0</v>
      </c>
      <c r="Q13" s="196">
        <f t="shared" ca="1" si="11"/>
        <v>0</v>
      </c>
      <c r="R13" s="196">
        <f t="shared" ca="1" si="11"/>
        <v>0</v>
      </c>
      <c r="S13" s="196">
        <f t="shared" ca="1" si="11"/>
        <v>0</v>
      </c>
      <c r="T13" s="196">
        <f t="shared" ca="1" si="11"/>
        <v>0</v>
      </c>
      <c r="U13" s="196">
        <f t="shared" ca="1" si="11"/>
        <v>0</v>
      </c>
      <c r="V13" s="196">
        <f t="shared" ca="1" si="11"/>
        <v>0</v>
      </c>
      <c r="W13" s="196">
        <f t="shared" ca="1" si="11"/>
        <v>0</v>
      </c>
      <c r="X13" s="196">
        <f t="shared" ca="1" si="11"/>
        <v>0</v>
      </c>
      <c r="Y13" s="196">
        <f t="shared" ca="1" si="11"/>
        <v>0</v>
      </c>
      <c r="Z13" s="196">
        <f t="shared" ca="1" si="11"/>
        <v>0</v>
      </c>
      <c r="AA13" s="196">
        <f t="shared" ca="1" si="11"/>
        <v>0</v>
      </c>
      <c r="AB13" s="196">
        <f t="shared" ca="1" si="11"/>
        <v>0</v>
      </c>
      <c r="AC13" s="196">
        <f t="shared" ca="1" si="11"/>
        <v>0</v>
      </c>
      <c r="AD13" s="196">
        <f t="shared" ca="1" si="11"/>
        <v>0</v>
      </c>
      <c r="AE13" s="196">
        <f t="shared" ca="1" si="11"/>
        <v>0</v>
      </c>
      <c r="AF13" s="196">
        <f t="shared" ca="1" si="11"/>
        <v>0</v>
      </c>
      <c r="AG13" s="196">
        <f t="shared" ca="1" si="11"/>
        <v>0</v>
      </c>
      <c r="AH13" s="196">
        <f t="shared" ca="1" si="11"/>
        <v>0</v>
      </c>
      <c r="AI13" s="196">
        <f t="shared" ca="1" si="11"/>
        <v>0</v>
      </c>
      <c r="AJ13" s="196">
        <f t="shared" ca="1" si="11"/>
        <v>0</v>
      </c>
      <c r="AK13" s="196">
        <f t="shared" ca="1" si="11"/>
        <v>0</v>
      </c>
      <c r="AL13" s="196">
        <f t="shared" ref="AL13:BQ13" ca="1" si="12">IF(AL$11&lt;$D$1+$A13,$C13/$D$1,IF(AL$11=$D$1+$A13,($C13/$D$1)/2,0))</f>
        <v>0</v>
      </c>
      <c r="AM13" s="196">
        <f t="shared" ca="1" si="12"/>
        <v>0</v>
      </c>
      <c r="AN13" s="196">
        <f t="shared" ca="1" si="12"/>
        <v>0</v>
      </c>
      <c r="AO13" s="196">
        <f t="shared" ca="1" si="12"/>
        <v>0</v>
      </c>
      <c r="AP13" s="196">
        <f t="shared" ca="1" si="12"/>
        <v>0</v>
      </c>
      <c r="AQ13" s="196">
        <f t="shared" ca="1" si="12"/>
        <v>0</v>
      </c>
      <c r="AR13" s="196">
        <f t="shared" ca="1" si="12"/>
        <v>0</v>
      </c>
      <c r="AS13" s="196">
        <f t="shared" ca="1" si="12"/>
        <v>0</v>
      </c>
      <c r="AT13" s="196">
        <f t="shared" ca="1" si="12"/>
        <v>0</v>
      </c>
      <c r="AU13" s="196">
        <f t="shared" ca="1" si="12"/>
        <v>0</v>
      </c>
      <c r="AV13" s="196">
        <f t="shared" ca="1" si="12"/>
        <v>0</v>
      </c>
      <c r="AW13" s="196">
        <f t="shared" ca="1" si="12"/>
        <v>0</v>
      </c>
      <c r="AX13" s="196">
        <f t="shared" ca="1" si="12"/>
        <v>0</v>
      </c>
      <c r="AY13" s="196">
        <f t="shared" ca="1" si="12"/>
        <v>0</v>
      </c>
      <c r="AZ13" s="196">
        <f t="shared" ca="1" si="12"/>
        <v>0</v>
      </c>
      <c r="BA13" s="196">
        <f t="shared" ca="1" si="12"/>
        <v>0</v>
      </c>
      <c r="BB13" s="196">
        <f t="shared" ca="1" si="12"/>
        <v>0</v>
      </c>
      <c r="BC13" s="196">
        <f t="shared" ca="1" si="12"/>
        <v>0</v>
      </c>
      <c r="BD13" s="196">
        <f t="shared" ca="1" si="12"/>
        <v>0</v>
      </c>
      <c r="BE13" s="196">
        <f t="shared" ca="1" si="12"/>
        <v>0</v>
      </c>
      <c r="BF13" s="196">
        <f t="shared" ca="1" si="12"/>
        <v>0</v>
      </c>
      <c r="BG13" s="196">
        <f t="shared" ca="1" si="12"/>
        <v>0</v>
      </c>
      <c r="BH13" s="196">
        <f t="shared" ca="1" si="12"/>
        <v>0</v>
      </c>
      <c r="BI13" s="196">
        <f t="shared" ca="1" si="12"/>
        <v>0</v>
      </c>
      <c r="BJ13" s="196">
        <f t="shared" ca="1" si="12"/>
        <v>0</v>
      </c>
      <c r="BK13" s="196">
        <f t="shared" ca="1" si="12"/>
        <v>0</v>
      </c>
      <c r="BL13" s="196">
        <f t="shared" ca="1" si="12"/>
        <v>0</v>
      </c>
      <c r="BM13" s="196">
        <f t="shared" ca="1" si="12"/>
        <v>0</v>
      </c>
      <c r="BN13" s="196">
        <f t="shared" ca="1" si="12"/>
        <v>0</v>
      </c>
      <c r="BO13" s="196">
        <f t="shared" ca="1" si="12"/>
        <v>0</v>
      </c>
      <c r="BP13" s="196">
        <f t="shared" ca="1" si="12"/>
        <v>0</v>
      </c>
      <c r="BQ13" s="196">
        <f t="shared" ca="1" si="12"/>
        <v>0</v>
      </c>
      <c r="BR13" s="196">
        <f t="shared" ref="BR13:CY13" ca="1" si="13">IF(BR$11&lt;$D$1+$A13,$C13/$D$1,IF(BR$11=$D$1+$A13,($C13/$D$1)/2,0))</f>
        <v>0</v>
      </c>
      <c r="BS13" s="196">
        <f t="shared" ca="1" si="13"/>
        <v>0</v>
      </c>
      <c r="BT13" s="196">
        <f t="shared" ca="1" si="13"/>
        <v>0</v>
      </c>
      <c r="BU13" s="196">
        <f t="shared" ca="1" si="13"/>
        <v>0</v>
      </c>
      <c r="BV13" s="196">
        <f t="shared" ca="1" si="13"/>
        <v>0</v>
      </c>
      <c r="BW13" s="196">
        <f t="shared" ca="1" si="13"/>
        <v>0</v>
      </c>
      <c r="BX13" s="196">
        <f t="shared" ca="1" si="13"/>
        <v>0</v>
      </c>
      <c r="BY13" s="196">
        <f t="shared" ca="1" si="13"/>
        <v>0</v>
      </c>
      <c r="BZ13" s="196">
        <f t="shared" ca="1" si="13"/>
        <v>0</v>
      </c>
      <c r="CA13" s="196">
        <f t="shared" ca="1" si="13"/>
        <v>0</v>
      </c>
      <c r="CB13" s="196">
        <f t="shared" ca="1" si="13"/>
        <v>0</v>
      </c>
      <c r="CC13" s="196">
        <f t="shared" ca="1" si="13"/>
        <v>0</v>
      </c>
      <c r="CD13" s="196">
        <f t="shared" ca="1" si="13"/>
        <v>0</v>
      </c>
      <c r="CE13" s="196">
        <f t="shared" ca="1" si="13"/>
        <v>0</v>
      </c>
      <c r="CF13" s="196">
        <f t="shared" ca="1" si="13"/>
        <v>0</v>
      </c>
      <c r="CG13" s="196">
        <f t="shared" ca="1" si="13"/>
        <v>0</v>
      </c>
      <c r="CH13" s="196">
        <f t="shared" ca="1" si="13"/>
        <v>0</v>
      </c>
      <c r="CI13" s="196">
        <f t="shared" ca="1" si="13"/>
        <v>0</v>
      </c>
      <c r="CJ13" s="196">
        <f t="shared" ca="1" si="13"/>
        <v>0</v>
      </c>
      <c r="CK13" s="196">
        <f t="shared" ca="1" si="13"/>
        <v>0</v>
      </c>
      <c r="CL13" s="196">
        <f t="shared" ca="1" si="13"/>
        <v>0</v>
      </c>
      <c r="CM13" s="196">
        <f t="shared" ca="1" si="13"/>
        <v>0</v>
      </c>
      <c r="CN13" s="196">
        <f t="shared" ca="1" si="13"/>
        <v>0</v>
      </c>
      <c r="CO13" s="196">
        <f t="shared" ca="1" si="13"/>
        <v>0</v>
      </c>
      <c r="CP13" s="196">
        <f t="shared" ca="1" si="13"/>
        <v>0</v>
      </c>
      <c r="CQ13" s="196">
        <f t="shared" ca="1" si="13"/>
        <v>0</v>
      </c>
      <c r="CR13" s="196">
        <f t="shared" ca="1" si="13"/>
        <v>0</v>
      </c>
      <c r="CS13" s="196">
        <f t="shared" ca="1" si="13"/>
        <v>0</v>
      </c>
      <c r="CT13" s="196">
        <f t="shared" ca="1" si="13"/>
        <v>0</v>
      </c>
      <c r="CU13" s="196">
        <f t="shared" ca="1" si="13"/>
        <v>0</v>
      </c>
      <c r="CV13" s="196">
        <f t="shared" ca="1" si="13"/>
        <v>0</v>
      </c>
      <c r="CW13" s="196">
        <f t="shared" ca="1" si="13"/>
        <v>0</v>
      </c>
      <c r="CX13" s="196">
        <f t="shared" ca="1" si="13"/>
        <v>0</v>
      </c>
      <c r="CY13" s="196">
        <f t="shared" ca="1" si="13"/>
        <v>0</v>
      </c>
      <c r="CZ13" s="196">
        <f t="shared" ref="CZ13:CZ31" ca="1" si="14">SUM(D13:CY13)</f>
        <v>0</v>
      </c>
      <c r="DA13" s="464" t="s">
        <v>213</v>
      </c>
      <c r="DB13" s="183">
        <f>+DB12+1</f>
        <v>2018</v>
      </c>
    </row>
    <row r="14" spans="1:106" x14ac:dyDescent="0.2">
      <c r="A14" s="195">
        <f t="shared" si="10"/>
        <v>3</v>
      </c>
      <c r="B14" s="195">
        <f t="shared" si="10"/>
        <v>2019</v>
      </c>
      <c r="C14" s="187">
        <f>IF(F5=$H$2,SUM($D6:F6),IF(F5&gt;$H$2,F6,0))+IF($H$2-$D$5+1=A14,RetireValueAlt2,0)</f>
        <v>0</v>
      </c>
      <c r="D14" s="196"/>
      <c r="E14" s="196"/>
      <c r="F14" s="196">
        <f ca="1">($C14/$D$1)/2</f>
        <v>0</v>
      </c>
      <c r="G14" s="196">
        <f t="shared" ref="G14:AL14" ca="1" si="15">IF(G$11&lt;$D$1+$A14,$C14/$D$1,IF(G$11=$D$1+$A14,($C14/$D$1)/2,0))</f>
        <v>0</v>
      </c>
      <c r="H14" s="196">
        <f t="shared" ca="1" si="15"/>
        <v>0</v>
      </c>
      <c r="I14" s="196">
        <f t="shared" ca="1" si="15"/>
        <v>0</v>
      </c>
      <c r="J14" s="196">
        <f t="shared" ca="1" si="15"/>
        <v>0</v>
      </c>
      <c r="K14" s="196">
        <f t="shared" ca="1" si="15"/>
        <v>0</v>
      </c>
      <c r="L14" s="196">
        <f t="shared" ca="1" si="15"/>
        <v>0</v>
      </c>
      <c r="M14" s="196">
        <f t="shared" ca="1" si="15"/>
        <v>0</v>
      </c>
      <c r="N14" s="196">
        <f t="shared" ca="1" si="15"/>
        <v>0</v>
      </c>
      <c r="O14" s="196">
        <f t="shared" ca="1" si="15"/>
        <v>0</v>
      </c>
      <c r="P14" s="196">
        <f t="shared" ca="1" si="15"/>
        <v>0</v>
      </c>
      <c r="Q14" s="196">
        <f t="shared" ca="1" si="15"/>
        <v>0</v>
      </c>
      <c r="R14" s="196">
        <f t="shared" ca="1" si="15"/>
        <v>0</v>
      </c>
      <c r="S14" s="196">
        <f t="shared" ca="1" si="15"/>
        <v>0</v>
      </c>
      <c r="T14" s="196">
        <f t="shared" ca="1" si="15"/>
        <v>0</v>
      </c>
      <c r="U14" s="196">
        <f t="shared" ca="1" si="15"/>
        <v>0</v>
      </c>
      <c r="V14" s="196">
        <f t="shared" ca="1" si="15"/>
        <v>0</v>
      </c>
      <c r="W14" s="196">
        <f t="shared" ca="1" si="15"/>
        <v>0</v>
      </c>
      <c r="X14" s="196">
        <f t="shared" ca="1" si="15"/>
        <v>0</v>
      </c>
      <c r="Y14" s="196">
        <f t="shared" ca="1" si="15"/>
        <v>0</v>
      </c>
      <c r="Z14" s="196">
        <f t="shared" ca="1" si="15"/>
        <v>0</v>
      </c>
      <c r="AA14" s="196">
        <f t="shared" ca="1" si="15"/>
        <v>0</v>
      </c>
      <c r="AB14" s="196">
        <f t="shared" ca="1" si="15"/>
        <v>0</v>
      </c>
      <c r="AC14" s="196">
        <f t="shared" ca="1" si="15"/>
        <v>0</v>
      </c>
      <c r="AD14" s="196">
        <f t="shared" ca="1" si="15"/>
        <v>0</v>
      </c>
      <c r="AE14" s="196">
        <f t="shared" ca="1" si="15"/>
        <v>0</v>
      </c>
      <c r="AF14" s="196">
        <f t="shared" ca="1" si="15"/>
        <v>0</v>
      </c>
      <c r="AG14" s="196">
        <f t="shared" ca="1" si="15"/>
        <v>0</v>
      </c>
      <c r="AH14" s="196">
        <f t="shared" ca="1" si="15"/>
        <v>0</v>
      </c>
      <c r="AI14" s="196">
        <f t="shared" ca="1" si="15"/>
        <v>0</v>
      </c>
      <c r="AJ14" s="196">
        <f t="shared" ca="1" si="15"/>
        <v>0</v>
      </c>
      <c r="AK14" s="196">
        <f t="shared" ca="1" si="15"/>
        <v>0</v>
      </c>
      <c r="AL14" s="196">
        <f t="shared" ca="1" si="15"/>
        <v>0</v>
      </c>
      <c r="AM14" s="196">
        <f t="shared" ref="AM14:BR14" ca="1" si="16">IF(AM$11&lt;$D$1+$A14,$C14/$D$1,IF(AM$11=$D$1+$A14,($C14/$D$1)/2,0))</f>
        <v>0</v>
      </c>
      <c r="AN14" s="196">
        <f t="shared" ca="1" si="16"/>
        <v>0</v>
      </c>
      <c r="AO14" s="196">
        <f t="shared" ca="1" si="16"/>
        <v>0</v>
      </c>
      <c r="AP14" s="196">
        <f t="shared" ca="1" si="16"/>
        <v>0</v>
      </c>
      <c r="AQ14" s="196">
        <f t="shared" ca="1" si="16"/>
        <v>0</v>
      </c>
      <c r="AR14" s="196">
        <f t="shared" ca="1" si="16"/>
        <v>0</v>
      </c>
      <c r="AS14" s="196">
        <f t="shared" ca="1" si="16"/>
        <v>0</v>
      </c>
      <c r="AT14" s="196">
        <f t="shared" ca="1" si="16"/>
        <v>0</v>
      </c>
      <c r="AU14" s="196">
        <f t="shared" ca="1" si="16"/>
        <v>0</v>
      </c>
      <c r="AV14" s="196">
        <f t="shared" ca="1" si="16"/>
        <v>0</v>
      </c>
      <c r="AW14" s="196">
        <f t="shared" ca="1" si="16"/>
        <v>0</v>
      </c>
      <c r="AX14" s="196">
        <f t="shared" ca="1" si="16"/>
        <v>0</v>
      </c>
      <c r="AY14" s="196">
        <f t="shared" ca="1" si="16"/>
        <v>0</v>
      </c>
      <c r="AZ14" s="196">
        <f t="shared" ca="1" si="16"/>
        <v>0</v>
      </c>
      <c r="BA14" s="196">
        <f t="shared" ca="1" si="16"/>
        <v>0</v>
      </c>
      <c r="BB14" s="196">
        <f t="shared" ca="1" si="16"/>
        <v>0</v>
      </c>
      <c r="BC14" s="196">
        <f t="shared" ca="1" si="16"/>
        <v>0</v>
      </c>
      <c r="BD14" s="196">
        <f t="shared" ca="1" si="16"/>
        <v>0</v>
      </c>
      <c r="BE14" s="196">
        <f t="shared" ca="1" si="16"/>
        <v>0</v>
      </c>
      <c r="BF14" s="196">
        <f t="shared" ca="1" si="16"/>
        <v>0</v>
      </c>
      <c r="BG14" s="196">
        <f t="shared" ca="1" si="16"/>
        <v>0</v>
      </c>
      <c r="BH14" s="196">
        <f t="shared" ca="1" si="16"/>
        <v>0</v>
      </c>
      <c r="BI14" s="196">
        <f t="shared" ca="1" si="16"/>
        <v>0</v>
      </c>
      <c r="BJ14" s="196">
        <f t="shared" ca="1" si="16"/>
        <v>0</v>
      </c>
      <c r="BK14" s="196">
        <f t="shared" ca="1" si="16"/>
        <v>0</v>
      </c>
      <c r="BL14" s="196">
        <f t="shared" ca="1" si="16"/>
        <v>0</v>
      </c>
      <c r="BM14" s="196">
        <f t="shared" ca="1" si="16"/>
        <v>0</v>
      </c>
      <c r="BN14" s="196">
        <f t="shared" ca="1" si="16"/>
        <v>0</v>
      </c>
      <c r="BO14" s="196">
        <f t="shared" ca="1" si="16"/>
        <v>0</v>
      </c>
      <c r="BP14" s="196">
        <f t="shared" ca="1" si="16"/>
        <v>0</v>
      </c>
      <c r="BQ14" s="196">
        <f t="shared" ca="1" si="16"/>
        <v>0</v>
      </c>
      <c r="BR14" s="196">
        <f t="shared" ca="1" si="16"/>
        <v>0</v>
      </c>
      <c r="BS14" s="196">
        <f t="shared" ref="BS14:CY14" ca="1" si="17">IF(BS$11&lt;$D$1+$A14,$C14/$D$1,IF(BS$11=$D$1+$A14,($C14/$D$1)/2,0))</f>
        <v>0</v>
      </c>
      <c r="BT14" s="196">
        <f t="shared" ca="1" si="17"/>
        <v>0</v>
      </c>
      <c r="BU14" s="196">
        <f t="shared" ca="1" si="17"/>
        <v>0</v>
      </c>
      <c r="BV14" s="196">
        <f t="shared" ca="1" si="17"/>
        <v>0</v>
      </c>
      <c r="BW14" s="196">
        <f t="shared" ca="1" si="17"/>
        <v>0</v>
      </c>
      <c r="BX14" s="196">
        <f t="shared" ca="1" si="17"/>
        <v>0</v>
      </c>
      <c r="BY14" s="196">
        <f t="shared" ca="1" si="17"/>
        <v>0</v>
      </c>
      <c r="BZ14" s="196">
        <f t="shared" ca="1" si="17"/>
        <v>0</v>
      </c>
      <c r="CA14" s="196">
        <f t="shared" ca="1" si="17"/>
        <v>0</v>
      </c>
      <c r="CB14" s="196">
        <f t="shared" ca="1" si="17"/>
        <v>0</v>
      </c>
      <c r="CC14" s="196">
        <f t="shared" ca="1" si="17"/>
        <v>0</v>
      </c>
      <c r="CD14" s="196">
        <f t="shared" ca="1" si="17"/>
        <v>0</v>
      </c>
      <c r="CE14" s="196">
        <f t="shared" ca="1" si="17"/>
        <v>0</v>
      </c>
      <c r="CF14" s="196">
        <f t="shared" ca="1" si="17"/>
        <v>0</v>
      </c>
      <c r="CG14" s="196">
        <f t="shared" ca="1" si="17"/>
        <v>0</v>
      </c>
      <c r="CH14" s="196">
        <f t="shared" ca="1" si="17"/>
        <v>0</v>
      </c>
      <c r="CI14" s="196">
        <f t="shared" ca="1" si="17"/>
        <v>0</v>
      </c>
      <c r="CJ14" s="196">
        <f t="shared" ca="1" si="17"/>
        <v>0</v>
      </c>
      <c r="CK14" s="196">
        <f t="shared" ca="1" si="17"/>
        <v>0</v>
      </c>
      <c r="CL14" s="196">
        <f t="shared" ca="1" si="17"/>
        <v>0</v>
      </c>
      <c r="CM14" s="196">
        <f t="shared" ca="1" si="17"/>
        <v>0</v>
      </c>
      <c r="CN14" s="196">
        <f t="shared" ca="1" si="17"/>
        <v>0</v>
      </c>
      <c r="CO14" s="196">
        <f t="shared" ca="1" si="17"/>
        <v>0</v>
      </c>
      <c r="CP14" s="196">
        <f t="shared" ca="1" si="17"/>
        <v>0</v>
      </c>
      <c r="CQ14" s="196">
        <f t="shared" ca="1" si="17"/>
        <v>0</v>
      </c>
      <c r="CR14" s="196">
        <f t="shared" ca="1" si="17"/>
        <v>0</v>
      </c>
      <c r="CS14" s="196">
        <f t="shared" ca="1" si="17"/>
        <v>0</v>
      </c>
      <c r="CT14" s="196">
        <f t="shared" ca="1" si="17"/>
        <v>0</v>
      </c>
      <c r="CU14" s="196">
        <f t="shared" ca="1" si="17"/>
        <v>0</v>
      </c>
      <c r="CV14" s="196">
        <f t="shared" ca="1" si="17"/>
        <v>0</v>
      </c>
      <c r="CW14" s="196">
        <f t="shared" ca="1" si="17"/>
        <v>0</v>
      </c>
      <c r="CX14" s="196">
        <f t="shared" ca="1" si="17"/>
        <v>0</v>
      </c>
      <c r="CY14" s="196">
        <f t="shared" ca="1" si="17"/>
        <v>0</v>
      </c>
      <c r="CZ14" s="196">
        <f t="shared" ca="1" si="14"/>
        <v>0</v>
      </c>
      <c r="DA14" s="464" t="s">
        <v>215</v>
      </c>
      <c r="DB14" s="464">
        <f t="shared" ref="DB14:DB51" si="18">+DB13+1</f>
        <v>2019</v>
      </c>
    </row>
    <row r="15" spans="1:106" x14ac:dyDescent="0.2">
      <c r="A15" s="195">
        <f t="shared" si="10"/>
        <v>4</v>
      </c>
      <c r="B15" s="195">
        <f t="shared" si="10"/>
        <v>2020</v>
      </c>
      <c r="C15" s="187">
        <f>IF(G5=$H$2,SUM($D6:G6),IF(G5&gt;$H$2,G6,0))+IF($H$2-$D$5+1=A15,RetireValueAlt2,0)</f>
        <v>0</v>
      </c>
      <c r="D15" s="196"/>
      <c r="E15" s="196"/>
      <c r="F15" s="196"/>
      <c r="G15" s="196">
        <f ca="1">($C15/$D$1)/2</f>
        <v>0</v>
      </c>
      <c r="H15" s="196">
        <f t="shared" ref="H15:AM15" ca="1" si="19">IF(H$11&lt;$D$1+$A15,$C15/$D$1,IF(H$11=$D$1+$A15,($C15/$D$1)/2,0))</f>
        <v>0</v>
      </c>
      <c r="I15" s="196">
        <f t="shared" ca="1" si="19"/>
        <v>0</v>
      </c>
      <c r="J15" s="196">
        <f t="shared" ca="1" si="19"/>
        <v>0</v>
      </c>
      <c r="K15" s="196">
        <f t="shared" ca="1" si="19"/>
        <v>0</v>
      </c>
      <c r="L15" s="196">
        <f t="shared" ca="1" si="19"/>
        <v>0</v>
      </c>
      <c r="M15" s="196">
        <f t="shared" ca="1" si="19"/>
        <v>0</v>
      </c>
      <c r="N15" s="196">
        <f t="shared" ca="1" si="19"/>
        <v>0</v>
      </c>
      <c r="O15" s="196">
        <f t="shared" ca="1" si="19"/>
        <v>0</v>
      </c>
      <c r="P15" s="196">
        <f t="shared" ca="1" si="19"/>
        <v>0</v>
      </c>
      <c r="Q15" s="196">
        <f t="shared" ca="1" si="19"/>
        <v>0</v>
      </c>
      <c r="R15" s="196">
        <f t="shared" ca="1" si="19"/>
        <v>0</v>
      </c>
      <c r="S15" s="196">
        <f t="shared" ca="1" si="19"/>
        <v>0</v>
      </c>
      <c r="T15" s="196">
        <f t="shared" ca="1" si="19"/>
        <v>0</v>
      </c>
      <c r="U15" s="196">
        <f t="shared" ca="1" si="19"/>
        <v>0</v>
      </c>
      <c r="V15" s="196">
        <f t="shared" ca="1" si="19"/>
        <v>0</v>
      </c>
      <c r="W15" s="196">
        <f t="shared" ca="1" si="19"/>
        <v>0</v>
      </c>
      <c r="X15" s="196">
        <f t="shared" ca="1" si="19"/>
        <v>0</v>
      </c>
      <c r="Y15" s="196">
        <f t="shared" ca="1" si="19"/>
        <v>0</v>
      </c>
      <c r="Z15" s="196">
        <f t="shared" ca="1" si="19"/>
        <v>0</v>
      </c>
      <c r="AA15" s="196">
        <f t="shared" ca="1" si="19"/>
        <v>0</v>
      </c>
      <c r="AB15" s="196">
        <f t="shared" ca="1" si="19"/>
        <v>0</v>
      </c>
      <c r="AC15" s="196">
        <f t="shared" ca="1" si="19"/>
        <v>0</v>
      </c>
      <c r="AD15" s="196">
        <f t="shared" ca="1" si="19"/>
        <v>0</v>
      </c>
      <c r="AE15" s="196">
        <f t="shared" ca="1" si="19"/>
        <v>0</v>
      </c>
      <c r="AF15" s="196">
        <f t="shared" ca="1" si="19"/>
        <v>0</v>
      </c>
      <c r="AG15" s="196">
        <f t="shared" ca="1" si="19"/>
        <v>0</v>
      </c>
      <c r="AH15" s="196">
        <f t="shared" ca="1" si="19"/>
        <v>0</v>
      </c>
      <c r="AI15" s="196">
        <f t="shared" ca="1" si="19"/>
        <v>0</v>
      </c>
      <c r="AJ15" s="196">
        <f t="shared" ca="1" si="19"/>
        <v>0</v>
      </c>
      <c r="AK15" s="196">
        <f t="shared" ca="1" si="19"/>
        <v>0</v>
      </c>
      <c r="AL15" s="196">
        <f t="shared" ca="1" si="19"/>
        <v>0</v>
      </c>
      <c r="AM15" s="196">
        <f t="shared" ca="1" si="19"/>
        <v>0</v>
      </c>
      <c r="AN15" s="196">
        <f t="shared" ref="AN15:BS15" ca="1" si="20">IF(AN$11&lt;$D$1+$A15,$C15/$D$1,IF(AN$11=$D$1+$A15,($C15/$D$1)/2,0))</f>
        <v>0</v>
      </c>
      <c r="AO15" s="196">
        <f t="shared" ca="1" si="20"/>
        <v>0</v>
      </c>
      <c r="AP15" s="196">
        <f t="shared" ca="1" si="20"/>
        <v>0</v>
      </c>
      <c r="AQ15" s="196">
        <f t="shared" ca="1" si="20"/>
        <v>0</v>
      </c>
      <c r="AR15" s="196">
        <f t="shared" ca="1" si="20"/>
        <v>0</v>
      </c>
      <c r="AS15" s="196">
        <f t="shared" ca="1" si="20"/>
        <v>0</v>
      </c>
      <c r="AT15" s="196">
        <f t="shared" ca="1" si="20"/>
        <v>0</v>
      </c>
      <c r="AU15" s="196">
        <f t="shared" ca="1" si="20"/>
        <v>0</v>
      </c>
      <c r="AV15" s="196">
        <f t="shared" ca="1" si="20"/>
        <v>0</v>
      </c>
      <c r="AW15" s="196">
        <f t="shared" ca="1" si="20"/>
        <v>0</v>
      </c>
      <c r="AX15" s="196">
        <f t="shared" ca="1" si="20"/>
        <v>0</v>
      </c>
      <c r="AY15" s="196">
        <f t="shared" ca="1" si="20"/>
        <v>0</v>
      </c>
      <c r="AZ15" s="196">
        <f t="shared" ca="1" si="20"/>
        <v>0</v>
      </c>
      <c r="BA15" s="196">
        <f t="shared" ca="1" si="20"/>
        <v>0</v>
      </c>
      <c r="BB15" s="196">
        <f t="shared" ca="1" si="20"/>
        <v>0</v>
      </c>
      <c r="BC15" s="196">
        <f t="shared" ca="1" si="20"/>
        <v>0</v>
      </c>
      <c r="BD15" s="196">
        <f t="shared" ca="1" si="20"/>
        <v>0</v>
      </c>
      <c r="BE15" s="196">
        <f t="shared" ca="1" si="20"/>
        <v>0</v>
      </c>
      <c r="BF15" s="196">
        <f t="shared" ca="1" si="20"/>
        <v>0</v>
      </c>
      <c r="BG15" s="196">
        <f t="shared" ca="1" si="20"/>
        <v>0</v>
      </c>
      <c r="BH15" s="196">
        <f t="shared" ca="1" si="20"/>
        <v>0</v>
      </c>
      <c r="BI15" s="196">
        <f t="shared" ca="1" si="20"/>
        <v>0</v>
      </c>
      <c r="BJ15" s="196">
        <f t="shared" ca="1" si="20"/>
        <v>0</v>
      </c>
      <c r="BK15" s="196">
        <f t="shared" ca="1" si="20"/>
        <v>0</v>
      </c>
      <c r="BL15" s="196">
        <f t="shared" ca="1" si="20"/>
        <v>0</v>
      </c>
      <c r="BM15" s="196">
        <f t="shared" ca="1" si="20"/>
        <v>0</v>
      </c>
      <c r="BN15" s="196">
        <f t="shared" ca="1" si="20"/>
        <v>0</v>
      </c>
      <c r="BO15" s="196">
        <f t="shared" ca="1" si="20"/>
        <v>0</v>
      </c>
      <c r="BP15" s="196">
        <f t="shared" ca="1" si="20"/>
        <v>0</v>
      </c>
      <c r="BQ15" s="196">
        <f t="shared" ca="1" si="20"/>
        <v>0</v>
      </c>
      <c r="BR15" s="196">
        <f t="shared" ca="1" si="20"/>
        <v>0</v>
      </c>
      <c r="BS15" s="196">
        <f t="shared" ca="1" si="20"/>
        <v>0</v>
      </c>
      <c r="BT15" s="196">
        <f t="shared" ref="BT15:CY15" ca="1" si="21">IF(BT$11&lt;$D$1+$A15,$C15/$D$1,IF(BT$11=$D$1+$A15,($C15/$D$1)/2,0))</f>
        <v>0</v>
      </c>
      <c r="BU15" s="196">
        <f t="shared" ca="1" si="21"/>
        <v>0</v>
      </c>
      <c r="BV15" s="196">
        <f t="shared" ca="1" si="21"/>
        <v>0</v>
      </c>
      <c r="BW15" s="196">
        <f t="shared" ca="1" si="21"/>
        <v>0</v>
      </c>
      <c r="BX15" s="196">
        <f t="shared" ca="1" si="21"/>
        <v>0</v>
      </c>
      <c r="BY15" s="196">
        <f t="shared" ca="1" si="21"/>
        <v>0</v>
      </c>
      <c r="BZ15" s="196">
        <f t="shared" ca="1" si="21"/>
        <v>0</v>
      </c>
      <c r="CA15" s="196">
        <f t="shared" ca="1" si="21"/>
        <v>0</v>
      </c>
      <c r="CB15" s="196">
        <f t="shared" ca="1" si="21"/>
        <v>0</v>
      </c>
      <c r="CC15" s="196">
        <f t="shared" ca="1" si="21"/>
        <v>0</v>
      </c>
      <c r="CD15" s="196">
        <f t="shared" ca="1" si="21"/>
        <v>0</v>
      </c>
      <c r="CE15" s="196">
        <f t="shared" ca="1" si="21"/>
        <v>0</v>
      </c>
      <c r="CF15" s="196">
        <f t="shared" ca="1" si="21"/>
        <v>0</v>
      </c>
      <c r="CG15" s="196">
        <f t="shared" ca="1" si="21"/>
        <v>0</v>
      </c>
      <c r="CH15" s="196">
        <f t="shared" ca="1" si="21"/>
        <v>0</v>
      </c>
      <c r="CI15" s="196">
        <f t="shared" ca="1" si="21"/>
        <v>0</v>
      </c>
      <c r="CJ15" s="196">
        <f t="shared" ca="1" si="21"/>
        <v>0</v>
      </c>
      <c r="CK15" s="196">
        <f t="shared" ca="1" si="21"/>
        <v>0</v>
      </c>
      <c r="CL15" s="196">
        <f t="shared" ca="1" si="21"/>
        <v>0</v>
      </c>
      <c r="CM15" s="196">
        <f t="shared" ca="1" si="21"/>
        <v>0</v>
      </c>
      <c r="CN15" s="196">
        <f t="shared" ca="1" si="21"/>
        <v>0</v>
      </c>
      <c r="CO15" s="196">
        <f t="shared" ca="1" si="21"/>
        <v>0</v>
      </c>
      <c r="CP15" s="196">
        <f t="shared" ca="1" si="21"/>
        <v>0</v>
      </c>
      <c r="CQ15" s="196">
        <f t="shared" ca="1" si="21"/>
        <v>0</v>
      </c>
      <c r="CR15" s="196">
        <f t="shared" ca="1" si="21"/>
        <v>0</v>
      </c>
      <c r="CS15" s="196">
        <f t="shared" ca="1" si="21"/>
        <v>0</v>
      </c>
      <c r="CT15" s="196">
        <f t="shared" ca="1" si="21"/>
        <v>0</v>
      </c>
      <c r="CU15" s="196">
        <f t="shared" ca="1" si="21"/>
        <v>0</v>
      </c>
      <c r="CV15" s="196">
        <f t="shared" ca="1" si="21"/>
        <v>0</v>
      </c>
      <c r="CW15" s="196">
        <f t="shared" ca="1" si="21"/>
        <v>0</v>
      </c>
      <c r="CX15" s="196">
        <f t="shared" ca="1" si="21"/>
        <v>0</v>
      </c>
      <c r="CY15" s="196">
        <f t="shared" ca="1" si="21"/>
        <v>0</v>
      </c>
      <c r="CZ15" s="196">
        <f t="shared" ca="1" si="14"/>
        <v>0</v>
      </c>
      <c r="DA15" s="464" t="s">
        <v>216</v>
      </c>
      <c r="DB15" s="464">
        <f t="shared" si="18"/>
        <v>2020</v>
      </c>
    </row>
    <row r="16" spans="1:106" x14ac:dyDescent="0.2">
      <c r="A16" s="195">
        <f t="shared" si="10"/>
        <v>5</v>
      </c>
      <c r="B16" s="195">
        <f t="shared" si="10"/>
        <v>2021</v>
      </c>
      <c r="C16" s="187">
        <f>IF(H5=$H$2,SUM($D6:H6),IF(H5&gt;$H$2,H6,0))+IF($H$2-$D$5+1=A16,RetireValueAlt2,0)</f>
        <v>0</v>
      </c>
      <c r="D16" s="196"/>
      <c r="E16" s="196"/>
      <c r="F16" s="196"/>
      <c r="G16" s="196"/>
      <c r="H16" s="196">
        <f ca="1">($C16/$D$1)/2</f>
        <v>0</v>
      </c>
      <c r="I16" s="196">
        <f t="shared" ref="I16:AN16" ca="1" si="22">IF(I$11&lt;$D$1+$A16,$C16/$D$1,IF(I$11=$D$1+$A16,($C16/$D$1)/2,0))</f>
        <v>0</v>
      </c>
      <c r="J16" s="196">
        <f t="shared" ca="1" si="22"/>
        <v>0</v>
      </c>
      <c r="K16" s="196">
        <f t="shared" ca="1" si="22"/>
        <v>0</v>
      </c>
      <c r="L16" s="196">
        <f t="shared" ca="1" si="22"/>
        <v>0</v>
      </c>
      <c r="M16" s="196">
        <f t="shared" ca="1" si="22"/>
        <v>0</v>
      </c>
      <c r="N16" s="196">
        <f t="shared" ca="1" si="22"/>
        <v>0</v>
      </c>
      <c r="O16" s="196">
        <f t="shared" ca="1" si="22"/>
        <v>0</v>
      </c>
      <c r="P16" s="196">
        <f t="shared" ca="1" si="22"/>
        <v>0</v>
      </c>
      <c r="Q16" s="196">
        <f t="shared" ca="1" si="22"/>
        <v>0</v>
      </c>
      <c r="R16" s="196">
        <f t="shared" ca="1" si="22"/>
        <v>0</v>
      </c>
      <c r="S16" s="196">
        <f t="shared" ca="1" si="22"/>
        <v>0</v>
      </c>
      <c r="T16" s="196">
        <f t="shared" ca="1" si="22"/>
        <v>0</v>
      </c>
      <c r="U16" s="196">
        <f t="shared" ca="1" si="22"/>
        <v>0</v>
      </c>
      <c r="V16" s="196">
        <f t="shared" ca="1" si="22"/>
        <v>0</v>
      </c>
      <c r="W16" s="196">
        <f t="shared" ca="1" si="22"/>
        <v>0</v>
      </c>
      <c r="X16" s="196">
        <f t="shared" ca="1" si="22"/>
        <v>0</v>
      </c>
      <c r="Y16" s="196">
        <f t="shared" ca="1" si="22"/>
        <v>0</v>
      </c>
      <c r="Z16" s="196">
        <f t="shared" ca="1" si="22"/>
        <v>0</v>
      </c>
      <c r="AA16" s="196">
        <f t="shared" ca="1" si="22"/>
        <v>0</v>
      </c>
      <c r="AB16" s="196">
        <f t="shared" ca="1" si="22"/>
        <v>0</v>
      </c>
      <c r="AC16" s="196">
        <f t="shared" ca="1" si="22"/>
        <v>0</v>
      </c>
      <c r="AD16" s="196">
        <f t="shared" ca="1" si="22"/>
        <v>0</v>
      </c>
      <c r="AE16" s="196">
        <f t="shared" ca="1" si="22"/>
        <v>0</v>
      </c>
      <c r="AF16" s="196">
        <f t="shared" ca="1" si="22"/>
        <v>0</v>
      </c>
      <c r="AG16" s="196">
        <f t="shared" ca="1" si="22"/>
        <v>0</v>
      </c>
      <c r="AH16" s="196">
        <f t="shared" ca="1" si="22"/>
        <v>0</v>
      </c>
      <c r="AI16" s="196">
        <f t="shared" ca="1" si="22"/>
        <v>0</v>
      </c>
      <c r="AJ16" s="196">
        <f t="shared" ca="1" si="22"/>
        <v>0</v>
      </c>
      <c r="AK16" s="196">
        <f t="shared" ca="1" si="22"/>
        <v>0</v>
      </c>
      <c r="AL16" s="196">
        <f t="shared" ca="1" si="22"/>
        <v>0</v>
      </c>
      <c r="AM16" s="196">
        <f t="shared" ca="1" si="22"/>
        <v>0</v>
      </c>
      <c r="AN16" s="196">
        <f t="shared" ca="1" si="22"/>
        <v>0</v>
      </c>
      <c r="AO16" s="196">
        <f t="shared" ref="AO16:BT16" ca="1" si="23">IF(AO$11&lt;$D$1+$A16,$C16/$D$1,IF(AO$11=$D$1+$A16,($C16/$D$1)/2,0))</f>
        <v>0</v>
      </c>
      <c r="AP16" s="196">
        <f t="shared" ca="1" si="23"/>
        <v>0</v>
      </c>
      <c r="AQ16" s="196">
        <f t="shared" ca="1" si="23"/>
        <v>0</v>
      </c>
      <c r="AR16" s="196">
        <f t="shared" ca="1" si="23"/>
        <v>0</v>
      </c>
      <c r="AS16" s="196">
        <f t="shared" ca="1" si="23"/>
        <v>0</v>
      </c>
      <c r="AT16" s="196">
        <f t="shared" ca="1" si="23"/>
        <v>0</v>
      </c>
      <c r="AU16" s="196">
        <f t="shared" ca="1" si="23"/>
        <v>0</v>
      </c>
      <c r="AV16" s="196">
        <f t="shared" ca="1" si="23"/>
        <v>0</v>
      </c>
      <c r="AW16" s="196">
        <f t="shared" ca="1" si="23"/>
        <v>0</v>
      </c>
      <c r="AX16" s="196">
        <f t="shared" ca="1" si="23"/>
        <v>0</v>
      </c>
      <c r="AY16" s="196">
        <f t="shared" ca="1" si="23"/>
        <v>0</v>
      </c>
      <c r="AZ16" s="196">
        <f t="shared" ca="1" si="23"/>
        <v>0</v>
      </c>
      <c r="BA16" s="196">
        <f t="shared" ca="1" si="23"/>
        <v>0</v>
      </c>
      <c r="BB16" s="196">
        <f t="shared" ca="1" si="23"/>
        <v>0</v>
      </c>
      <c r="BC16" s="196">
        <f t="shared" ca="1" si="23"/>
        <v>0</v>
      </c>
      <c r="BD16" s="196">
        <f t="shared" ca="1" si="23"/>
        <v>0</v>
      </c>
      <c r="BE16" s="196">
        <f t="shared" ca="1" si="23"/>
        <v>0</v>
      </c>
      <c r="BF16" s="196">
        <f t="shared" ca="1" si="23"/>
        <v>0</v>
      </c>
      <c r="BG16" s="196">
        <f t="shared" ca="1" si="23"/>
        <v>0</v>
      </c>
      <c r="BH16" s="196">
        <f t="shared" ca="1" si="23"/>
        <v>0</v>
      </c>
      <c r="BI16" s="196">
        <f t="shared" ca="1" si="23"/>
        <v>0</v>
      </c>
      <c r="BJ16" s="196">
        <f t="shared" ca="1" si="23"/>
        <v>0</v>
      </c>
      <c r="BK16" s="196">
        <f t="shared" ca="1" si="23"/>
        <v>0</v>
      </c>
      <c r="BL16" s="196">
        <f t="shared" ca="1" si="23"/>
        <v>0</v>
      </c>
      <c r="BM16" s="196">
        <f t="shared" ca="1" si="23"/>
        <v>0</v>
      </c>
      <c r="BN16" s="196">
        <f t="shared" ca="1" si="23"/>
        <v>0</v>
      </c>
      <c r="BO16" s="196">
        <f t="shared" ca="1" si="23"/>
        <v>0</v>
      </c>
      <c r="BP16" s="196">
        <f t="shared" ca="1" si="23"/>
        <v>0</v>
      </c>
      <c r="BQ16" s="196">
        <f t="shared" ca="1" si="23"/>
        <v>0</v>
      </c>
      <c r="BR16" s="196">
        <f t="shared" ca="1" si="23"/>
        <v>0</v>
      </c>
      <c r="BS16" s="196">
        <f t="shared" ca="1" si="23"/>
        <v>0</v>
      </c>
      <c r="BT16" s="196">
        <f t="shared" ca="1" si="23"/>
        <v>0</v>
      </c>
      <c r="BU16" s="196">
        <f t="shared" ref="BU16:CY16" ca="1" si="24">IF(BU$11&lt;$D$1+$A16,$C16/$D$1,IF(BU$11=$D$1+$A16,($C16/$D$1)/2,0))</f>
        <v>0</v>
      </c>
      <c r="BV16" s="196">
        <f t="shared" ca="1" si="24"/>
        <v>0</v>
      </c>
      <c r="BW16" s="196">
        <f t="shared" ca="1" si="24"/>
        <v>0</v>
      </c>
      <c r="BX16" s="196">
        <f t="shared" ca="1" si="24"/>
        <v>0</v>
      </c>
      <c r="BY16" s="196">
        <f t="shared" ca="1" si="24"/>
        <v>0</v>
      </c>
      <c r="BZ16" s="196">
        <f t="shared" ca="1" si="24"/>
        <v>0</v>
      </c>
      <c r="CA16" s="196">
        <f t="shared" ca="1" si="24"/>
        <v>0</v>
      </c>
      <c r="CB16" s="196">
        <f t="shared" ca="1" si="24"/>
        <v>0</v>
      </c>
      <c r="CC16" s="196">
        <f t="shared" ca="1" si="24"/>
        <v>0</v>
      </c>
      <c r="CD16" s="196">
        <f t="shared" ca="1" si="24"/>
        <v>0</v>
      </c>
      <c r="CE16" s="196">
        <f t="shared" ca="1" si="24"/>
        <v>0</v>
      </c>
      <c r="CF16" s="196">
        <f t="shared" ca="1" si="24"/>
        <v>0</v>
      </c>
      <c r="CG16" s="196">
        <f t="shared" ca="1" si="24"/>
        <v>0</v>
      </c>
      <c r="CH16" s="196">
        <f t="shared" ca="1" si="24"/>
        <v>0</v>
      </c>
      <c r="CI16" s="196">
        <f t="shared" ca="1" si="24"/>
        <v>0</v>
      </c>
      <c r="CJ16" s="196">
        <f t="shared" ca="1" si="24"/>
        <v>0</v>
      </c>
      <c r="CK16" s="196">
        <f t="shared" ca="1" si="24"/>
        <v>0</v>
      </c>
      <c r="CL16" s="196">
        <f t="shared" ca="1" si="24"/>
        <v>0</v>
      </c>
      <c r="CM16" s="196">
        <f t="shared" ca="1" si="24"/>
        <v>0</v>
      </c>
      <c r="CN16" s="196">
        <f t="shared" ca="1" si="24"/>
        <v>0</v>
      </c>
      <c r="CO16" s="196">
        <f t="shared" ca="1" si="24"/>
        <v>0</v>
      </c>
      <c r="CP16" s="196">
        <f t="shared" ca="1" si="24"/>
        <v>0</v>
      </c>
      <c r="CQ16" s="196">
        <f t="shared" ca="1" si="24"/>
        <v>0</v>
      </c>
      <c r="CR16" s="196">
        <f t="shared" ca="1" si="24"/>
        <v>0</v>
      </c>
      <c r="CS16" s="196">
        <f t="shared" ca="1" si="24"/>
        <v>0</v>
      </c>
      <c r="CT16" s="196">
        <f t="shared" ca="1" si="24"/>
        <v>0</v>
      </c>
      <c r="CU16" s="196">
        <f t="shared" ca="1" si="24"/>
        <v>0</v>
      </c>
      <c r="CV16" s="196">
        <f t="shared" ca="1" si="24"/>
        <v>0</v>
      </c>
      <c r="CW16" s="196">
        <f t="shared" ca="1" si="24"/>
        <v>0</v>
      </c>
      <c r="CX16" s="196">
        <f t="shared" ca="1" si="24"/>
        <v>0</v>
      </c>
      <c r="CY16" s="196">
        <f t="shared" ca="1" si="24"/>
        <v>0</v>
      </c>
      <c r="CZ16" s="196">
        <f t="shared" ca="1" si="14"/>
        <v>0</v>
      </c>
      <c r="DA16" s="464" t="s">
        <v>217</v>
      </c>
      <c r="DB16" s="464">
        <f t="shared" si="18"/>
        <v>2021</v>
      </c>
    </row>
    <row r="17" spans="1:106" x14ac:dyDescent="0.2">
      <c r="A17" s="195">
        <f t="shared" si="10"/>
        <v>6</v>
      </c>
      <c r="B17" s="195">
        <f t="shared" si="10"/>
        <v>2022</v>
      </c>
      <c r="C17" s="187">
        <f ca="1">IF(INDIRECT(DA17&amp;5)=$H$2,SUM($D$6:INDIRECT(DA17&amp;6)),IF(INDIRECT(DA17&amp;5)&gt;$H$2,INDIRECT(DA17&amp;6),0))</f>
        <v>0</v>
      </c>
      <c r="D17" s="196"/>
      <c r="E17" s="196"/>
      <c r="F17" s="196"/>
      <c r="G17" s="196"/>
      <c r="H17" s="196"/>
      <c r="I17" s="196">
        <f ca="1">($C17/$D$1)/2</f>
        <v>0</v>
      </c>
      <c r="J17" s="196">
        <f t="shared" ref="J17:AO17" ca="1" si="25">IF(J$11&lt;$D$1+$A17,$C17/$D$1,IF(J$11=$D$1+$A17,($C17/$D$1)/2,0))</f>
        <v>0</v>
      </c>
      <c r="K17" s="196">
        <f t="shared" ca="1" si="25"/>
        <v>0</v>
      </c>
      <c r="L17" s="196">
        <f t="shared" ca="1" si="25"/>
        <v>0</v>
      </c>
      <c r="M17" s="196">
        <f t="shared" ca="1" si="25"/>
        <v>0</v>
      </c>
      <c r="N17" s="196">
        <f t="shared" ca="1" si="25"/>
        <v>0</v>
      </c>
      <c r="O17" s="196">
        <f t="shared" ca="1" si="25"/>
        <v>0</v>
      </c>
      <c r="P17" s="196">
        <f t="shared" ca="1" si="25"/>
        <v>0</v>
      </c>
      <c r="Q17" s="196">
        <f t="shared" ca="1" si="25"/>
        <v>0</v>
      </c>
      <c r="R17" s="196">
        <f t="shared" ca="1" si="25"/>
        <v>0</v>
      </c>
      <c r="S17" s="196">
        <f t="shared" ca="1" si="25"/>
        <v>0</v>
      </c>
      <c r="T17" s="196">
        <f t="shared" ca="1" si="25"/>
        <v>0</v>
      </c>
      <c r="U17" s="196">
        <f t="shared" ca="1" si="25"/>
        <v>0</v>
      </c>
      <c r="V17" s="196">
        <f t="shared" ca="1" si="25"/>
        <v>0</v>
      </c>
      <c r="W17" s="196">
        <f t="shared" ca="1" si="25"/>
        <v>0</v>
      </c>
      <c r="X17" s="196">
        <f t="shared" ca="1" si="25"/>
        <v>0</v>
      </c>
      <c r="Y17" s="196">
        <f t="shared" ca="1" si="25"/>
        <v>0</v>
      </c>
      <c r="Z17" s="196">
        <f t="shared" ca="1" si="25"/>
        <v>0</v>
      </c>
      <c r="AA17" s="196">
        <f t="shared" ca="1" si="25"/>
        <v>0</v>
      </c>
      <c r="AB17" s="196">
        <f t="shared" ca="1" si="25"/>
        <v>0</v>
      </c>
      <c r="AC17" s="196">
        <f t="shared" ca="1" si="25"/>
        <v>0</v>
      </c>
      <c r="AD17" s="196">
        <f t="shared" ca="1" si="25"/>
        <v>0</v>
      </c>
      <c r="AE17" s="196">
        <f t="shared" ca="1" si="25"/>
        <v>0</v>
      </c>
      <c r="AF17" s="196">
        <f t="shared" ca="1" si="25"/>
        <v>0</v>
      </c>
      <c r="AG17" s="196">
        <f t="shared" ca="1" si="25"/>
        <v>0</v>
      </c>
      <c r="AH17" s="196">
        <f t="shared" ca="1" si="25"/>
        <v>0</v>
      </c>
      <c r="AI17" s="196">
        <f t="shared" ca="1" si="25"/>
        <v>0</v>
      </c>
      <c r="AJ17" s="196">
        <f t="shared" ca="1" si="25"/>
        <v>0</v>
      </c>
      <c r="AK17" s="196">
        <f t="shared" ca="1" si="25"/>
        <v>0</v>
      </c>
      <c r="AL17" s="196">
        <f t="shared" ca="1" si="25"/>
        <v>0</v>
      </c>
      <c r="AM17" s="196">
        <f t="shared" ca="1" si="25"/>
        <v>0</v>
      </c>
      <c r="AN17" s="196">
        <f t="shared" ca="1" si="25"/>
        <v>0</v>
      </c>
      <c r="AO17" s="196">
        <f t="shared" ca="1" si="25"/>
        <v>0</v>
      </c>
      <c r="AP17" s="196">
        <f t="shared" ref="AP17:BU17" ca="1" si="26">IF(AP$11&lt;$D$1+$A17,$C17/$D$1,IF(AP$11=$D$1+$A17,($C17/$D$1)/2,0))</f>
        <v>0</v>
      </c>
      <c r="AQ17" s="196">
        <f t="shared" ca="1" si="26"/>
        <v>0</v>
      </c>
      <c r="AR17" s="196">
        <f t="shared" ca="1" si="26"/>
        <v>0</v>
      </c>
      <c r="AS17" s="196">
        <f t="shared" ca="1" si="26"/>
        <v>0</v>
      </c>
      <c r="AT17" s="196">
        <f t="shared" ca="1" si="26"/>
        <v>0</v>
      </c>
      <c r="AU17" s="196">
        <f t="shared" ca="1" si="26"/>
        <v>0</v>
      </c>
      <c r="AV17" s="196">
        <f t="shared" ca="1" si="26"/>
        <v>0</v>
      </c>
      <c r="AW17" s="196">
        <f t="shared" ca="1" si="26"/>
        <v>0</v>
      </c>
      <c r="AX17" s="196">
        <f t="shared" ca="1" si="26"/>
        <v>0</v>
      </c>
      <c r="AY17" s="196">
        <f t="shared" ca="1" si="26"/>
        <v>0</v>
      </c>
      <c r="AZ17" s="196">
        <f t="shared" ca="1" si="26"/>
        <v>0</v>
      </c>
      <c r="BA17" s="196">
        <f t="shared" ca="1" si="26"/>
        <v>0</v>
      </c>
      <c r="BB17" s="196">
        <f t="shared" ca="1" si="26"/>
        <v>0</v>
      </c>
      <c r="BC17" s="196">
        <f t="shared" ca="1" si="26"/>
        <v>0</v>
      </c>
      <c r="BD17" s="196">
        <f t="shared" ca="1" si="26"/>
        <v>0</v>
      </c>
      <c r="BE17" s="196">
        <f t="shared" ca="1" si="26"/>
        <v>0</v>
      </c>
      <c r="BF17" s="196">
        <f t="shared" ca="1" si="26"/>
        <v>0</v>
      </c>
      <c r="BG17" s="196">
        <f t="shared" ca="1" si="26"/>
        <v>0</v>
      </c>
      <c r="BH17" s="196">
        <f t="shared" ca="1" si="26"/>
        <v>0</v>
      </c>
      <c r="BI17" s="196">
        <f t="shared" ca="1" si="26"/>
        <v>0</v>
      </c>
      <c r="BJ17" s="196">
        <f t="shared" ca="1" si="26"/>
        <v>0</v>
      </c>
      <c r="BK17" s="196">
        <f t="shared" ca="1" si="26"/>
        <v>0</v>
      </c>
      <c r="BL17" s="196">
        <f t="shared" ca="1" si="26"/>
        <v>0</v>
      </c>
      <c r="BM17" s="196">
        <f t="shared" ca="1" si="26"/>
        <v>0</v>
      </c>
      <c r="BN17" s="196">
        <f t="shared" ca="1" si="26"/>
        <v>0</v>
      </c>
      <c r="BO17" s="196">
        <f t="shared" ca="1" si="26"/>
        <v>0</v>
      </c>
      <c r="BP17" s="196">
        <f t="shared" ca="1" si="26"/>
        <v>0</v>
      </c>
      <c r="BQ17" s="196">
        <f t="shared" ca="1" si="26"/>
        <v>0</v>
      </c>
      <c r="BR17" s="196">
        <f t="shared" ca="1" si="26"/>
        <v>0</v>
      </c>
      <c r="BS17" s="196">
        <f t="shared" ca="1" si="26"/>
        <v>0</v>
      </c>
      <c r="BT17" s="196">
        <f t="shared" ca="1" si="26"/>
        <v>0</v>
      </c>
      <c r="BU17" s="196">
        <f t="shared" ca="1" si="26"/>
        <v>0</v>
      </c>
      <c r="BV17" s="196">
        <f t="shared" ref="BV17:CY17" ca="1" si="27">IF(BV$11&lt;$D$1+$A17,$C17/$D$1,IF(BV$11=$D$1+$A17,($C17/$D$1)/2,0))</f>
        <v>0</v>
      </c>
      <c r="BW17" s="196">
        <f t="shared" ca="1" si="27"/>
        <v>0</v>
      </c>
      <c r="BX17" s="196">
        <f t="shared" ca="1" si="27"/>
        <v>0</v>
      </c>
      <c r="BY17" s="196">
        <f t="shared" ca="1" si="27"/>
        <v>0</v>
      </c>
      <c r="BZ17" s="196">
        <f t="shared" ca="1" si="27"/>
        <v>0</v>
      </c>
      <c r="CA17" s="196">
        <f t="shared" ca="1" si="27"/>
        <v>0</v>
      </c>
      <c r="CB17" s="196">
        <f t="shared" ca="1" si="27"/>
        <v>0</v>
      </c>
      <c r="CC17" s="196">
        <f t="shared" ca="1" si="27"/>
        <v>0</v>
      </c>
      <c r="CD17" s="196">
        <f t="shared" ca="1" si="27"/>
        <v>0</v>
      </c>
      <c r="CE17" s="196">
        <f t="shared" ca="1" si="27"/>
        <v>0</v>
      </c>
      <c r="CF17" s="196">
        <f t="shared" ca="1" si="27"/>
        <v>0</v>
      </c>
      <c r="CG17" s="196">
        <f t="shared" ca="1" si="27"/>
        <v>0</v>
      </c>
      <c r="CH17" s="196">
        <f t="shared" ca="1" si="27"/>
        <v>0</v>
      </c>
      <c r="CI17" s="196">
        <f t="shared" ca="1" si="27"/>
        <v>0</v>
      </c>
      <c r="CJ17" s="196">
        <f t="shared" ca="1" si="27"/>
        <v>0</v>
      </c>
      <c r="CK17" s="196">
        <f t="shared" ca="1" si="27"/>
        <v>0</v>
      </c>
      <c r="CL17" s="196">
        <f t="shared" ca="1" si="27"/>
        <v>0</v>
      </c>
      <c r="CM17" s="196">
        <f t="shared" ca="1" si="27"/>
        <v>0</v>
      </c>
      <c r="CN17" s="196">
        <f t="shared" ca="1" si="27"/>
        <v>0</v>
      </c>
      <c r="CO17" s="196">
        <f t="shared" ca="1" si="27"/>
        <v>0</v>
      </c>
      <c r="CP17" s="196">
        <f t="shared" ca="1" si="27"/>
        <v>0</v>
      </c>
      <c r="CQ17" s="196">
        <f t="shared" ca="1" si="27"/>
        <v>0</v>
      </c>
      <c r="CR17" s="196">
        <f t="shared" ca="1" si="27"/>
        <v>0</v>
      </c>
      <c r="CS17" s="196">
        <f t="shared" ca="1" si="27"/>
        <v>0</v>
      </c>
      <c r="CT17" s="196">
        <f t="shared" ca="1" si="27"/>
        <v>0</v>
      </c>
      <c r="CU17" s="196">
        <f t="shared" ca="1" si="27"/>
        <v>0</v>
      </c>
      <c r="CV17" s="196">
        <f t="shared" ca="1" si="27"/>
        <v>0</v>
      </c>
      <c r="CW17" s="196">
        <f t="shared" ca="1" si="27"/>
        <v>0</v>
      </c>
      <c r="CX17" s="196">
        <f t="shared" ca="1" si="27"/>
        <v>0</v>
      </c>
      <c r="CY17" s="196">
        <f t="shared" ca="1" si="27"/>
        <v>0</v>
      </c>
      <c r="CZ17" s="196">
        <f t="shared" ca="1" si="14"/>
        <v>0</v>
      </c>
      <c r="DA17" s="464" t="s">
        <v>218</v>
      </c>
      <c r="DB17" s="464">
        <f t="shared" si="18"/>
        <v>2022</v>
      </c>
    </row>
    <row r="18" spans="1:106" x14ac:dyDescent="0.2">
      <c r="A18" s="195">
        <f t="shared" si="10"/>
        <v>7</v>
      </c>
      <c r="B18" s="195">
        <f t="shared" si="10"/>
        <v>2023</v>
      </c>
      <c r="C18" s="187">
        <f ca="1">IF(INDIRECT(DA18&amp;5)=$H$2,SUM($D$6:INDIRECT(DA18&amp;6)),IF(INDIRECT(DA18&amp;5)&gt;$H$2,INDIRECT(DA18&amp;6),0))</f>
        <v>0</v>
      </c>
      <c r="D18" s="196"/>
      <c r="E18" s="196"/>
      <c r="F18" s="196"/>
      <c r="G18" s="196"/>
      <c r="H18" s="196"/>
      <c r="I18" s="196"/>
      <c r="J18" s="196">
        <f ca="1">($C18/$D$1)/2</f>
        <v>0</v>
      </c>
      <c r="K18" s="196">
        <f t="shared" ref="K18:AP18" ca="1" si="28">IF(K$11&lt;$D$1+$A18,$C18/$D$1,IF(K$11=$D$1+$A18,($C18/$D$1)/2,0))</f>
        <v>0</v>
      </c>
      <c r="L18" s="196">
        <f t="shared" ca="1" si="28"/>
        <v>0</v>
      </c>
      <c r="M18" s="196">
        <f t="shared" ca="1" si="28"/>
        <v>0</v>
      </c>
      <c r="N18" s="196">
        <f t="shared" ca="1" si="28"/>
        <v>0</v>
      </c>
      <c r="O18" s="196">
        <f t="shared" ca="1" si="28"/>
        <v>0</v>
      </c>
      <c r="P18" s="196">
        <f t="shared" ca="1" si="28"/>
        <v>0</v>
      </c>
      <c r="Q18" s="196">
        <f t="shared" ca="1" si="28"/>
        <v>0</v>
      </c>
      <c r="R18" s="196">
        <f t="shared" ca="1" si="28"/>
        <v>0</v>
      </c>
      <c r="S18" s="196">
        <f t="shared" ca="1" si="28"/>
        <v>0</v>
      </c>
      <c r="T18" s="196">
        <f t="shared" ca="1" si="28"/>
        <v>0</v>
      </c>
      <c r="U18" s="196">
        <f t="shared" ca="1" si="28"/>
        <v>0</v>
      </c>
      <c r="V18" s="196">
        <f t="shared" ca="1" si="28"/>
        <v>0</v>
      </c>
      <c r="W18" s="196">
        <f t="shared" ca="1" si="28"/>
        <v>0</v>
      </c>
      <c r="X18" s="196">
        <f t="shared" ca="1" si="28"/>
        <v>0</v>
      </c>
      <c r="Y18" s="196">
        <f t="shared" ca="1" si="28"/>
        <v>0</v>
      </c>
      <c r="Z18" s="196">
        <f t="shared" ca="1" si="28"/>
        <v>0</v>
      </c>
      <c r="AA18" s="196">
        <f t="shared" ca="1" si="28"/>
        <v>0</v>
      </c>
      <c r="AB18" s="196">
        <f t="shared" ca="1" si="28"/>
        <v>0</v>
      </c>
      <c r="AC18" s="196">
        <f t="shared" ca="1" si="28"/>
        <v>0</v>
      </c>
      <c r="AD18" s="196">
        <f t="shared" ca="1" si="28"/>
        <v>0</v>
      </c>
      <c r="AE18" s="196">
        <f t="shared" ca="1" si="28"/>
        <v>0</v>
      </c>
      <c r="AF18" s="196">
        <f t="shared" ca="1" si="28"/>
        <v>0</v>
      </c>
      <c r="AG18" s="196">
        <f t="shared" ca="1" si="28"/>
        <v>0</v>
      </c>
      <c r="AH18" s="196">
        <f t="shared" ca="1" si="28"/>
        <v>0</v>
      </c>
      <c r="AI18" s="196">
        <f t="shared" ca="1" si="28"/>
        <v>0</v>
      </c>
      <c r="AJ18" s="196">
        <f t="shared" ca="1" si="28"/>
        <v>0</v>
      </c>
      <c r="AK18" s="196">
        <f t="shared" ca="1" si="28"/>
        <v>0</v>
      </c>
      <c r="AL18" s="196">
        <f t="shared" ca="1" si="28"/>
        <v>0</v>
      </c>
      <c r="AM18" s="196">
        <f t="shared" ca="1" si="28"/>
        <v>0</v>
      </c>
      <c r="AN18" s="196">
        <f t="shared" ca="1" si="28"/>
        <v>0</v>
      </c>
      <c r="AO18" s="196">
        <f t="shared" ca="1" si="28"/>
        <v>0</v>
      </c>
      <c r="AP18" s="196">
        <f t="shared" ca="1" si="28"/>
        <v>0</v>
      </c>
      <c r="AQ18" s="196">
        <f t="shared" ref="AQ18:BV18" ca="1" si="29">IF(AQ$11&lt;$D$1+$A18,$C18/$D$1,IF(AQ$11=$D$1+$A18,($C18/$D$1)/2,0))</f>
        <v>0</v>
      </c>
      <c r="AR18" s="196">
        <f t="shared" ca="1" si="29"/>
        <v>0</v>
      </c>
      <c r="AS18" s="196">
        <f t="shared" ca="1" si="29"/>
        <v>0</v>
      </c>
      <c r="AT18" s="196">
        <f t="shared" ca="1" si="29"/>
        <v>0</v>
      </c>
      <c r="AU18" s="196">
        <f t="shared" ca="1" si="29"/>
        <v>0</v>
      </c>
      <c r="AV18" s="196">
        <f t="shared" ca="1" si="29"/>
        <v>0</v>
      </c>
      <c r="AW18" s="196">
        <f t="shared" ca="1" si="29"/>
        <v>0</v>
      </c>
      <c r="AX18" s="196">
        <f t="shared" ca="1" si="29"/>
        <v>0</v>
      </c>
      <c r="AY18" s="196">
        <f t="shared" ca="1" si="29"/>
        <v>0</v>
      </c>
      <c r="AZ18" s="196">
        <f t="shared" ca="1" si="29"/>
        <v>0</v>
      </c>
      <c r="BA18" s="196">
        <f t="shared" ca="1" si="29"/>
        <v>0</v>
      </c>
      <c r="BB18" s="196">
        <f t="shared" ca="1" si="29"/>
        <v>0</v>
      </c>
      <c r="BC18" s="196">
        <f t="shared" ca="1" si="29"/>
        <v>0</v>
      </c>
      <c r="BD18" s="196">
        <f t="shared" ca="1" si="29"/>
        <v>0</v>
      </c>
      <c r="BE18" s="196">
        <f t="shared" ca="1" si="29"/>
        <v>0</v>
      </c>
      <c r="BF18" s="196">
        <f t="shared" ca="1" si="29"/>
        <v>0</v>
      </c>
      <c r="BG18" s="196">
        <f t="shared" ca="1" si="29"/>
        <v>0</v>
      </c>
      <c r="BH18" s="196">
        <f t="shared" ca="1" si="29"/>
        <v>0</v>
      </c>
      <c r="BI18" s="196">
        <f t="shared" ca="1" si="29"/>
        <v>0</v>
      </c>
      <c r="BJ18" s="196">
        <f t="shared" ca="1" si="29"/>
        <v>0</v>
      </c>
      <c r="BK18" s="196">
        <f t="shared" ca="1" si="29"/>
        <v>0</v>
      </c>
      <c r="BL18" s="196">
        <f t="shared" ca="1" si="29"/>
        <v>0</v>
      </c>
      <c r="BM18" s="196">
        <f t="shared" ca="1" si="29"/>
        <v>0</v>
      </c>
      <c r="BN18" s="196">
        <f t="shared" ca="1" si="29"/>
        <v>0</v>
      </c>
      <c r="BO18" s="196">
        <f t="shared" ca="1" si="29"/>
        <v>0</v>
      </c>
      <c r="BP18" s="196">
        <f t="shared" ca="1" si="29"/>
        <v>0</v>
      </c>
      <c r="BQ18" s="196">
        <f t="shared" ca="1" si="29"/>
        <v>0</v>
      </c>
      <c r="BR18" s="196">
        <f t="shared" ca="1" si="29"/>
        <v>0</v>
      </c>
      <c r="BS18" s="196">
        <f t="shared" ca="1" si="29"/>
        <v>0</v>
      </c>
      <c r="BT18" s="196">
        <f t="shared" ca="1" si="29"/>
        <v>0</v>
      </c>
      <c r="BU18" s="196">
        <f t="shared" ca="1" si="29"/>
        <v>0</v>
      </c>
      <c r="BV18" s="196">
        <f t="shared" ca="1" si="29"/>
        <v>0</v>
      </c>
      <c r="BW18" s="196">
        <f t="shared" ref="BW18:CY18" ca="1" si="30">IF(BW$11&lt;$D$1+$A18,$C18/$D$1,IF(BW$11=$D$1+$A18,($C18/$D$1)/2,0))</f>
        <v>0</v>
      </c>
      <c r="BX18" s="196">
        <f t="shared" ca="1" si="30"/>
        <v>0</v>
      </c>
      <c r="BY18" s="196">
        <f t="shared" ca="1" si="30"/>
        <v>0</v>
      </c>
      <c r="BZ18" s="196">
        <f t="shared" ca="1" si="30"/>
        <v>0</v>
      </c>
      <c r="CA18" s="196">
        <f t="shared" ca="1" si="30"/>
        <v>0</v>
      </c>
      <c r="CB18" s="196">
        <f t="shared" ca="1" si="30"/>
        <v>0</v>
      </c>
      <c r="CC18" s="196">
        <f t="shared" ca="1" si="30"/>
        <v>0</v>
      </c>
      <c r="CD18" s="196">
        <f t="shared" ca="1" si="30"/>
        <v>0</v>
      </c>
      <c r="CE18" s="196">
        <f t="shared" ca="1" si="30"/>
        <v>0</v>
      </c>
      <c r="CF18" s="196">
        <f t="shared" ca="1" si="30"/>
        <v>0</v>
      </c>
      <c r="CG18" s="196">
        <f t="shared" ca="1" si="30"/>
        <v>0</v>
      </c>
      <c r="CH18" s="196">
        <f t="shared" ca="1" si="30"/>
        <v>0</v>
      </c>
      <c r="CI18" s="196">
        <f t="shared" ca="1" si="30"/>
        <v>0</v>
      </c>
      <c r="CJ18" s="196">
        <f t="shared" ca="1" si="30"/>
        <v>0</v>
      </c>
      <c r="CK18" s="196">
        <f t="shared" ca="1" si="30"/>
        <v>0</v>
      </c>
      <c r="CL18" s="196">
        <f t="shared" ca="1" si="30"/>
        <v>0</v>
      </c>
      <c r="CM18" s="196">
        <f t="shared" ca="1" si="30"/>
        <v>0</v>
      </c>
      <c r="CN18" s="196">
        <f t="shared" ca="1" si="30"/>
        <v>0</v>
      </c>
      <c r="CO18" s="196">
        <f t="shared" ca="1" si="30"/>
        <v>0</v>
      </c>
      <c r="CP18" s="196">
        <f t="shared" ca="1" si="30"/>
        <v>0</v>
      </c>
      <c r="CQ18" s="196">
        <f t="shared" ca="1" si="30"/>
        <v>0</v>
      </c>
      <c r="CR18" s="196">
        <f t="shared" ca="1" si="30"/>
        <v>0</v>
      </c>
      <c r="CS18" s="196">
        <f t="shared" ca="1" si="30"/>
        <v>0</v>
      </c>
      <c r="CT18" s="196">
        <f t="shared" ca="1" si="30"/>
        <v>0</v>
      </c>
      <c r="CU18" s="196">
        <f t="shared" ca="1" si="30"/>
        <v>0</v>
      </c>
      <c r="CV18" s="196">
        <f t="shared" ca="1" si="30"/>
        <v>0</v>
      </c>
      <c r="CW18" s="196">
        <f t="shared" ca="1" si="30"/>
        <v>0</v>
      </c>
      <c r="CX18" s="196">
        <f t="shared" ca="1" si="30"/>
        <v>0</v>
      </c>
      <c r="CY18" s="196">
        <f t="shared" ca="1" si="30"/>
        <v>0</v>
      </c>
      <c r="CZ18" s="196">
        <f t="shared" ca="1" si="14"/>
        <v>0</v>
      </c>
      <c r="DA18" s="464" t="s">
        <v>219</v>
      </c>
      <c r="DB18" s="464">
        <f t="shared" si="18"/>
        <v>2023</v>
      </c>
    </row>
    <row r="19" spans="1:106" x14ac:dyDescent="0.2">
      <c r="A19" s="195">
        <f t="shared" si="10"/>
        <v>8</v>
      </c>
      <c r="B19" s="195">
        <f t="shared" si="10"/>
        <v>2024</v>
      </c>
      <c r="C19" s="187">
        <f ca="1">IF(INDIRECT(DA19&amp;5)=$H$2,SUM($D$6:INDIRECT(DA19&amp;6)),IF(INDIRECT(DA19&amp;5)&gt;$H$2,INDIRECT(DA19&amp;6),0))</f>
        <v>0</v>
      </c>
      <c r="D19" s="196"/>
      <c r="E19" s="196"/>
      <c r="F19" s="196"/>
      <c r="G19" s="196"/>
      <c r="H19" s="196"/>
      <c r="I19" s="196"/>
      <c r="J19" s="196"/>
      <c r="K19" s="196">
        <f ca="1">($C19/$D$1)/2</f>
        <v>0</v>
      </c>
      <c r="L19" s="196">
        <f t="shared" ref="L19:AQ19" ca="1" si="31">IF(L$11&lt;$D$1+$A19,$C19/$D$1,IF(L$11=$D$1+$A19,($C19/$D$1)/2,0))</f>
        <v>0</v>
      </c>
      <c r="M19" s="196">
        <f t="shared" ca="1" si="31"/>
        <v>0</v>
      </c>
      <c r="N19" s="196">
        <f t="shared" ca="1" si="31"/>
        <v>0</v>
      </c>
      <c r="O19" s="196">
        <f t="shared" ca="1" si="31"/>
        <v>0</v>
      </c>
      <c r="P19" s="196">
        <f t="shared" ca="1" si="31"/>
        <v>0</v>
      </c>
      <c r="Q19" s="196">
        <f t="shared" ca="1" si="31"/>
        <v>0</v>
      </c>
      <c r="R19" s="196">
        <f t="shared" ca="1" si="31"/>
        <v>0</v>
      </c>
      <c r="S19" s="196">
        <f t="shared" ca="1" si="31"/>
        <v>0</v>
      </c>
      <c r="T19" s="196">
        <f t="shared" ca="1" si="31"/>
        <v>0</v>
      </c>
      <c r="U19" s="196">
        <f t="shared" ca="1" si="31"/>
        <v>0</v>
      </c>
      <c r="V19" s="196">
        <f t="shared" ca="1" si="31"/>
        <v>0</v>
      </c>
      <c r="W19" s="196">
        <f t="shared" ca="1" si="31"/>
        <v>0</v>
      </c>
      <c r="X19" s="196">
        <f t="shared" ca="1" si="31"/>
        <v>0</v>
      </c>
      <c r="Y19" s="196">
        <f t="shared" ca="1" si="31"/>
        <v>0</v>
      </c>
      <c r="Z19" s="196">
        <f t="shared" ca="1" si="31"/>
        <v>0</v>
      </c>
      <c r="AA19" s="196">
        <f t="shared" ca="1" si="31"/>
        <v>0</v>
      </c>
      <c r="AB19" s="196">
        <f t="shared" ca="1" si="31"/>
        <v>0</v>
      </c>
      <c r="AC19" s="196">
        <f t="shared" ca="1" si="31"/>
        <v>0</v>
      </c>
      <c r="AD19" s="196">
        <f t="shared" ca="1" si="31"/>
        <v>0</v>
      </c>
      <c r="AE19" s="196">
        <f t="shared" ca="1" si="31"/>
        <v>0</v>
      </c>
      <c r="AF19" s="196">
        <f t="shared" ca="1" si="31"/>
        <v>0</v>
      </c>
      <c r="AG19" s="196">
        <f t="shared" ca="1" si="31"/>
        <v>0</v>
      </c>
      <c r="AH19" s="196">
        <f t="shared" ca="1" si="31"/>
        <v>0</v>
      </c>
      <c r="AI19" s="196">
        <f t="shared" ca="1" si="31"/>
        <v>0</v>
      </c>
      <c r="AJ19" s="196">
        <f t="shared" ca="1" si="31"/>
        <v>0</v>
      </c>
      <c r="AK19" s="196">
        <f t="shared" ca="1" si="31"/>
        <v>0</v>
      </c>
      <c r="AL19" s="196">
        <f t="shared" ca="1" si="31"/>
        <v>0</v>
      </c>
      <c r="AM19" s="196">
        <f t="shared" ca="1" si="31"/>
        <v>0</v>
      </c>
      <c r="AN19" s="196">
        <f t="shared" ca="1" si="31"/>
        <v>0</v>
      </c>
      <c r="AO19" s="196">
        <f t="shared" ca="1" si="31"/>
        <v>0</v>
      </c>
      <c r="AP19" s="196">
        <f t="shared" ca="1" si="31"/>
        <v>0</v>
      </c>
      <c r="AQ19" s="196">
        <f t="shared" ca="1" si="31"/>
        <v>0</v>
      </c>
      <c r="AR19" s="196">
        <f t="shared" ref="AR19:BW19" ca="1" si="32">IF(AR$11&lt;$D$1+$A19,$C19/$D$1,IF(AR$11=$D$1+$A19,($C19/$D$1)/2,0))</f>
        <v>0</v>
      </c>
      <c r="AS19" s="196">
        <f t="shared" ca="1" si="32"/>
        <v>0</v>
      </c>
      <c r="AT19" s="196">
        <f t="shared" ca="1" si="32"/>
        <v>0</v>
      </c>
      <c r="AU19" s="196">
        <f t="shared" ca="1" si="32"/>
        <v>0</v>
      </c>
      <c r="AV19" s="196">
        <f t="shared" ca="1" si="32"/>
        <v>0</v>
      </c>
      <c r="AW19" s="196">
        <f t="shared" ca="1" si="32"/>
        <v>0</v>
      </c>
      <c r="AX19" s="196">
        <f t="shared" ca="1" si="32"/>
        <v>0</v>
      </c>
      <c r="AY19" s="196">
        <f t="shared" ca="1" si="32"/>
        <v>0</v>
      </c>
      <c r="AZ19" s="196">
        <f t="shared" ca="1" si="32"/>
        <v>0</v>
      </c>
      <c r="BA19" s="196">
        <f t="shared" ca="1" si="32"/>
        <v>0</v>
      </c>
      <c r="BB19" s="196">
        <f t="shared" ca="1" si="32"/>
        <v>0</v>
      </c>
      <c r="BC19" s="196">
        <f t="shared" ca="1" si="32"/>
        <v>0</v>
      </c>
      <c r="BD19" s="196">
        <f t="shared" ca="1" si="32"/>
        <v>0</v>
      </c>
      <c r="BE19" s="196">
        <f t="shared" ca="1" si="32"/>
        <v>0</v>
      </c>
      <c r="BF19" s="196">
        <f t="shared" ca="1" si="32"/>
        <v>0</v>
      </c>
      <c r="BG19" s="196">
        <f t="shared" ca="1" si="32"/>
        <v>0</v>
      </c>
      <c r="BH19" s="196">
        <f t="shared" ca="1" si="32"/>
        <v>0</v>
      </c>
      <c r="BI19" s="196">
        <f t="shared" ca="1" si="32"/>
        <v>0</v>
      </c>
      <c r="BJ19" s="196">
        <f t="shared" ca="1" si="32"/>
        <v>0</v>
      </c>
      <c r="BK19" s="196">
        <f t="shared" ca="1" si="32"/>
        <v>0</v>
      </c>
      <c r="BL19" s="196">
        <f t="shared" ca="1" si="32"/>
        <v>0</v>
      </c>
      <c r="BM19" s="196">
        <f t="shared" ca="1" si="32"/>
        <v>0</v>
      </c>
      <c r="BN19" s="196">
        <f t="shared" ca="1" si="32"/>
        <v>0</v>
      </c>
      <c r="BO19" s="196">
        <f t="shared" ca="1" si="32"/>
        <v>0</v>
      </c>
      <c r="BP19" s="196">
        <f t="shared" ca="1" si="32"/>
        <v>0</v>
      </c>
      <c r="BQ19" s="196">
        <f t="shared" ca="1" si="32"/>
        <v>0</v>
      </c>
      <c r="BR19" s="196">
        <f t="shared" ca="1" si="32"/>
        <v>0</v>
      </c>
      <c r="BS19" s="196">
        <f t="shared" ca="1" si="32"/>
        <v>0</v>
      </c>
      <c r="BT19" s="196">
        <f t="shared" ca="1" si="32"/>
        <v>0</v>
      </c>
      <c r="BU19" s="196">
        <f t="shared" ca="1" si="32"/>
        <v>0</v>
      </c>
      <c r="BV19" s="196">
        <f t="shared" ca="1" si="32"/>
        <v>0</v>
      </c>
      <c r="BW19" s="196">
        <f t="shared" ca="1" si="32"/>
        <v>0</v>
      </c>
      <c r="BX19" s="196">
        <f t="shared" ref="BX19:CY19" ca="1" si="33">IF(BX$11&lt;$D$1+$A19,$C19/$D$1,IF(BX$11=$D$1+$A19,($C19/$D$1)/2,0))</f>
        <v>0</v>
      </c>
      <c r="BY19" s="196">
        <f t="shared" ca="1" si="33"/>
        <v>0</v>
      </c>
      <c r="BZ19" s="196">
        <f t="shared" ca="1" si="33"/>
        <v>0</v>
      </c>
      <c r="CA19" s="196">
        <f t="shared" ca="1" si="33"/>
        <v>0</v>
      </c>
      <c r="CB19" s="196">
        <f t="shared" ca="1" si="33"/>
        <v>0</v>
      </c>
      <c r="CC19" s="196">
        <f t="shared" ca="1" si="33"/>
        <v>0</v>
      </c>
      <c r="CD19" s="196">
        <f t="shared" ca="1" si="33"/>
        <v>0</v>
      </c>
      <c r="CE19" s="196">
        <f t="shared" ca="1" si="33"/>
        <v>0</v>
      </c>
      <c r="CF19" s="196">
        <f t="shared" ca="1" si="33"/>
        <v>0</v>
      </c>
      <c r="CG19" s="196">
        <f t="shared" ca="1" si="33"/>
        <v>0</v>
      </c>
      <c r="CH19" s="196">
        <f t="shared" ca="1" si="33"/>
        <v>0</v>
      </c>
      <c r="CI19" s="196">
        <f t="shared" ca="1" si="33"/>
        <v>0</v>
      </c>
      <c r="CJ19" s="196">
        <f t="shared" ca="1" si="33"/>
        <v>0</v>
      </c>
      <c r="CK19" s="196">
        <f t="shared" ca="1" si="33"/>
        <v>0</v>
      </c>
      <c r="CL19" s="196">
        <f t="shared" ca="1" si="33"/>
        <v>0</v>
      </c>
      <c r="CM19" s="196">
        <f t="shared" ca="1" si="33"/>
        <v>0</v>
      </c>
      <c r="CN19" s="196">
        <f t="shared" ca="1" si="33"/>
        <v>0</v>
      </c>
      <c r="CO19" s="196">
        <f t="shared" ca="1" si="33"/>
        <v>0</v>
      </c>
      <c r="CP19" s="196">
        <f t="shared" ca="1" si="33"/>
        <v>0</v>
      </c>
      <c r="CQ19" s="196">
        <f t="shared" ca="1" si="33"/>
        <v>0</v>
      </c>
      <c r="CR19" s="196">
        <f t="shared" ca="1" si="33"/>
        <v>0</v>
      </c>
      <c r="CS19" s="196">
        <f t="shared" ca="1" si="33"/>
        <v>0</v>
      </c>
      <c r="CT19" s="196">
        <f t="shared" ca="1" si="33"/>
        <v>0</v>
      </c>
      <c r="CU19" s="196">
        <f t="shared" ca="1" si="33"/>
        <v>0</v>
      </c>
      <c r="CV19" s="196">
        <f t="shared" ca="1" si="33"/>
        <v>0</v>
      </c>
      <c r="CW19" s="196">
        <f t="shared" ca="1" si="33"/>
        <v>0</v>
      </c>
      <c r="CX19" s="196">
        <f t="shared" ca="1" si="33"/>
        <v>0</v>
      </c>
      <c r="CY19" s="196">
        <f t="shared" ca="1" si="33"/>
        <v>0</v>
      </c>
      <c r="CZ19" s="196">
        <f t="shared" ca="1" si="14"/>
        <v>0</v>
      </c>
      <c r="DA19" s="464" t="s">
        <v>220</v>
      </c>
      <c r="DB19" s="464">
        <f t="shared" si="18"/>
        <v>2024</v>
      </c>
    </row>
    <row r="20" spans="1:106" x14ac:dyDescent="0.2">
      <c r="A20" s="195">
        <f t="shared" si="10"/>
        <v>9</v>
      </c>
      <c r="B20" s="195">
        <f t="shared" si="10"/>
        <v>2025</v>
      </c>
      <c r="C20" s="187">
        <f ca="1">IF(INDIRECT(DA20&amp;5)=$H$2,SUM($D$6:INDIRECT(DA20&amp;6)),IF(INDIRECT(DA20&amp;5)&gt;$H$2,INDIRECT(DA20&amp;6),0))</f>
        <v>0</v>
      </c>
      <c r="D20" s="196"/>
      <c r="E20" s="196"/>
      <c r="F20" s="196"/>
      <c r="G20" s="196"/>
      <c r="H20" s="196"/>
      <c r="I20" s="196"/>
      <c r="J20" s="196"/>
      <c r="K20" s="196"/>
      <c r="L20" s="196">
        <f ca="1">($C20/$D$1)/2</f>
        <v>0</v>
      </c>
      <c r="M20" s="196">
        <f t="shared" ref="M20:AR20" ca="1" si="34">IF(M$11&lt;$D$1+$A20,$C20/$D$1,IF(M$11=$D$1+$A20,($C20/$D$1)/2,0))</f>
        <v>0</v>
      </c>
      <c r="N20" s="196">
        <f t="shared" ca="1" si="34"/>
        <v>0</v>
      </c>
      <c r="O20" s="196">
        <f t="shared" ca="1" si="34"/>
        <v>0</v>
      </c>
      <c r="P20" s="196">
        <f t="shared" ca="1" si="34"/>
        <v>0</v>
      </c>
      <c r="Q20" s="196">
        <f t="shared" ca="1" si="34"/>
        <v>0</v>
      </c>
      <c r="R20" s="196">
        <f t="shared" ca="1" si="34"/>
        <v>0</v>
      </c>
      <c r="S20" s="196">
        <f t="shared" ca="1" si="34"/>
        <v>0</v>
      </c>
      <c r="T20" s="196">
        <f t="shared" ca="1" si="34"/>
        <v>0</v>
      </c>
      <c r="U20" s="196">
        <f t="shared" ca="1" si="34"/>
        <v>0</v>
      </c>
      <c r="V20" s="196">
        <f t="shared" ca="1" si="34"/>
        <v>0</v>
      </c>
      <c r="W20" s="196">
        <f t="shared" ca="1" si="34"/>
        <v>0</v>
      </c>
      <c r="X20" s="196">
        <f t="shared" ca="1" si="34"/>
        <v>0</v>
      </c>
      <c r="Y20" s="196">
        <f t="shared" ca="1" si="34"/>
        <v>0</v>
      </c>
      <c r="Z20" s="196">
        <f t="shared" ca="1" si="34"/>
        <v>0</v>
      </c>
      <c r="AA20" s="196">
        <f t="shared" ca="1" si="34"/>
        <v>0</v>
      </c>
      <c r="AB20" s="196">
        <f t="shared" ca="1" si="34"/>
        <v>0</v>
      </c>
      <c r="AC20" s="196">
        <f t="shared" ca="1" si="34"/>
        <v>0</v>
      </c>
      <c r="AD20" s="196">
        <f t="shared" ca="1" si="34"/>
        <v>0</v>
      </c>
      <c r="AE20" s="196">
        <f t="shared" ca="1" si="34"/>
        <v>0</v>
      </c>
      <c r="AF20" s="196">
        <f t="shared" ca="1" si="34"/>
        <v>0</v>
      </c>
      <c r="AG20" s="196">
        <f t="shared" ca="1" si="34"/>
        <v>0</v>
      </c>
      <c r="AH20" s="196">
        <f t="shared" ca="1" si="34"/>
        <v>0</v>
      </c>
      <c r="AI20" s="196">
        <f t="shared" ca="1" si="34"/>
        <v>0</v>
      </c>
      <c r="AJ20" s="196">
        <f t="shared" ca="1" si="34"/>
        <v>0</v>
      </c>
      <c r="AK20" s="196">
        <f t="shared" ca="1" si="34"/>
        <v>0</v>
      </c>
      <c r="AL20" s="196">
        <f t="shared" ca="1" si="34"/>
        <v>0</v>
      </c>
      <c r="AM20" s="196">
        <f t="shared" ca="1" si="34"/>
        <v>0</v>
      </c>
      <c r="AN20" s="196">
        <f t="shared" ca="1" si="34"/>
        <v>0</v>
      </c>
      <c r="AO20" s="196">
        <f t="shared" ca="1" si="34"/>
        <v>0</v>
      </c>
      <c r="AP20" s="196">
        <f t="shared" ca="1" si="34"/>
        <v>0</v>
      </c>
      <c r="AQ20" s="196">
        <f t="shared" ca="1" si="34"/>
        <v>0</v>
      </c>
      <c r="AR20" s="196">
        <f t="shared" ca="1" si="34"/>
        <v>0</v>
      </c>
      <c r="AS20" s="196">
        <f t="shared" ref="AS20:BX20" ca="1" si="35">IF(AS$11&lt;$D$1+$A20,$C20/$D$1,IF(AS$11=$D$1+$A20,($C20/$D$1)/2,0))</f>
        <v>0</v>
      </c>
      <c r="AT20" s="196">
        <f t="shared" ca="1" si="35"/>
        <v>0</v>
      </c>
      <c r="AU20" s="196">
        <f t="shared" ca="1" si="35"/>
        <v>0</v>
      </c>
      <c r="AV20" s="196">
        <f t="shared" ca="1" si="35"/>
        <v>0</v>
      </c>
      <c r="AW20" s="196">
        <f t="shared" ca="1" si="35"/>
        <v>0</v>
      </c>
      <c r="AX20" s="196">
        <f t="shared" ca="1" si="35"/>
        <v>0</v>
      </c>
      <c r="AY20" s="196">
        <f t="shared" ca="1" si="35"/>
        <v>0</v>
      </c>
      <c r="AZ20" s="196">
        <f t="shared" ca="1" si="35"/>
        <v>0</v>
      </c>
      <c r="BA20" s="196">
        <f t="shared" ca="1" si="35"/>
        <v>0</v>
      </c>
      <c r="BB20" s="196">
        <f t="shared" ca="1" si="35"/>
        <v>0</v>
      </c>
      <c r="BC20" s="196">
        <f t="shared" ca="1" si="35"/>
        <v>0</v>
      </c>
      <c r="BD20" s="196">
        <f t="shared" ca="1" si="35"/>
        <v>0</v>
      </c>
      <c r="BE20" s="196">
        <f t="shared" ca="1" si="35"/>
        <v>0</v>
      </c>
      <c r="BF20" s="196">
        <f t="shared" ca="1" si="35"/>
        <v>0</v>
      </c>
      <c r="BG20" s="196">
        <f t="shared" ca="1" si="35"/>
        <v>0</v>
      </c>
      <c r="BH20" s="196">
        <f t="shared" ca="1" si="35"/>
        <v>0</v>
      </c>
      <c r="BI20" s="196">
        <f t="shared" ca="1" si="35"/>
        <v>0</v>
      </c>
      <c r="BJ20" s="196">
        <f t="shared" ca="1" si="35"/>
        <v>0</v>
      </c>
      <c r="BK20" s="196">
        <f t="shared" ca="1" si="35"/>
        <v>0</v>
      </c>
      <c r="BL20" s="196">
        <f t="shared" ca="1" si="35"/>
        <v>0</v>
      </c>
      <c r="BM20" s="196">
        <f t="shared" ca="1" si="35"/>
        <v>0</v>
      </c>
      <c r="BN20" s="196">
        <f t="shared" ca="1" si="35"/>
        <v>0</v>
      </c>
      <c r="BO20" s="196">
        <f t="shared" ca="1" si="35"/>
        <v>0</v>
      </c>
      <c r="BP20" s="196">
        <f t="shared" ca="1" si="35"/>
        <v>0</v>
      </c>
      <c r="BQ20" s="196">
        <f t="shared" ca="1" si="35"/>
        <v>0</v>
      </c>
      <c r="BR20" s="196">
        <f t="shared" ca="1" si="35"/>
        <v>0</v>
      </c>
      <c r="BS20" s="196">
        <f t="shared" ca="1" si="35"/>
        <v>0</v>
      </c>
      <c r="BT20" s="196">
        <f t="shared" ca="1" si="35"/>
        <v>0</v>
      </c>
      <c r="BU20" s="196">
        <f t="shared" ca="1" si="35"/>
        <v>0</v>
      </c>
      <c r="BV20" s="196">
        <f t="shared" ca="1" si="35"/>
        <v>0</v>
      </c>
      <c r="BW20" s="196">
        <f t="shared" ca="1" si="35"/>
        <v>0</v>
      </c>
      <c r="BX20" s="196">
        <f t="shared" ca="1" si="35"/>
        <v>0</v>
      </c>
      <c r="BY20" s="196">
        <f t="shared" ref="BY20:CY20" ca="1" si="36">IF(BY$11&lt;$D$1+$A20,$C20/$D$1,IF(BY$11=$D$1+$A20,($C20/$D$1)/2,0))</f>
        <v>0</v>
      </c>
      <c r="BZ20" s="196">
        <f t="shared" ca="1" si="36"/>
        <v>0</v>
      </c>
      <c r="CA20" s="196">
        <f t="shared" ca="1" si="36"/>
        <v>0</v>
      </c>
      <c r="CB20" s="196">
        <f t="shared" ca="1" si="36"/>
        <v>0</v>
      </c>
      <c r="CC20" s="196">
        <f t="shared" ca="1" si="36"/>
        <v>0</v>
      </c>
      <c r="CD20" s="196">
        <f t="shared" ca="1" si="36"/>
        <v>0</v>
      </c>
      <c r="CE20" s="196">
        <f t="shared" ca="1" si="36"/>
        <v>0</v>
      </c>
      <c r="CF20" s="196">
        <f t="shared" ca="1" si="36"/>
        <v>0</v>
      </c>
      <c r="CG20" s="196">
        <f t="shared" ca="1" si="36"/>
        <v>0</v>
      </c>
      <c r="CH20" s="196">
        <f t="shared" ca="1" si="36"/>
        <v>0</v>
      </c>
      <c r="CI20" s="196">
        <f t="shared" ca="1" si="36"/>
        <v>0</v>
      </c>
      <c r="CJ20" s="196">
        <f t="shared" ca="1" si="36"/>
        <v>0</v>
      </c>
      <c r="CK20" s="196">
        <f t="shared" ca="1" si="36"/>
        <v>0</v>
      </c>
      <c r="CL20" s="196">
        <f t="shared" ca="1" si="36"/>
        <v>0</v>
      </c>
      <c r="CM20" s="196">
        <f t="shared" ca="1" si="36"/>
        <v>0</v>
      </c>
      <c r="CN20" s="196">
        <f t="shared" ca="1" si="36"/>
        <v>0</v>
      </c>
      <c r="CO20" s="196">
        <f t="shared" ca="1" si="36"/>
        <v>0</v>
      </c>
      <c r="CP20" s="196">
        <f t="shared" ca="1" si="36"/>
        <v>0</v>
      </c>
      <c r="CQ20" s="196">
        <f t="shared" ca="1" si="36"/>
        <v>0</v>
      </c>
      <c r="CR20" s="196">
        <f t="shared" ca="1" si="36"/>
        <v>0</v>
      </c>
      <c r="CS20" s="196">
        <f t="shared" ca="1" si="36"/>
        <v>0</v>
      </c>
      <c r="CT20" s="196">
        <f t="shared" ca="1" si="36"/>
        <v>0</v>
      </c>
      <c r="CU20" s="196">
        <f t="shared" ca="1" si="36"/>
        <v>0</v>
      </c>
      <c r="CV20" s="196">
        <f t="shared" ca="1" si="36"/>
        <v>0</v>
      </c>
      <c r="CW20" s="196">
        <f t="shared" ca="1" si="36"/>
        <v>0</v>
      </c>
      <c r="CX20" s="196">
        <f t="shared" ca="1" si="36"/>
        <v>0</v>
      </c>
      <c r="CY20" s="196">
        <f t="shared" ca="1" si="36"/>
        <v>0</v>
      </c>
      <c r="CZ20" s="196">
        <f t="shared" ca="1" si="14"/>
        <v>0</v>
      </c>
      <c r="DA20" s="464" t="s">
        <v>221</v>
      </c>
      <c r="DB20" s="464">
        <f t="shared" si="18"/>
        <v>2025</v>
      </c>
    </row>
    <row r="21" spans="1:106" x14ac:dyDescent="0.2">
      <c r="A21" s="195">
        <f t="shared" si="10"/>
        <v>10</v>
      </c>
      <c r="B21" s="195">
        <f t="shared" si="10"/>
        <v>2026</v>
      </c>
      <c r="C21" s="187">
        <f ca="1">IF(INDIRECT(DA21&amp;5)=$H$2,SUM($D$6:INDIRECT(DA21&amp;6)),IF(INDIRECT(DA21&amp;5)&gt;$H$2,INDIRECT(DA21&amp;6),0))</f>
        <v>0</v>
      </c>
      <c r="D21" s="196"/>
      <c r="E21" s="196"/>
      <c r="F21" s="196"/>
      <c r="G21" s="196"/>
      <c r="H21" s="196"/>
      <c r="I21" s="196"/>
      <c r="J21" s="196"/>
      <c r="K21" s="196"/>
      <c r="L21" s="196"/>
      <c r="M21" s="196">
        <f ca="1">($C21/$D$1)/2</f>
        <v>0</v>
      </c>
      <c r="N21" s="196">
        <f t="shared" ref="N21:AS21" ca="1" si="37">IF(N$11&lt;$D$1+$A21,$C21/$D$1,IF(N$11=$D$1+$A21,($C21/$D$1)/2,0))</f>
        <v>0</v>
      </c>
      <c r="O21" s="196">
        <f t="shared" ca="1" si="37"/>
        <v>0</v>
      </c>
      <c r="P21" s="196">
        <f t="shared" ca="1" si="37"/>
        <v>0</v>
      </c>
      <c r="Q21" s="196">
        <f t="shared" ca="1" si="37"/>
        <v>0</v>
      </c>
      <c r="R21" s="196">
        <f t="shared" ca="1" si="37"/>
        <v>0</v>
      </c>
      <c r="S21" s="196">
        <f t="shared" ca="1" si="37"/>
        <v>0</v>
      </c>
      <c r="T21" s="196">
        <f t="shared" ca="1" si="37"/>
        <v>0</v>
      </c>
      <c r="U21" s="196">
        <f t="shared" ca="1" si="37"/>
        <v>0</v>
      </c>
      <c r="V21" s="196">
        <f t="shared" ca="1" si="37"/>
        <v>0</v>
      </c>
      <c r="W21" s="196">
        <f t="shared" ca="1" si="37"/>
        <v>0</v>
      </c>
      <c r="X21" s="196">
        <f t="shared" ca="1" si="37"/>
        <v>0</v>
      </c>
      <c r="Y21" s="196">
        <f t="shared" ca="1" si="37"/>
        <v>0</v>
      </c>
      <c r="Z21" s="196">
        <f t="shared" ca="1" si="37"/>
        <v>0</v>
      </c>
      <c r="AA21" s="196">
        <f t="shared" ca="1" si="37"/>
        <v>0</v>
      </c>
      <c r="AB21" s="196">
        <f t="shared" ca="1" si="37"/>
        <v>0</v>
      </c>
      <c r="AC21" s="196">
        <f t="shared" ca="1" si="37"/>
        <v>0</v>
      </c>
      <c r="AD21" s="196">
        <f t="shared" ca="1" si="37"/>
        <v>0</v>
      </c>
      <c r="AE21" s="196">
        <f t="shared" ca="1" si="37"/>
        <v>0</v>
      </c>
      <c r="AF21" s="196">
        <f t="shared" ca="1" si="37"/>
        <v>0</v>
      </c>
      <c r="AG21" s="196">
        <f t="shared" ca="1" si="37"/>
        <v>0</v>
      </c>
      <c r="AH21" s="196">
        <f t="shared" ca="1" si="37"/>
        <v>0</v>
      </c>
      <c r="AI21" s="196">
        <f t="shared" ca="1" si="37"/>
        <v>0</v>
      </c>
      <c r="AJ21" s="196">
        <f t="shared" ca="1" si="37"/>
        <v>0</v>
      </c>
      <c r="AK21" s="196">
        <f t="shared" ca="1" si="37"/>
        <v>0</v>
      </c>
      <c r="AL21" s="196">
        <f t="shared" ca="1" si="37"/>
        <v>0</v>
      </c>
      <c r="AM21" s="196">
        <f t="shared" ca="1" si="37"/>
        <v>0</v>
      </c>
      <c r="AN21" s="196">
        <f t="shared" ca="1" si="37"/>
        <v>0</v>
      </c>
      <c r="AO21" s="196">
        <f t="shared" ca="1" si="37"/>
        <v>0</v>
      </c>
      <c r="AP21" s="196">
        <f t="shared" ca="1" si="37"/>
        <v>0</v>
      </c>
      <c r="AQ21" s="196">
        <f t="shared" ca="1" si="37"/>
        <v>0</v>
      </c>
      <c r="AR21" s="196">
        <f t="shared" ca="1" si="37"/>
        <v>0</v>
      </c>
      <c r="AS21" s="196">
        <f t="shared" ca="1" si="37"/>
        <v>0</v>
      </c>
      <c r="AT21" s="196">
        <f t="shared" ref="AT21:BY21" ca="1" si="38">IF(AT$11&lt;$D$1+$A21,$C21/$D$1,IF(AT$11=$D$1+$A21,($C21/$D$1)/2,0))</f>
        <v>0</v>
      </c>
      <c r="AU21" s="196">
        <f t="shared" ca="1" si="38"/>
        <v>0</v>
      </c>
      <c r="AV21" s="196">
        <f t="shared" ca="1" si="38"/>
        <v>0</v>
      </c>
      <c r="AW21" s="196">
        <f t="shared" ca="1" si="38"/>
        <v>0</v>
      </c>
      <c r="AX21" s="196">
        <f t="shared" ca="1" si="38"/>
        <v>0</v>
      </c>
      <c r="AY21" s="196">
        <f t="shared" ca="1" si="38"/>
        <v>0</v>
      </c>
      <c r="AZ21" s="196">
        <f t="shared" ca="1" si="38"/>
        <v>0</v>
      </c>
      <c r="BA21" s="196">
        <f t="shared" ca="1" si="38"/>
        <v>0</v>
      </c>
      <c r="BB21" s="196">
        <f t="shared" ca="1" si="38"/>
        <v>0</v>
      </c>
      <c r="BC21" s="196">
        <f t="shared" ca="1" si="38"/>
        <v>0</v>
      </c>
      <c r="BD21" s="196">
        <f t="shared" ca="1" si="38"/>
        <v>0</v>
      </c>
      <c r="BE21" s="196">
        <f t="shared" ca="1" si="38"/>
        <v>0</v>
      </c>
      <c r="BF21" s="196">
        <f t="shared" ca="1" si="38"/>
        <v>0</v>
      </c>
      <c r="BG21" s="196">
        <f t="shared" ca="1" si="38"/>
        <v>0</v>
      </c>
      <c r="BH21" s="196">
        <f t="shared" ca="1" si="38"/>
        <v>0</v>
      </c>
      <c r="BI21" s="196">
        <f t="shared" ca="1" si="38"/>
        <v>0</v>
      </c>
      <c r="BJ21" s="196">
        <f t="shared" ca="1" si="38"/>
        <v>0</v>
      </c>
      <c r="BK21" s="196">
        <f t="shared" ca="1" si="38"/>
        <v>0</v>
      </c>
      <c r="BL21" s="196">
        <f t="shared" ca="1" si="38"/>
        <v>0</v>
      </c>
      <c r="BM21" s="196">
        <f t="shared" ca="1" si="38"/>
        <v>0</v>
      </c>
      <c r="BN21" s="196">
        <f t="shared" ca="1" si="38"/>
        <v>0</v>
      </c>
      <c r="BO21" s="196">
        <f t="shared" ca="1" si="38"/>
        <v>0</v>
      </c>
      <c r="BP21" s="196">
        <f t="shared" ca="1" si="38"/>
        <v>0</v>
      </c>
      <c r="BQ21" s="196">
        <f t="shared" ca="1" si="38"/>
        <v>0</v>
      </c>
      <c r="BR21" s="196">
        <f t="shared" ca="1" si="38"/>
        <v>0</v>
      </c>
      <c r="BS21" s="196">
        <f t="shared" ca="1" si="38"/>
        <v>0</v>
      </c>
      <c r="BT21" s="196">
        <f t="shared" ca="1" si="38"/>
        <v>0</v>
      </c>
      <c r="BU21" s="196">
        <f t="shared" ca="1" si="38"/>
        <v>0</v>
      </c>
      <c r="BV21" s="196">
        <f t="shared" ca="1" si="38"/>
        <v>0</v>
      </c>
      <c r="BW21" s="196">
        <f t="shared" ca="1" si="38"/>
        <v>0</v>
      </c>
      <c r="BX21" s="196">
        <f t="shared" ca="1" si="38"/>
        <v>0</v>
      </c>
      <c r="BY21" s="196">
        <f t="shared" ca="1" si="38"/>
        <v>0</v>
      </c>
      <c r="BZ21" s="196">
        <f t="shared" ref="BZ21:CY21" ca="1" si="39">IF(BZ$11&lt;$D$1+$A21,$C21/$D$1,IF(BZ$11=$D$1+$A21,($C21/$D$1)/2,0))</f>
        <v>0</v>
      </c>
      <c r="CA21" s="196">
        <f t="shared" ca="1" si="39"/>
        <v>0</v>
      </c>
      <c r="CB21" s="196">
        <f t="shared" ca="1" si="39"/>
        <v>0</v>
      </c>
      <c r="CC21" s="196">
        <f t="shared" ca="1" si="39"/>
        <v>0</v>
      </c>
      <c r="CD21" s="196">
        <f t="shared" ca="1" si="39"/>
        <v>0</v>
      </c>
      <c r="CE21" s="196">
        <f t="shared" ca="1" si="39"/>
        <v>0</v>
      </c>
      <c r="CF21" s="196">
        <f t="shared" ca="1" si="39"/>
        <v>0</v>
      </c>
      <c r="CG21" s="196">
        <f t="shared" ca="1" si="39"/>
        <v>0</v>
      </c>
      <c r="CH21" s="196">
        <f t="shared" ca="1" si="39"/>
        <v>0</v>
      </c>
      <c r="CI21" s="196">
        <f t="shared" ca="1" si="39"/>
        <v>0</v>
      </c>
      <c r="CJ21" s="196">
        <f t="shared" ca="1" si="39"/>
        <v>0</v>
      </c>
      <c r="CK21" s="196">
        <f t="shared" ca="1" si="39"/>
        <v>0</v>
      </c>
      <c r="CL21" s="196">
        <f t="shared" ca="1" si="39"/>
        <v>0</v>
      </c>
      <c r="CM21" s="196">
        <f t="shared" ca="1" si="39"/>
        <v>0</v>
      </c>
      <c r="CN21" s="196">
        <f t="shared" ca="1" si="39"/>
        <v>0</v>
      </c>
      <c r="CO21" s="196">
        <f t="shared" ca="1" si="39"/>
        <v>0</v>
      </c>
      <c r="CP21" s="196">
        <f t="shared" ca="1" si="39"/>
        <v>0</v>
      </c>
      <c r="CQ21" s="196">
        <f t="shared" ca="1" si="39"/>
        <v>0</v>
      </c>
      <c r="CR21" s="196">
        <f t="shared" ca="1" si="39"/>
        <v>0</v>
      </c>
      <c r="CS21" s="196">
        <f t="shared" ca="1" si="39"/>
        <v>0</v>
      </c>
      <c r="CT21" s="196">
        <f t="shared" ca="1" si="39"/>
        <v>0</v>
      </c>
      <c r="CU21" s="196">
        <f t="shared" ca="1" si="39"/>
        <v>0</v>
      </c>
      <c r="CV21" s="196">
        <f t="shared" ca="1" si="39"/>
        <v>0</v>
      </c>
      <c r="CW21" s="196">
        <f t="shared" ca="1" si="39"/>
        <v>0</v>
      </c>
      <c r="CX21" s="196">
        <f t="shared" ca="1" si="39"/>
        <v>0</v>
      </c>
      <c r="CY21" s="196">
        <f t="shared" ca="1" si="39"/>
        <v>0</v>
      </c>
      <c r="CZ21" s="196">
        <f t="shared" ca="1" si="14"/>
        <v>0</v>
      </c>
      <c r="DA21" s="464" t="s">
        <v>222</v>
      </c>
      <c r="DB21" s="464">
        <f t="shared" si="18"/>
        <v>2026</v>
      </c>
    </row>
    <row r="22" spans="1:106" x14ac:dyDescent="0.2">
      <c r="A22" s="195">
        <f t="shared" si="10"/>
        <v>11</v>
      </c>
      <c r="B22" s="195">
        <f t="shared" si="10"/>
        <v>2027</v>
      </c>
      <c r="C22" s="187">
        <f ca="1">IF(INDIRECT(DA22&amp;5)=$H$2,SUM($D$6:INDIRECT(DA22&amp;6)),IF(INDIRECT(DA22&amp;5)&gt;$H$2,INDIRECT(DA22&amp;6),0))</f>
        <v>0</v>
      </c>
      <c r="D22" s="196"/>
      <c r="E22" s="196"/>
      <c r="F22" s="196"/>
      <c r="G22" s="196"/>
      <c r="H22" s="196"/>
      <c r="I22" s="196"/>
      <c r="J22" s="196"/>
      <c r="K22" s="196"/>
      <c r="L22" s="196"/>
      <c r="M22" s="196"/>
      <c r="N22" s="196">
        <f ca="1">($C22/$D$1)/2</f>
        <v>0</v>
      </c>
      <c r="O22" s="196">
        <f t="shared" ref="O22:AT22" ca="1" si="40">IF(O$11&lt;$D$1+$A22,$C22/$D$1,IF(O$11=$D$1+$A22,($C22/$D$1)/2,0))</f>
        <v>0</v>
      </c>
      <c r="P22" s="196">
        <f t="shared" ca="1" si="40"/>
        <v>0</v>
      </c>
      <c r="Q22" s="196">
        <f t="shared" ca="1" si="40"/>
        <v>0</v>
      </c>
      <c r="R22" s="196">
        <f t="shared" ca="1" si="40"/>
        <v>0</v>
      </c>
      <c r="S22" s="196">
        <f t="shared" ca="1" si="40"/>
        <v>0</v>
      </c>
      <c r="T22" s="196">
        <f t="shared" ca="1" si="40"/>
        <v>0</v>
      </c>
      <c r="U22" s="196">
        <f t="shared" ca="1" si="40"/>
        <v>0</v>
      </c>
      <c r="V22" s="196">
        <f t="shared" ca="1" si="40"/>
        <v>0</v>
      </c>
      <c r="W22" s="196">
        <f t="shared" ca="1" si="40"/>
        <v>0</v>
      </c>
      <c r="X22" s="196">
        <f t="shared" ca="1" si="40"/>
        <v>0</v>
      </c>
      <c r="Y22" s="196">
        <f t="shared" ca="1" si="40"/>
        <v>0</v>
      </c>
      <c r="Z22" s="196">
        <f t="shared" ca="1" si="40"/>
        <v>0</v>
      </c>
      <c r="AA22" s="196">
        <f t="shared" ca="1" si="40"/>
        <v>0</v>
      </c>
      <c r="AB22" s="196">
        <f t="shared" ca="1" si="40"/>
        <v>0</v>
      </c>
      <c r="AC22" s="196">
        <f t="shared" ca="1" si="40"/>
        <v>0</v>
      </c>
      <c r="AD22" s="196">
        <f t="shared" ca="1" si="40"/>
        <v>0</v>
      </c>
      <c r="AE22" s="196">
        <f t="shared" ca="1" si="40"/>
        <v>0</v>
      </c>
      <c r="AF22" s="196">
        <f t="shared" ca="1" si="40"/>
        <v>0</v>
      </c>
      <c r="AG22" s="196">
        <f t="shared" ca="1" si="40"/>
        <v>0</v>
      </c>
      <c r="AH22" s="196">
        <f t="shared" ca="1" si="40"/>
        <v>0</v>
      </c>
      <c r="AI22" s="196">
        <f t="shared" ca="1" si="40"/>
        <v>0</v>
      </c>
      <c r="AJ22" s="196">
        <f t="shared" ca="1" si="40"/>
        <v>0</v>
      </c>
      <c r="AK22" s="196">
        <f t="shared" ca="1" si="40"/>
        <v>0</v>
      </c>
      <c r="AL22" s="196">
        <f t="shared" ca="1" si="40"/>
        <v>0</v>
      </c>
      <c r="AM22" s="196">
        <f t="shared" ca="1" si="40"/>
        <v>0</v>
      </c>
      <c r="AN22" s="196">
        <f t="shared" ca="1" si="40"/>
        <v>0</v>
      </c>
      <c r="AO22" s="196">
        <f t="shared" ca="1" si="40"/>
        <v>0</v>
      </c>
      <c r="AP22" s="196">
        <f t="shared" ca="1" si="40"/>
        <v>0</v>
      </c>
      <c r="AQ22" s="196">
        <f t="shared" ca="1" si="40"/>
        <v>0</v>
      </c>
      <c r="AR22" s="196">
        <f t="shared" ca="1" si="40"/>
        <v>0</v>
      </c>
      <c r="AS22" s="196">
        <f t="shared" ca="1" si="40"/>
        <v>0</v>
      </c>
      <c r="AT22" s="196">
        <f t="shared" ca="1" si="40"/>
        <v>0</v>
      </c>
      <c r="AU22" s="196">
        <f t="shared" ref="AU22:BZ22" ca="1" si="41">IF(AU$11&lt;$D$1+$A22,$C22/$D$1,IF(AU$11=$D$1+$A22,($C22/$D$1)/2,0))</f>
        <v>0</v>
      </c>
      <c r="AV22" s="196">
        <f t="shared" ca="1" si="41"/>
        <v>0</v>
      </c>
      <c r="AW22" s="196">
        <f t="shared" ca="1" si="41"/>
        <v>0</v>
      </c>
      <c r="AX22" s="196">
        <f t="shared" ca="1" si="41"/>
        <v>0</v>
      </c>
      <c r="AY22" s="196">
        <f t="shared" ca="1" si="41"/>
        <v>0</v>
      </c>
      <c r="AZ22" s="196">
        <f t="shared" ca="1" si="41"/>
        <v>0</v>
      </c>
      <c r="BA22" s="196">
        <f t="shared" ca="1" si="41"/>
        <v>0</v>
      </c>
      <c r="BB22" s="196">
        <f t="shared" ca="1" si="41"/>
        <v>0</v>
      </c>
      <c r="BC22" s="196">
        <f t="shared" ca="1" si="41"/>
        <v>0</v>
      </c>
      <c r="BD22" s="196">
        <f t="shared" ca="1" si="41"/>
        <v>0</v>
      </c>
      <c r="BE22" s="196">
        <f t="shared" ca="1" si="41"/>
        <v>0</v>
      </c>
      <c r="BF22" s="196">
        <f t="shared" ca="1" si="41"/>
        <v>0</v>
      </c>
      <c r="BG22" s="196">
        <f t="shared" ca="1" si="41"/>
        <v>0</v>
      </c>
      <c r="BH22" s="196">
        <f t="shared" ca="1" si="41"/>
        <v>0</v>
      </c>
      <c r="BI22" s="196">
        <f t="shared" ca="1" si="41"/>
        <v>0</v>
      </c>
      <c r="BJ22" s="196">
        <f t="shared" ca="1" si="41"/>
        <v>0</v>
      </c>
      <c r="BK22" s="196">
        <f t="shared" ca="1" si="41"/>
        <v>0</v>
      </c>
      <c r="BL22" s="196">
        <f t="shared" ca="1" si="41"/>
        <v>0</v>
      </c>
      <c r="BM22" s="196">
        <f t="shared" ca="1" si="41"/>
        <v>0</v>
      </c>
      <c r="BN22" s="196">
        <f t="shared" ca="1" si="41"/>
        <v>0</v>
      </c>
      <c r="BO22" s="196">
        <f t="shared" ca="1" si="41"/>
        <v>0</v>
      </c>
      <c r="BP22" s="196">
        <f t="shared" ca="1" si="41"/>
        <v>0</v>
      </c>
      <c r="BQ22" s="196">
        <f t="shared" ca="1" si="41"/>
        <v>0</v>
      </c>
      <c r="BR22" s="196">
        <f t="shared" ca="1" si="41"/>
        <v>0</v>
      </c>
      <c r="BS22" s="196">
        <f t="shared" ca="1" si="41"/>
        <v>0</v>
      </c>
      <c r="BT22" s="196">
        <f t="shared" ca="1" si="41"/>
        <v>0</v>
      </c>
      <c r="BU22" s="196">
        <f t="shared" ca="1" si="41"/>
        <v>0</v>
      </c>
      <c r="BV22" s="196">
        <f t="shared" ca="1" si="41"/>
        <v>0</v>
      </c>
      <c r="BW22" s="196">
        <f t="shared" ca="1" si="41"/>
        <v>0</v>
      </c>
      <c r="BX22" s="196">
        <f t="shared" ca="1" si="41"/>
        <v>0</v>
      </c>
      <c r="BY22" s="196">
        <f t="shared" ca="1" si="41"/>
        <v>0</v>
      </c>
      <c r="BZ22" s="196">
        <f t="shared" ca="1" si="41"/>
        <v>0</v>
      </c>
      <c r="CA22" s="196">
        <f t="shared" ref="CA22:CY22" ca="1" si="42">IF(CA$11&lt;$D$1+$A22,$C22/$D$1,IF(CA$11=$D$1+$A22,($C22/$D$1)/2,0))</f>
        <v>0</v>
      </c>
      <c r="CB22" s="196">
        <f t="shared" ca="1" si="42"/>
        <v>0</v>
      </c>
      <c r="CC22" s="196">
        <f t="shared" ca="1" si="42"/>
        <v>0</v>
      </c>
      <c r="CD22" s="196">
        <f t="shared" ca="1" si="42"/>
        <v>0</v>
      </c>
      <c r="CE22" s="196">
        <f t="shared" ca="1" si="42"/>
        <v>0</v>
      </c>
      <c r="CF22" s="196">
        <f t="shared" ca="1" si="42"/>
        <v>0</v>
      </c>
      <c r="CG22" s="196">
        <f t="shared" ca="1" si="42"/>
        <v>0</v>
      </c>
      <c r="CH22" s="196">
        <f t="shared" ca="1" si="42"/>
        <v>0</v>
      </c>
      <c r="CI22" s="196">
        <f t="shared" ca="1" si="42"/>
        <v>0</v>
      </c>
      <c r="CJ22" s="196">
        <f t="shared" ca="1" si="42"/>
        <v>0</v>
      </c>
      <c r="CK22" s="196">
        <f t="shared" ca="1" si="42"/>
        <v>0</v>
      </c>
      <c r="CL22" s="196">
        <f t="shared" ca="1" si="42"/>
        <v>0</v>
      </c>
      <c r="CM22" s="196">
        <f t="shared" ca="1" si="42"/>
        <v>0</v>
      </c>
      <c r="CN22" s="196">
        <f t="shared" ca="1" si="42"/>
        <v>0</v>
      </c>
      <c r="CO22" s="196">
        <f t="shared" ca="1" si="42"/>
        <v>0</v>
      </c>
      <c r="CP22" s="196">
        <f t="shared" ca="1" si="42"/>
        <v>0</v>
      </c>
      <c r="CQ22" s="196">
        <f t="shared" ca="1" si="42"/>
        <v>0</v>
      </c>
      <c r="CR22" s="196">
        <f t="shared" ca="1" si="42"/>
        <v>0</v>
      </c>
      <c r="CS22" s="196">
        <f t="shared" ca="1" si="42"/>
        <v>0</v>
      </c>
      <c r="CT22" s="196">
        <f t="shared" ca="1" si="42"/>
        <v>0</v>
      </c>
      <c r="CU22" s="196">
        <f t="shared" ca="1" si="42"/>
        <v>0</v>
      </c>
      <c r="CV22" s="196">
        <f t="shared" ca="1" si="42"/>
        <v>0</v>
      </c>
      <c r="CW22" s="196">
        <f t="shared" ca="1" si="42"/>
        <v>0</v>
      </c>
      <c r="CX22" s="196">
        <f t="shared" ca="1" si="42"/>
        <v>0</v>
      </c>
      <c r="CY22" s="196">
        <f t="shared" ca="1" si="42"/>
        <v>0</v>
      </c>
      <c r="CZ22" s="196">
        <f t="shared" ca="1" si="14"/>
        <v>0</v>
      </c>
      <c r="DA22" s="464" t="s">
        <v>223</v>
      </c>
      <c r="DB22" s="464">
        <f t="shared" si="18"/>
        <v>2027</v>
      </c>
    </row>
    <row r="23" spans="1:106" x14ac:dyDescent="0.2">
      <c r="A23" s="195">
        <f t="shared" si="10"/>
        <v>12</v>
      </c>
      <c r="B23" s="195">
        <f t="shared" si="10"/>
        <v>2028</v>
      </c>
      <c r="C23" s="187">
        <f ca="1">IF(INDIRECT(DA23&amp;5)=$H$2,SUM($D$6:INDIRECT(DA23&amp;6)),IF(INDIRECT(DA23&amp;5)&gt;$H$2,INDIRECT(DA23&amp;6),0))</f>
        <v>0</v>
      </c>
      <c r="D23" s="196"/>
      <c r="E23" s="196"/>
      <c r="F23" s="196"/>
      <c r="G23" s="196"/>
      <c r="H23" s="196"/>
      <c r="I23" s="196"/>
      <c r="J23" s="196"/>
      <c r="K23" s="196"/>
      <c r="L23" s="196"/>
      <c r="M23" s="196"/>
      <c r="N23" s="196"/>
      <c r="O23" s="196">
        <f ca="1">($C23/$D$1)/2</f>
        <v>0</v>
      </c>
      <c r="P23" s="196">
        <f t="shared" ref="P23:AU23" ca="1" si="43">IF(P$11&lt;$D$1+$A23,$C23/$D$1,IF(P$11=$D$1+$A23,($C23/$D$1)/2,0))</f>
        <v>0</v>
      </c>
      <c r="Q23" s="196">
        <f t="shared" ca="1" si="43"/>
        <v>0</v>
      </c>
      <c r="R23" s="196">
        <f t="shared" ca="1" si="43"/>
        <v>0</v>
      </c>
      <c r="S23" s="196">
        <f t="shared" ca="1" si="43"/>
        <v>0</v>
      </c>
      <c r="T23" s="196">
        <f t="shared" ca="1" si="43"/>
        <v>0</v>
      </c>
      <c r="U23" s="196">
        <f t="shared" ca="1" si="43"/>
        <v>0</v>
      </c>
      <c r="V23" s="196">
        <f t="shared" ca="1" si="43"/>
        <v>0</v>
      </c>
      <c r="W23" s="196">
        <f t="shared" ca="1" si="43"/>
        <v>0</v>
      </c>
      <c r="X23" s="196">
        <f t="shared" ca="1" si="43"/>
        <v>0</v>
      </c>
      <c r="Y23" s="196">
        <f t="shared" ca="1" si="43"/>
        <v>0</v>
      </c>
      <c r="Z23" s="196">
        <f t="shared" ca="1" si="43"/>
        <v>0</v>
      </c>
      <c r="AA23" s="196">
        <f t="shared" ca="1" si="43"/>
        <v>0</v>
      </c>
      <c r="AB23" s="196">
        <f t="shared" ca="1" si="43"/>
        <v>0</v>
      </c>
      <c r="AC23" s="196">
        <f t="shared" ca="1" si="43"/>
        <v>0</v>
      </c>
      <c r="AD23" s="196">
        <f t="shared" ca="1" si="43"/>
        <v>0</v>
      </c>
      <c r="AE23" s="196">
        <f t="shared" ca="1" si="43"/>
        <v>0</v>
      </c>
      <c r="AF23" s="196">
        <f t="shared" ca="1" si="43"/>
        <v>0</v>
      </c>
      <c r="AG23" s="196">
        <f t="shared" ca="1" si="43"/>
        <v>0</v>
      </c>
      <c r="AH23" s="196">
        <f t="shared" ca="1" si="43"/>
        <v>0</v>
      </c>
      <c r="AI23" s="196">
        <f t="shared" ca="1" si="43"/>
        <v>0</v>
      </c>
      <c r="AJ23" s="196">
        <f t="shared" ca="1" si="43"/>
        <v>0</v>
      </c>
      <c r="AK23" s="196">
        <f t="shared" ca="1" si="43"/>
        <v>0</v>
      </c>
      <c r="AL23" s="196">
        <f t="shared" ca="1" si="43"/>
        <v>0</v>
      </c>
      <c r="AM23" s="196">
        <f t="shared" ca="1" si="43"/>
        <v>0</v>
      </c>
      <c r="AN23" s="196">
        <f t="shared" ca="1" si="43"/>
        <v>0</v>
      </c>
      <c r="AO23" s="196">
        <f t="shared" ca="1" si="43"/>
        <v>0</v>
      </c>
      <c r="AP23" s="196">
        <f t="shared" ca="1" si="43"/>
        <v>0</v>
      </c>
      <c r="AQ23" s="196">
        <f t="shared" ca="1" si="43"/>
        <v>0</v>
      </c>
      <c r="AR23" s="196">
        <f t="shared" ca="1" si="43"/>
        <v>0</v>
      </c>
      <c r="AS23" s="196">
        <f t="shared" ca="1" si="43"/>
        <v>0</v>
      </c>
      <c r="AT23" s="196">
        <f t="shared" ca="1" si="43"/>
        <v>0</v>
      </c>
      <c r="AU23" s="196">
        <f t="shared" ca="1" si="43"/>
        <v>0</v>
      </c>
      <c r="AV23" s="196">
        <f t="shared" ref="AV23:CA23" ca="1" si="44">IF(AV$11&lt;$D$1+$A23,$C23/$D$1,IF(AV$11=$D$1+$A23,($C23/$D$1)/2,0))</f>
        <v>0</v>
      </c>
      <c r="AW23" s="196">
        <f t="shared" ca="1" si="44"/>
        <v>0</v>
      </c>
      <c r="AX23" s="196">
        <f t="shared" ca="1" si="44"/>
        <v>0</v>
      </c>
      <c r="AY23" s="196">
        <f t="shared" ca="1" si="44"/>
        <v>0</v>
      </c>
      <c r="AZ23" s="196">
        <f t="shared" ca="1" si="44"/>
        <v>0</v>
      </c>
      <c r="BA23" s="196">
        <f t="shared" ca="1" si="44"/>
        <v>0</v>
      </c>
      <c r="BB23" s="196">
        <f t="shared" ca="1" si="44"/>
        <v>0</v>
      </c>
      <c r="BC23" s="196">
        <f t="shared" ca="1" si="44"/>
        <v>0</v>
      </c>
      <c r="BD23" s="196">
        <f t="shared" ca="1" si="44"/>
        <v>0</v>
      </c>
      <c r="BE23" s="196">
        <f t="shared" ca="1" si="44"/>
        <v>0</v>
      </c>
      <c r="BF23" s="196">
        <f t="shared" ca="1" si="44"/>
        <v>0</v>
      </c>
      <c r="BG23" s="196">
        <f t="shared" ca="1" si="44"/>
        <v>0</v>
      </c>
      <c r="BH23" s="196">
        <f t="shared" ca="1" si="44"/>
        <v>0</v>
      </c>
      <c r="BI23" s="196">
        <f t="shared" ca="1" si="44"/>
        <v>0</v>
      </c>
      <c r="BJ23" s="196">
        <f t="shared" ca="1" si="44"/>
        <v>0</v>
      </c>
      <c r="BK23" s="196">
        <f t="shared" ca="1" si="44"/>
        <v>0</v>
      </c>
      <c r="BL23" s="196">
        <f t="shared" ca="1" si="44"/>
        <v>0</v>
      </c>
      <c r="BM23" s="196">
        <f t="shared" ca="1" si="44"/>
        <v>0</v>
      </c>
      <c r="BN23" s="196">
        <f t="shared" ca="1" si="44"/>
        <v>0</v>
      </c>
      <c r="BO23" s="196">
        <f t="shared" ca="1" si="44"/>
        <v>0</v>
      </c>
      <c r="BP23" s="196">
        <f t="shared" ca="1" si="44"/>
        <v>0</v>
      </c>
      <c r="BQ23" s="196">
        <f t="shared" ca="1" si="44"/>
        <v>0</v>
      </c>
      <c r="BR23" s="196">
        <f t="shared" ca="1" si="44"/>
        <v>0</v>
      </c>
      <c r="BS23" s="196">
        <f t="shared" ca="1" si="44"/>
        <v>0</v>
      </c>
      <c r="BT23" s="196">
        <f t="shared" ca="1" si="44"/>
        <v>0</v>
      </c>
      <c r="BU23" s="196">
        <f t="shared" ca="1" si="44"/>
        <v>0</v>
      </c>
      <c r="BV23" s="196">
        <f t="shared" ca="1" si="44"/>
        <v>0</v>
      </c>
      <c r="BW23" s="196">
        <f t="shared" ca="1" si="44"/>
        <v>0</v>
      </c>
      <c r="BX23" s="196">
        <f t="shared" ca="1" si="44"/>
        <v>0</v>
      </c>
      <c r="BY23" s="196">
        <f t="shared" ca="1" si="44"/>
        <v>0</v>
      </c>
      <c r="BZ23" s="196">
        <f t="shared" ca="1" si="44"/>
        <v>0</v>
      </c>
      <c r="CA23" s="196">
        <f t="shared" ca="1" si="44"/>
        <v>0</v>
      </c>
      <c r="CB23" s="196">
        <f t="shared" ref="CB23:CY23" ca="1" si="45">IF(CB$11&lt;$D$1+$A23,$C23/$D$1,IF(CB$11=$D$1+$A23,($C23/$D$1)/2,0))</f>
        <v>0</v>
      </c>
      <c r="CC23" s="196">
        <f t="shared" ca="1" si="45"/>
        <v>0</v>
      </c>
      <c r="CD23" s="196">
        <f t="shared" ca="1" si="45"/>
        <v>0</v>
      </c>
      <c r="CE23" s="196">
        <f t="shared" ca="1" si="45"/>
        <v>0</v>
      </c>
      <c r="CF23" s="196">
        <f t="shared" ca="1" si="45"/>
        <v>0</v>
      </c>
      <c r="CG23" s="196">
        <f t="shared" ca="1" si="45"/>
        <v>0</v>
      </c>
      <c r="CH23" s="196">
        <f t="shared" ca="1" si="45"/>
        <v>0</v>
      </c>
      <c r="CI23" s="196">
        <f t="shared" ca="1" si="45"/>
        <v>0</v>
      </c>
      <c r="CJ23" s="196">
        <f t="shared" ca="1" si="45"/>
        <v>0</v>
      </c>
      <c r="CK23" s="196">
        <f t="shared" ca="1" si="45"/>
        <v>0</v>
      </c>
      <c r="CL23" s="196">
        <f t="shared" ca="1" si="45"/>
        <v>0</v>
      </c>
      <c r="CM23" s="196">
        <f t="shared" ca="1" si="45"/>
        <v>0</v>
      </c>
      <c r="CN23" s="196">
        <f t="shared" ca="1" si="45"/>
        <v>0</v>
      </c>
      <c r="CO23" s="196">
        <f t="shared" ca="1" si="45"/>
        <v>0</v>
      </c>
      <c r="CP23" s="196">
        <f t="shared" ca="1" si="45"/>
        <v>0</v>
      </c>
      <c r="CQ23" s="196">
        <f t="shared" ca="1" si="45"/>
        <v>0</v>
      </c>
      <c r="CR23" s="196">
        <f t="shared" ca="1" si="45"/>
        <v>0</v>
      </c>
      <c r="CS23" s="196">
        <f t="shared" ca="1" si="45"/>
        <v>0</v>
      </c>
      <c r="CT23" s="196">
        <f t="shared" ca="1" si="45"/>
        <v>0</v>
      </c>
      <c r="CU23" s="196">
        <f t="shared" ca="1" si="45"/>
        <v>0</v>
      </c>
      <c r="CV23" s="196">
        <f t="shared" ca="1" si="45"/>
        <v>0</v>
      </c>
      <c r="CW23" s="196">
        <f t="shared" ca="1" si="45"/>
        <v>0</v>
      </c>
      <c r="CX23" s="196">
        <f t="shared" ca="1" si="45"/>
        <v>0</v>
      </c>
      <c r="CY23" s="196">
        <f t="shared" ca="1" si="45"/>
        <v>0</v>
      </c>
      <c r="CZ23" s="196">
        <f t="shared" ca="1" si="14"/>
        <v>0</v>
      </c>
      <c r="DA23" s="464" t="s">
        <v>224</v>
      </c>
      <c r="DB23" s="464">
        <f t="shared" si="18"/>
        <v>2028</v>
      </c>
    </row>
    <row r="24" spans="1:106" x14ac:dyDescent="0.2">
      <c r="A24" s="195">
        <f t="shared" si="10"/>
        <v>13</v>
      </c>
      <c r="B24" s="195">
        <f t="shared" si="10"/>
        <v>2029</v>
      </c>
      <c r="C24" s="187">
        <f ca="1">IF(INDIRECT(DA24&amp;5)=$H$2,SUM($D$6:INDIRECT(DA24&amp;6)),IF(INDIRECT(DA24&amp;5)&gt;$H$2,INDIRECT(DA24&amp;6),0))</f>
        <v>0</v>
      </c>
      <c r="D24" s="196"/>
      <c r="E24" s="196"/>
      <c r="F24" s="196"/>
      <c r="G24" s="196"/>
      <c r="H24" s="196"/>
      <c r="I24" s="196"/>
      <c r="J24" s="196"/>
      <c r="K24" s="196"/>
      <c r="L24" s="196"/>
      <c r="M24" s="196"/>
      <c r="N24" s="196"/>
      <c r="O24" s="196"/>
      <c r="P24" s="196">
        <f ca="1">($C24/$D$1)/2</f>
        <v>0</v>
      </c>
      <c r="Q24" s="196">
        <f t="shared" ref="Q24:AV24" ca="1" si="46">IF(Q$11&lt;$D$1+$A24,$C24/$D$1,IF(Q$11=$D$1+$A24,($C24/$D$1)/2,0))</f>
        <v>0</v>
      </c>
      <c r="R24" s="196">
        <f t="shared" ca="1" si="46"/>
        <v>0</v>
      </c>
      <c r="S24" s="196">
        <f t="shared" ca="1" si="46"/>
        <v>0</v>
      </c>
      <c r="T24" s="196">
        <f t="shared" ca="1" si="46"/>
        <v>0</v>
      </c>
      <c r="U24" s="196">
        <f t="shared" ca="1" si="46"/>
        <v>0</v>
      </c>
      <c r="V24" s="196">
        <f t="shared" ca="1" si="46"/>
        <v>0</v>
      </c>
      <c r="W24" s="196">
        <f t="shared" ca="1" si="46"/>
        <v>0</v>
      </c>
      <c r="X24" s="196">
        <f t="shared" ca="1" si="46"/>
        <v>0</v>
      </c>
      <c r="Y24" s="196">
        <f t="shared" ca="1" si="46"/>
        <v>0</v>
      </c>
      <c r="Z24" s="196">
        <f t="shared" ca="1" si="46"/>
        <v>0</v>
      </c>
      <c r="AA24" s="196">
        <f t="shared" ca="1" si="46"/>
        <v>0</v>
      </c>
      <c r="AB24" s="196">
        <f t="shared" ca="1" si="46"/>
        <v>0</v>
      </c>
      <c r="AC24" s="196">
        <f t="shared" ca="1" si="46"/>
        <v>0</v>
      </c>
      <c r="AD24" s="196">
        <f t="shared" ca="1" si="46"/>
        <v>0</v>
      </c>
      <c r="AE24" s="196">
        <f t="shared" ca="1" si="46"/>
        <v>0</v>
      </c>
      <c r="AF24" s="196">
        <f t="shared" ca="1" si="46"/>
        <v>0</v>
      </c>
      <c r="AG24" s="196">
        <f t="shared" ca="1" si="46"/>
        <v>0</v>
      </c>
      <c r="AH24" s="196">
        <f t="shared" ca="1" si="46"/>
        <v>0</v>
      </c>
      <c r="AI24" s="196">
        <f t="shared" ca="1" si="46"/>
        <v>0</v>
      </c>
      <c r="AJ24" s="196">
        <f t="shared" ca="1" si="46"/>
        <v>0</v>
      </c>
      <c r="AK24" s="196">
        <f t="shared" ca="1" si="46"/>
        <v>0</v>
      </c>
      <c r="AL24" s="196">
        <f t="shared" ca="1" si="46"/>
        <v>0</v>
      </c>
      <c r="AM24" s="196">
        <f t="shared" ca="1" si="46"/>
        <v>0</v>
      </c>
      <c r="AN24" s="196">
        <f t="shared" ca="1" si="46"/>
        <v>0</v>
      </c>
      <c r="AO24" s="196">
        <f t="shared" ca="1" si="46"/>
        <v>0</v>
      </c>
      <c r="AP24" s="196">
        <f t="shared" ca="1" si="46"/>
        <v>0</v>
      </c>
      <c r="AQ24" s="196">
        <f t="shared" ca="1" si="46"/>
        <v>0</v>
      </c>
      <c r="AR24" s="196">
        <f t="shared" ca="1" si="46"/>
        <v>0</v>
      </c>
      <c r="AS24" s="196">
        <f t="shared" ca="1" si="46"/>
        <v>0</v>
      </c>
      <c r="AT24" s="196">
        <f t="shared" ca="1" si="46"/>
        <v>0</v>
      </c>
      <c r="AU24" s="196">
        <f t="shared" ca="1" si="46"/>
        <v>0</v>
      </c>
      <c r="AV24" s="196">
        <f t="shared" ca="1" si="46"/>
        <v>0</v>
      </c>
      <c r="AW24" s="196">
        <f t="shared" ref="AW24:CB24" ca="1" si="47">IF(AW$11&lt;$D$1+$A24,$C24/$D$1,IF(AW$11=$D$1+$A24,($C24/$D$1)/2,0))</f>
        <v>0</v>
      </c>
      <c r="AX24" s="196">
        <f t="shared" ca="1" si="47"/>
        <v>0</v>
      </c>
      <c r="AY24" s="196">
        <f t="shared" ca="1" si="47"/>
        <v>0</v>
      </c>
      <c r="AZ24" s="196">
        <f t="shared" ca="1" si="47"/>
        <v>0</v>
      </c>
      <c r="BA24" s="196">
        <f t="shared" ca="1" si="47"/>
        <v>0</v>
      </c>
      <c r="BB24" s="196">
        <f t="shared" ca="1" si="47"/>
        <v>0</v>
      </c>
      <c r="BC24" s="196">
        <f t="shared" ca="1" si="47"/>
        <v>0</v>
      </c>
      <c r="BD24" s="196">
        <f t="shared" ca="1" si="47"/>
        <v>0</v>
      </c>
      <c r="BE24" s="196">
        <f t="shared" ca="1" si="47"/>
        <v>0</v>
      </c>
      <c r="BF24" s="196">
        <f t="shared" ca="1" si="47"/>
        <v>0</v>
      </c>
      <c r="BG24" s="196">
        <f t="shared" ca="1" si="47"/>
        <v>0</v>
      </c>
      <c r="BH24" s="196">
        <f t="shared" ca="1" si="47"/>
        <v>0</v>
      </c>
      <c r="BI24" s="196">
        <f t="shared" ca="1" si="47"/>
        <v>0</v>
      </c>
      <c r="BJ24" s="196">
        <f t="shared" ca="1" si="47"/>
        <v>0</v>
      </c>
      <c r="BK24" s="196">
        <f t="shared" ca="1" si="47"/>
        <v>0</v>
      </c>
      <c r="BL24" s="196">
        <f t="shared" ca="1" si="47"/>
        <v>0</v>
      </c>
      <c r="BM24" s="196">
        <f t="shared" ca="1" si="47"/>
        <v>0</v>
      </c>
      <c r="BN24" s="196">
        <f t="shared" ca="1" si="47"/>
        <v>0</v>
      </c>
      <c r="BO24" s="196">
        <f t="shared" ca="1" si="47"/>
        <v>0</v>
      </c>
      <c r="BP24" s="196">
        <f t="shared" ca="1" si="47"/>
        <v>0</v>
      </c>
      <c r="BQ24" s="196">
        <f t="shared" ca="1" si="47"/>
        <v>0</v>
      </c>
      <c r="BR24" s="196">
        <f t="shared" ca="1" si="47"/>
        <v>0</v>
      </c>
      <c r="BS24" s="196">
        <f t="shared" ca="1" si="47"/>
        <v>0</v>
      </c>
      <c r="BT24" s="196">
        <f t="shared" ca="1" si="47"/>
        <v>0</v>
      </c>
      <c r="BU24" s="196">
        <f t="shared" ca="1" si="47"/>
        <v>0</v>
      </c>
      <c r="BV24" s="196">
        <f t="shared" ca="1" si="47"/>
        <v>0</v>
      </c>
      <c r="BW24" s="196">
        <f t="shared" ca="1" si="47"/>
        <v>0</v>
      </c>
      <c r="BX24" s="196">
        <f t="shared" ca="1" si="47"/>
        <v>0</v>
      </c>
      <c r="BY24" s="196">
        <f t="shared" ca="1" si="47"/>
        <v>0</v>
      </c>
      <c r="BZ24" s="196">
        <f t="shared" ca="1" si="47"/>
        <v>0</v>
      </c>
      <c r="CA24" s="196">
        <f t="shared" ca="1" si="47"/>
        <v>0</v>
      </c>
      <c r="CB24" s="196">
        <f t="shared" ca="1" si="47"/>
        <v>0</v>
      </c>
      <c r="CC24" s="196">
        <f t="shared" ref="CC24:CY24" ca="1" si="48">IF(CC$11&lt;$D$1+$A24,$C24/$D$1,IF(CC$11=$D$1+$A24,($C24/$D$1)/2,0))</f>
        <v>0</v>
      </c>
      <c r="CD24" s="196">
        <f t="shared" ca="1" si="48"/>
        <v>0</v>
      </c>
      <c r="CE24" s="196">
        <f t="shared" ca="1" si="48"/>
        <v>0</v>
      </c>
      <c r="CF24" s="196">
        <f t="shared" ca="1" si="48"/>
        <v>0</v>
      </c>
      <c r="CG24" s="196">
        <f t="shared" ca="1" si="48"/>
        <v>0</v>
      </c>
      <c r="CH24" s="196">
        <f t="shared" ca="1" si="48"/>
        <v>0</v>
      </c>
      <c r="CI24" s="196">
        <f t="shared" ca="1" si="48"/>
        <v>0</v>
      </c>
      <c r="CJ24" s="196">
        <f t="shared" ca="1" si="48"/>
        <v>0</v>
      </c>
      <c r="CK24" s="196">
        <f t="shared" ca="1" si="48"/>
        <v>0</v>
      </c>
      <c r="CL24" s="196">
        <f t="shared" ca="1" si="48"/>
        <v>0</v>
      </c>
      <c r="CM24" s="196">
        <f t="shared" ca="1" si="48"/>
        <v>0</v>
      </c>
      <c r="CN24" s="196">
        <f t="shared" ca="1" si="48"/>
        <v>0</v>
      </c>
      <c r="CO24" s="196">
        <f t="shared" ca="1" si="48"/>
        <v>0</v>
      </c>
      <c r="CP24" s="196">
        <f t="shared" ca="1" si="48"/>
        <v>0</v>
      </c>
      <c r="CQ24" s="196">
        <f t="shared" ca="1" si="48"/>
        <v>0</v>
      </c>
      <c r="CR24" s="196">
        <f t="shared" ca="1" si="48"/>
        <v>0</v>
      </c>
      <c r="CS24" s="196">
        <f t="shared" ca="1" si="48"/>
        <v>0</v>
      </c>
      <c r="CT24" s="196">
        <f t="shared" ca="1" si="48"/>
        <v>0</v>
      </c>
      <c r="CU24" s="196">
        <f t="shared" ca="1" si="48"/>
        <v>0</v>
      </c>
      <c r="CV24" s="196">
        <f t="shared" ca="1" si="48"/>
        <v>0</v>
      </c>
      <c r="CW24" s="196">
        <f t="shared" ca="1" si="48"/>
        <v>0</v>
      </c>
      <c r="CX24" s="196">
        <f t="shared" ca="1" si="48"/>
        <v>0</v>
      </c>
      <c r="CY24" s="196">
        <f t="shared" ca="1" si="48"/>
        <v>0</v>
      </c>
      <c r="CZ24" s="196">
        <f t="shared" ca="1" si="14"/>
        <v>0</v>
      </c>
      <c r="DA24" s="464" t="s">
        <v>214</v>
      </c>
      <c r="DB24" s="464">
        <f t="shared" si="18"/>
        <v>2029</v>
      </c>
    </row>
    <row r="25" spans="1:106" x14ac:dyDescent="0.2">
      <c r="A25" s="195">
        <f t="shared" si="10"/>
        <v>14</v>
      </c>
      <c r="B25" s="195">
        <f t="shared" si="10"/>
        <v>2030</v>
      </c>
      <c r="C25" s="187">
        <f ca="1">IF(INDIRECT(DA25&amp;5)=$H$2,SUM($D$6:INDIRECT(DA25&amp;6)),IF(INDIRECT(DA25&amp;5)&gt;$H$2,INDIRECT(DA25&amp;6),0))</f>
        <v>0</v>
      </c>
      <c r="D25" s="196"/>
      <c r="E25" s="196"/>
      <c r="F25" s="196"/>
      <c r="G25" s="196"/>
      <c r="H25" s="196"/>
      <c r="I25" s="196"/>
      <c r="J25" s="196"/>
      <c r="K25" s="196"/>
      <c r="L25" s="196"/>
      <c r="M25" s="196"/>
      <c r="N25" s="196"/>
      <c r="O25" s="196"/>
      <c r="P25" s="196"/>
      <c r="Q25" s="196">
        <f ca="1">($C25/$D$1)/2</f>
        <v>0</v>
      </c>
      <c r="R25" s="196">
        <f t="shared" ref="R25:AW25" ca="1" si="49">IF(R$11&lt;$D$1+$A25,$C25/$D$1,IF(R$11=$D$1+$A25,($C25/$D$1)/2,0))</f>
        <v>0</v>
      </c>
      <c r="S25" s="196">
        <f t="shared" ca="1" si="49"/>
        <v>0</v>
      </c>
      <c r="T25" s="196">
        <f t="shared" ca="1" si="49"/>
        <v>0</v>
      </c>
      <c r="U25" s="196">
        <f t="shared" ca="1" si="49"/>
        <v>0</v>
      </c>
      <c r="V25" s="196">
        <f t="shared" ca="1" si="49"/>
        <v>0</v>
      </c>
      <c r="W25" s="196">
        <f t="shared" ca="1" si="49"/>
        <v>0</v>
      </c>
      <c r="X25" s="196">
        <f t="shared" ca="1" si="49"/>
        <v>0</v>
      </c>
      <c r="Y25" s="196">
        <f t="shared" ca="1" si="49"/>
        <v>0</v>
      </c>
      <c r="Z25" s="196">
        <f t="shared" ca="1" si="49"/>
        <v>0</v>
      </c>
      <c r="AA25" s="196">
        <f t="shared" ca="1" si="49"/>
        <v>0</v>
      </c>
      <c r="AB25" s="196">
        <f t="shared" ca="1" si="49"/>
        <v>0</v>
      </c>
      <c r="AC25" s="196">
        <f t="shared" ca="1" si="49"/>
        <v>0</v>
      </c>
      <c r="AD25" s="196">
        <f t="shared" ca="1" si="49"/>
        <v>0</v>
      </c>
      <c r="AE25" s="196">
        <f t="shared" ca="1" si="49"/>
        <v>0</v>
      </c>
      <c r="AF25" s="196">
        <f t="shared" ca="1" si="49"/>
        <v>0</v>
      </c>
      <c r="AG25" s="196">
        <f t="shared" ca="1" si="49"/>
        <v>0</v>
      </c>
      <c r="AH25" s="196">
        <f t="shared" ca="1" si="49"/>
        <v>0</v>
      </c>
      <c r="AI25" s="196">
        <f t="shared" ca="1" si="49"/>
        <v>0</v>
      </c>
      <c r="AJ25" s="196">
        <f t="shared" ca="1" si="49"/>
        <v>0</v>
      </c>
      <c r="AK25" s="196">
        <f t="shared" ca="1" si="49"/>
        <v>0</v>
      </c>
      <c r="AL25" s="196">
        <f t="shared" ca="1" si="49"/>
        <v>0</v>
      </c>
      <c r="AM25" s="196">
        <f t="shared" ca="1" si="49"/>
        <v>0</v>
      </c>
      <c r="AN25" s="196">
        <f t="shared" ca="1" si="49"/>
        <v>0</v>
      </c>
      <c r="AO25" s="196">
        <f t="shared" ca="1" si="49"/>
        <v>0</v>
      </c>
      <c r="AP25" s="196">
        <f t="shared" ca="1" si="49"/>
        <v>0</v>
      </c>
      <c r="AQ25" s="196">
        <f t="shared" ca="1" si="49"/>
        <v>0</v>
      </c>
      <c r="AR25" s="196">
        <f t="shared" ca="1" si="49"/>
        <v>0</v>
      </c>
      <c r="AS25" s="196">
        <f t="shared" ca="1" si="49"/>
        <v>0</v>
      </c>
      <c r="AT25" s="196">
        <f t="shared" ca="1" si="49"/>
        <v>0</v>
      </c>
      <c r="AU25" s="196">
        <f t="shared" ca="1" si="49"/>
        <v>0</v>
      </c>
      <c r="AV25" s="196">
        <f t="shared" ca="1" si="49"/>
        <v>0</v>
      </c>
      <c r="AW25" s="196">
        <f t="shared" ca="1" si="49"/>
        <v>0</v>
      </c>
      <c r="AX25" s="196">
        <f t="shared" ref="AX25:CC25" ca="1" si="50">IF(AX$11&lt;$D$1+$A25,$C25/$D$1,IF(AX$11=$D$1+$A25,($C25/$D$1)/2,0))</f>
        <v>0</v>
      </c>
      <c r="AY25" s="196">
        <f t="shared" ca="1" si="50"/>
        <v>0</v>
      </c>
      <c r="AZ25" s="196">
        <f t="shared" ca="1" si="50"/>
        <v>0</v>
      </c>
      <c r="BA25" s="196">
        <f t="shared" ca="1" si="50"/>
        <v>0</v>
      </c>
      <c r="BB25" s="196">
        <f t="shared" ca="1" si="50"/>
        <v>0</v>
      </c>
      <c r="BC25" s="196">
        <f t="shared" ca="1" si="50"/>
        <v>0</v>
      </c>
      <c r="BD25" s="196">
        <f t="shared" ca="1" si="50"/>
        <v>0</v>
      </c>
      <c r="BE25" s="196">
        <f t="shared" ca="1" si="50"/>
        <v>0</v>
      </c>
      <c r="BF25" s="196">
        <f t="shared" ca="1" si="50"/>
        <v>0</v>
      </c>
      <c r="BG25" s="196">
        <f t="shared" ca="1" si="50"/>
        <v>0</v>
      </c>
      <c r="BH25" s="196">
        <f t="shared" ca="1" si="50"/>
        <v>0</v>
      </c>
      <c r="BI25" s="196">
        <f t="shared" ca="1" si="50"/>
        <v>0</v>
      </c>
      <c r="BJ25" s="196">
        <f t="shared" ca="1" si="50"/>
        <v>0</v>
      </c>
      <c r="BK25" s="196">
        <f t="shared" ca="1" si="50"/>
        <v>0</v>
      </c>
      <c r="BL25" s="196">
        <f t="shared" ca="1" si="50"/>
        <v>0</v>
      </c>
      <c r="BM25" s="196">
        <f t="shared" ca="1" si="50"/>
        <v>0</v>
      </c>
      <c r="BN25" s="196">
        <f t="shared" ca="1" si="50"/>
        <v>0</v>
      </c>
      <c r="BO25" s="196">
        <f t="shared" ca="1" si="50"/>
        <v>0</v>
      </c>
      <c r="BP25" s="196">
        <f t="shared" ca="1" si="50"/>
        <v>0</v>
      </c>
      <c r="BQ25" s="196">
        <f t="shared" ca="1" si="50"/>
        <v>0</v>
      </c>
      <c r="BR25" s="196">
        <f t="shared" ca="1" si="50"/>
        <v>0</v>
      </c>
      <c r="BS25" s="196">
        <f t="shared" ca="1" si="50"/>
        <v>0</v>
      </c>
      <c r="BT25" s="196">
        <f t="shared" ca="1" si="50"/>
        <v>0</v>
      </c>
      <c r="BU25" s="196">
        <f t="shared" ca="1" si="50"/>
        <v>0</v>
      </c>
      <c r="BV25" s="196">
        <f t="shared" ca="1" si="50"/>
        <v>0</v>
      </c>
      <c r="BW25" s="196">
        <f t="shared" ca="1" si="50"/>
        <v>0</v>
      </c>
      <c r="BX25" s="196">
        <f t="shared" ca="1" si="50"/>
        <v>0</v>
      </c>
      <c r="BY25" s="196">
        <f t="shared" ca="1" si="50"/>
        <v>0</v>
      </c>
      <c r="BZ25" s="196">
        <f t="shared" ca="1" si="50"/>
        <v>0</v>
      </c>
      <c r="CA25" s="196">
        <f t="shared" ca="1" si="50"/>
        <v>0</v>
      </c>
      <c r="CB25" s="196">
        <f t="shared" ca="1" si="50"/>
        <v>0</v>
      </c>
      <c r="CC25" s="196">
        <f t="shared" ca="1" si="50"/>
        <v>0</v>
      </c>
      <c r="CD25" s="196">
        <f t="shared" ref="CD25:CY25" ca="1" si="51">IF(CD$11&lt;$D$1+$A25,$C25/$D$1,IF(CD$11=$D$1+$A25,($C25/$D$1)/2,0))</f>
        <v>0</v>
      </c>
      <c r="CE25" s="196">
        <f t="shared" ca="1" si="51"/>
        <v>0</v>
      </c>
      <c r="CF25" s="196">
        <f t="shared" ca="1" si="51"/>
        <v>0</v>
      </c>
      <c r="CG25" s="196">
        <f t="shared" ca="1" si="51"/>
        <v>0</v>
      </c>
      <c r="CH25" s="196">
        <f t="shared" ca="1" si="51"/>
        <v>0</v>
      </c>
      <c r="CI25" s="196">
        <f t="shared" ca="1" si="51"/>
        <v>0</v>
      </c>
      <c r="CJ25" s="196">
        <f t="shared" ca="1" si="51"/>
        <v>0</v>
      </c>
      <c r="CK25" s="196">
        <f t="shared" ca="1" si="51"/>
        <v>0</v>
      </c>
      <c r="CL25" s="196">
        <f t="shared" ca="1" si="51"/>
        <v>0</v>
      </c>
      <c r="CM25" s="196">
        <f t="shared" ca="1" si="51"/>
        <v>0</v>
      </c>
      <c r="CN25" s="196">
        <f t="shared" ca="1" si="51"/>
        <v>0</v>
      </c>
      <c r="CO25" s="196">
        <f t="shared" ca="1" si="51"/>
        <v>0</v>
      </c>
      <c r="CP25" s="196">
        <f t="shared" ca="1" si="51"/>
        <v>0</v>
      </c>
      <c r="CQ25" s="196">
        <f t="shared" ca="1" si="51"/>
        <v>0</v>
      </c>
      <c r="CR25" s="196">
        <f t="shared" ca="1" si="51"/>
        <v>0</v>
      </c>
      <c r="CS25" s="196">
        <f t="shared" ca="1" si="51"/>
        <v>0</v>
      </c>
      <c r="CT25" s="196">
        <f t="shared" ca="1" si="51"/>
        <v>0</v>
      </c>
      <c r="CU25" s="196">
        <f t="shared" ca="1" si="51"/>
        <v>0</v>
      </c>
      <c r="CV25" s="196">
        <f t="shared" ca="1" si="51"/>
        <v>0</v>
      </c>
      <c r="CW25" s="196">
        <f t="shared" ca="1" si="51"/>
        <v>0</v>
      </c>
      <c r="CX25" s="196">
        <f t="shared" ca="1" si="51"/>
        <v>0</v>
      </c>
      <c r="CY25" s="196">
        <f t="shared" ca="1" si="51"/>
        <v>0</v>
      </c>
      <c r="CZ25" s="196">
        <f t="shared" ca="1" si="14"/>
        <v>0</v>
      </c>
      <c r="DA25" s="464" t="s">
        <v>249</v>
      </c>
      <c r="DB25" s="464">
        <f t="shared" si="18"/>
        <v>2030</v>
      </c>
    </row>
    <row r="26" spans="1:106" x14ac:dyDescent="0.2">
      <c r="A26" s="195">
        <f t="shared" si="10"/>
        <v>15</v>
      </c>
      <c r="B26" s="195">
        <f t="shared" si="10"/>
        <v>2031</v>
      </c>
      <c r="C26" s="187">
        <f ca="1">IF(INDIRECT(DA26&amp;5)=$H$2,SUM($D$6:INDIRECT(DA26&amp;6)),IF(INDIRECT(DA26&amp;5)&gt;$H$2,INDIRECT(DA26&amp;6),0))</f>
        <v>0</v>
      </c>
      <c r="D26" s="196"/>
      <c r="E26" s="196"/>
      <c r="F26" s="196"/>
      <c r="G26" s="196"/>
      <c r="H26" s="196"/>
      <c r="I26" s="196"/>
      <c r="J26" s="196"/>
      <c r="K26" s="196"/>
      <c r="L26" s="196"/>
      <c r="M26" s="196"/>
      <c r="N26" s="196"/>
      <c r="O26" s="196"/>
      <c r="P26" s="196"/>
      <c r="Q26" s="196"/>
      <c r="R26" s="196">
        <f ca="1">($C26/$D$1)/2</f>
        <v>0</v>
      </c>
      <c r="S26" s="196">
        <f t="shared" ref="S26:AX26" ca="1" si="52">IF(S$11&lt;$D$1+$A26,$C26/$D$1,IF(S$11=$D$1+$A26,($C26/$D$1)/2,0))</f>
        <v>0</v>
      </c>
      <c r="T26" s="196">
        <f t="shared" ca="1" si="52"/>
        <v>0</v>
      </c>
      <c r="U26" s="196">
        <f t="shared" ca="1" si="52"/>
        <v>0</v>
      </c>
      <c r="V26" s="196">
        <f t="shared" ca="1" si="52"/>
        <v>0</v>
      </c>
      <c r="W26" s="196">
        <f t="shared" ca="1" si="52"/>
        <v>0</v>
      </c>
      <c r="X26" s="196">
        <f t="shared" ca="1" si="52"/>
        <v>0</v>
      </c>
      <c r="Y26" s="196">
        <f t="shared" ca="1" si="52"/>
        <v>0</v>
      </c>
      <c r="Z26" s="196">
        <f t="shared" ca="1" si="52"/>
        <v>0</v>
      </c>
      <c r="AA26" s="196">
        <f t="shared" ca="1" si="52"/>
        <v>0</v>
      </c>
      <c r="AB26" s="196">
        <f t="shared" ca="1" si="52"/>
        <v>0</v>
      </c>
      <c r="AC26" s="196">
        <f t="shared" ca="1" si="52"/>
        <v>0</v>
      </c>
      <c r="AD26" s="196">
        <f t="shared" ca="1" si="52"/>
        <v>0</v>
      </c>
      <c r="AE26" s="196">
        <f t="shared" ca="1" si="52"/>
        <v>0</v>
      </c>
      <c r="AF26" s="196">
        <f t="shared" ca="1" si="52"/>
        <v>0</v>
      </c>
      <c r="AG26" s="196">
        <f t="shared" ca="1" si="52"/>
        <v>0</v>
      </c>
      <c r="AH26" s="196">
        <f t="shared" ca="1" si="52"/>
        <v>0</v>
      </c>
      <c r="AI26" s="196">
        <f t="shared" ca="1" si="52"/>
        <v>0</v>
      </c>
      <c r="AJ26" s="196">
        <f t="shared" ca="1" si="52"/>
        <v>0</v>
      </c>
      <c r="AK26" s="196">
        <f t="shared" ca="1" si="52"/>
        <v>0</v>
      </c>
      <c r="AL26" s="196">
        <f t="shared" ca="1" si="52"/>
        <v>0</v>
      </c>
      <c r="AM26" s="196">
        <f t="shared" ca="1" si="52"/>
        <v>0</v>
      </c>
      <c r="AN26" s="196">
        <f t="shared" ca="1" si="52"/>
        <v>0</v>
      </c>
      <c r="AO26" s="196">
        <f t="shared" ca="1" si="52"/>
        <v>0</v>
      </c>
      <c r="AP26" s="196">
        <f t="shared" ca="1" si="52"/>
        <v>0</v>
      </c>
      <c r="AQ26" s="196">
        <f t="shared" ca="1" si="52"/>
        <v>0</v>
      </c>
      <c r="AR26" s="196">
        <f t="shared" ca="1" si="52"/>
        <v>0</v>
      </c>
      <c r="AS26" s="196">
        <f t="shared" ca="1" si="52"/>
        <v>0</v>
      </c>
      <c r="AT26" s="196">
        <f t="shared" ca="1" si="52"/>
        <v>0</v>
      </c>
      <c r="AU26" s="196">
        <f t="shared" ca="1" si="52"/>
        <v>0</v>
      </c>
      <c r="AV26" s="196">
        <f t="shared" ca="1" si="52"/>
        <v>0</v>
      </c>
      <c r="AW26" s="196">
        <f t="shared" ca="1" si="52"/>
        <v>0</v>
      </c>
      <c r="AX26" s="196">
        <f t="shared" ca="1" si="52"/>
        <v>0</v>
      </c>
      <c r="AY26" s="196">
        <f t="shared" ref="AY26:CD26" ca="1" si="53">IF(AY$11&lt;$D$1+$A26,$C26/$D$1,IF(AY$11=$D$1+$A26,($C26/$D$1)/2,0))</f>
        <v>0</v>
      </c>
      <c r="AZ26" s="196">
        <f t="shared" ca="1" si="53"/>
        <v>0</v>
      </c>
      <c r="BA26" s="196">
        <f t="shared" ca="1" si="53"/>
        <v>0</v>
      </c>
      <c r="BB26" s="196">
        <f t="shared" ca="1" si="53"/>
        <v>0</v>
      </c>
      <c r="BC26" s="196">
        <f t="shared" ca="1" si="53"/>
        <v>0</v>
      </c>
      <c r="BD26" s="196">
        <f t="shared" ca="1" si="53"/>
        <v>0</v>
      </c>
      <c r="BE26" s="196">
        <f t="shared" ca="1" si="53"/>
        <v>0</v>
      </c>
      <c r="BF26" s="196">
        <f t="shared" ca="1" si="53"/>
        <v>0</v>
      </c>
      <c r="BG26" s="196">
        <f t="shared" ca="1" si="53"/>
        <v>0</v>
      </c>
      <c r="BH26" s="196">
        <f t="shared" ca="1" si="53"/>
        <v>0</v>
      </c>
      <c r="BI26" s="196">
        <f t="shared" ca="1" si="53"/>
        <v>0</v>
      </c>
      <c r="BJ26" s="196">
        <f t="shared" ca="1" si="53"/>
        <v>0</v>
      </c>
      <c r="BK26" s="196">
        <f t="shared" ca="1" si="53"/>
        <v>0</v>
      </c>
      <c r="BL26" s="196">
        <f t="shared" ca="1" si="53"/>
        <v>0</v>
      </c>
      <c r="BM26" s="196">
        <f t="shared" ca="1" si="53"/>
        <v>0</v>
      </c>
      <c r="BN26" s="196">
        <f t="shared" ca="1" si="53"/>
        <v>0</v>
      </c>
      <c r="BO26" s="196">
        <f t="shared" ca="1" si="53"/>
        <v>0</v>
      </c>
      <c r="BP26" s="196">
        <f t="shared" ca="1" si="53"/>
        <v>0</v>
      </c>
      <c r="BQ26" s="196">
        <f t="shared" ca="1" si="53"/>
        <v>0</v>
      </c>
      <c r="BR26" s="196">
        <f t="shared" ca="1" si="53"/>
        <v>0</v>
      </c>
      <c r="BS26" s="196">
        <f t="shared" ca="1" si="53"/>
        <v>0</v>
      </c>
      <c r="BT26" s="196">
        <f t="shared" ca="1" si="53"/>
        <v>0</v>
      </c>
      <c r="BU26" s="196">
        <f t="shared" ca="1" si="53"/>
        <v>0</v>
      </c>
      <c r="BV26" s="196">
        <f t="shared" ca="1" si="53"/>
        <v>0</v>
      </c>
      <c r="BW26" s="196">
        <f t="shared" ca="1" si="53"/>
        <v>0</v>
      </c>
      <c r="BX26" s="196">
        <f t="shared" ca="1" si="53"/>
        <v>0</v>
      </c>
      <c r="BY26" s="196">
        <f t="shared" ca="1" si="53"/>
        <v>0</v>
      </c>
      <c r="BZ26" s="196">
        <f t="shared" ca="1" si="53"/>
        <v>0</v>
      </c>
      <c r="CA26" s="196">
        <f t="shared" ca="1" si="53"/>
        <v>0</v>
      </c>
      <c r="CB26" s="196">
        <f t="shared" ca="1" si="53"/>
        <v>0</v>
      </c>
      <c r="CC26" s="196">
        <f t="shared" ca="1" si="53"/>
        <v>0</v>
      </c>
      <c r="CD26" s="196">
        <f t="shared" ca="1" si="53"/>
        <v>0</v>
      </c>
      <c r="CE26" s="196">
        <f t="shared" ref="CE26:CY26" ca="1" si="54">IF(CE$11&lt;$D$1+$A26,$C26/$D$1,IF(CE$11=$D$1+$A26,($C26/$D$1)/2,0))</f>
        <v>0</v>
      </c>
      <c r="CF26" s="196">
        <f t="shared" ca="1" si="54"/>
        <v>0</v>
      </c>
      <c r="CG26" s="196">
        <f t="shared" ca="1" si="54"/>
        <v>0</v>
      </c>
      <c r="CH26" s="196">
        <f t="shared" ca="1" si="54"/>
        <v>0</v>
      </c>
      <c r="CI26" s="196">
        <f t="shared" ca="1" si="54"/>
        <v>0</v>
      </c>
      <c r="CJ26" s="196">
        <f t="shared" ca="1" si="54"/>
        <v>0</v>
      </c>
      <c r="CK26" s="196">
        <f t="shared" ca="1" si="54"/>
        <v>0</v>
      </c>
      <c r="CL26" s="196">
        <f t="shared" ca="1" si="54"/>
        <v>0</v>
      </c>
      <c r="CM26" s="196">
        <f t="shared" ca="1" si="54"/>
        <v>0</v>
      </c>
      <c r="CN26" s="196">
        <f t="shared" ca="1" si="54"/>
        <v>0</v>
      </c>
      <c r="CO26" s="196">
        <f t="shared" ca="1" si="54"/>
        <v>0</v>
      </c>
      <c r="CP26" s="196">
        <f t="shared" ca="1" si="54"/>
        <v>0</v>
      </c>
      <c r="CQ26" s="196">
        <f t="shared" ca="1" si="54"/>
        <v>0</v>
      </c>
      <c r="CR26" s="196">
        <f t="shared" ca="1" si="54"/>
        <v>0</v>
      </c>
      <c r="CS26" s="196">
        <f t="shared" ca="1" si="54"/>
        <v>0</v>
      </c>
      <c r="CT26" s="196">
        <f t="shared" ca="1" si="54"/>
        <v>0</v>
      </c>
      <c r="CU26" s="196">
        <f t="shared" ca="1" si="54"/>
        <v>0</v>
      </c>
      <c r="CV26" s="196">
        <f t="shared" ca="1" si="54"/>
        <v>0</v>
      </c>
      <c r="CW26" s="196">
        <f t="shared" ca="1" si="54"/>
        <v>0</v>
      </c>
      <c r="CX26" s="196">
        <f t="shared" ca="1" si="54"/>
        <v>0</v>
      </c>
      <c r="CY26" s="196">
        <f t="shared" ca="1" si="54"/>
        <v>0</v>
      </c>
      <c r="CZ26" s="196">
        <f t="shared" ca="1" si="14"/>
        <v>0</v>
      </c>
      <c r="DA26" s="464" t="s">
        <v>250</v>
      </c>
      <c r="DB26" s="464">
        <f t="shared" si="18"/>
        <v>2031</v>
      </c>
    </row>
    <row r="27" spans="1:106" x14ac:dyDescent="0.2">
      <c r="A27" s="195">
        <f t="shared" si="10"/>
        <v>16</v>
      </c>
      <c r="B27" s="195">
        <f t="shared" si="10"/>
        <v>2032</v>
      </c>
      <c r="C27" s="187">
        <f ca="1">IF(INDIRECT(DA27&amp;5)=$H$2,SUM($D$6:INDIRECT(DA27&amp;6)),IF(INDIRECT(DA27&amp;5)&gt;$H$2,INDIRECT(DA27&amp;6),0))</f>
        <v>0</v>
      </c>
      <c r="D27" s="196"/>
      <c r="E27" s="196"/>
      <c r="F27" s="196"/>
      <c r="G27" s="196"/>
      <c r="H27" s="196"/>
      <c r="I27" s="196"/>
      <c r="J27" s="196"/>
      <c r="K27" s="196"/>
      <c r="L27" s="196"/>
      <c r="M27" s="196"/>
      <c r="N27" s="196"/>
      <c r="O27" s="196"/>
      <c r="P27" s="196"/>
      <c r="Q27" s="196"/>
      <c r="R27" s="196"/>
      <c r="S27" s="196">
        <f ca="1">($C27/$D$1)/2</f>
        <v>0</v>
      </c>
      <c r="T27" s="196">
        <f t="shared" ref="T27:AY27" ca="1" si="55">IF(T$11&lt;$D$1+$A27,$C27/$D$1,IF(T$11=$D$1+$A27,($C27/$D$1)/2,0))</f>
        <v>0</v>
      </c>
      <c r="U27" s="196">
        <f t="shared" ca="1" si="55"/>
        <v>0</v>
      </c>
      <c r="V27" s="196">
        <f t="shared" ca="1" si="55"/>
        <v>0</v>
      </c>
      <c r="W27" s="196">
        <f t="shared" ca="1" si="55"/>
        <v>0</v>
      </c>
      <c r="X27" s="196">
        <f t="shared" ca="1" si="55"/>
        <v>0</v>
      </c>
      <c r="Y27" s="196">
        <f t="shared" ca="1" si="55"/>
        <v>0</v>
      </c>
      <c r="Z27" s="196">
        <f t="shared" ca="1" si="55"/>
        <v>0</v>
      </c>
      <c r="AA27" s="196">
        <f t="shared" ca="1" si="55"/>
        <v>0</v>
      </c>
      <c r="AB27" s="196">
        <f t="shared" ca="1" si="55"/>
        <v>0</v>
      </c>
      <c r="AC27" s="196">
        <f t="shared" ca="1" si="55"/>
        <v>0</v>
      </c>
      <c r="AD27" s="196">
        <f t="shared" ca="1" si="55"/>
        <v>0</v>
      </c>
      <c r="AE27" s="196">
        <f t="shared" ca="1" si="55"/>
        <v>0</v>
      </c>
      <c r="AF27" s="196">
        <f t="shared" ca="1" si="55"/>
        <v>0</v>
      </c>
      <c r="AG27" s="196">
        <f t="shared" ca="1" si="55"/>
        <v>0</v>
      </c>
      <c r="AH27" s="196">
        <f t="shared" ca="1" si="55"/>
        <v>0</v>
      </c>
      <c r="AI27" s="196">
        <f t="shared" ca="1" si="55"/>
        <v>0</v>
      </c>
      <c r="AJ27" s="196">
        <f t="shared" ca="1" si="55"/>
        <v>0</v>
      </c>
      <c r="AK27" s="196">
        <f t="shared" ca="1" si="55"/>
        <v>0</v>
      </c>
      <c r="AL27" s="196">
        <f t="shared" ca="1" si="55"/>
        <v>0</v>
      </c>
      <c r="AM27" s="196">
        <f t="shared" ca="1" si="55"/>
        <v>0</v>
      </c>
      <c r="AN27" s="196">
        <f t="shared" ca="1" si="55"/>
        <v>0</v>
      </c>
      <c r="AO27" s="196">
        <f t="shared" ca="1" si="55"/>
        <v>0</v>
      </c>
      <c r="AP27" s="196">
        <f t="shared" ca="1" si="55"/>
        <v>0</v>
      </c>
      <c r="AQ27" s="196">
        <f t="shared" ca="1" si="55"/>
        <v>0</v>
      </c>
      <c r="AR27" s="196">
        <f t="shared" ca="1" si="55"/>
        <v>0</v>
      </c>
      <c r="AS27" s="196">
        <f t="shared" ca="1" si="55"/>
        <v>0</v>
      </c>
      <c r="AT27" s="196">
        <f t="shared" ca="1" si="55"/>
        <v>0</v>
      </c>
      <c r="AU27" s="196">
        <f t="shared" ca="1" si="55"/>
        <v>0</v>
      </c>
      <c r="AV27" s="196">
        <f t="shared" ca="1" si="55"/>
        <v>0</v>
      </c>
      <c r="AW27" s="196">
        <f t="shared" ca="1" si="55"/>
        <v>0</v>
      </c>
      <c r="AX27" s="196">
        <f t="shared" ca="1" si="55"/>
        <v>0</v>
      </c>
      <c r="AY27" s="196">
        <f t="shared" ca="1" si="55"/>
        <v>0</v>
      </c>
      <c r="AZ27" s="196">
        <f t="shared" ref="AZ27:CE27" ca="1" si="56">IF(AZ$11&lt;$D$1+$A27,$C27/$D$1,IF(AZ$11=$D$1+$A27,($C27/$D$1)/2,0))</f>
        <v>0</v>
      </c>
      <c r="BA27" s="196">
        <f t="shared" ca="1" si="56"/>
        <v>0</v>
      </c>
      <c r="BB27" s="196">
        <f t="shared" ca="1" si="56"/>
        <v>0</v>
      </c>
      <c r="BC27" s="196">
        <f t="shared" ca="1" si="56"/>
        <v>0</v>
      </c>
      <c r="BD27" s="196">
        <f t="shared" ca="1" si="56"/>
        <v>0</v>
      </c>
      <c r="BE27" s="196">
        <f t="shared" ca="1" si="56"/>
        <v>0</v>
      </c>
      <c r="BF27" s="196">
        <f t="shared" ca="1" si="56"/>
        <v>0</v>
      </c>
      <c r="BG27" s="196">
        <f t="shared" ca="1" si="56"/>
        <v>0</v>
      </c>
      <c r="BH27" s="196">
        <f t="shared" ca="1" si="56"/>
        <v>0</v>
      </c>
      <c r="BI27" s="196">
        <f t="shared" ca="1" si="56"/>
        <v>0</v>
      </c>
      <c r="BJ27" s="196">
        <f t="shared" ca="1" si="56"/>
        <v>0</v>
      </c>
      <c r="BK27" s="196">
        <f t="shared" ca="1" si="56"/>
        <v>0</v>
      </c>
      <c r="BL27" s="196">
        <f t="shared" ca="1" si="56"/>
        <v>0</v>
      </c>
      <c r="BM27" s="196">
        <f t="shared" ca="1" si="56"/>
        <v>0</v>
      </c>
      <c r="BN27" s="196">
        <f t="shared" ca="1" si="56"/>
        <v>0</v>
      </c>
      <c r="BO27" s="196">
        <f t="shared" ca="1" si="56"/>
        <v>0</v>
      </c>
      <c r="BP27" s="196">
        <f t="shared" ca="1" si="56"/>
        <v>0</v>
      </c>
      <c r="BQ27" s="196">
        <f t="shared" ca="1" si="56"/>
        <v>0</v>
      </c>
      <c r="BR27" s="196">
        <f t="shared" ca="1" si="56"/>
        <v>0</v>
      </c>
      <c r="BS27" s="196">
        <f t="shared" ca="1" si="56"/>
        <v>0</v>
      </c>
      <c r="BT27" s="196">
        <f t="shared" ca="1" si="56"/>
        <v>0</v>
      </c>
      <c r="BU27" s="196">
        <f t="shared" ca="1" si="56"/>
        <v>0</v>
      </c>
      <c r="BV27" s="196">
        <f t="shared" ca="1" si="56"/>
        <v>0</v>
      </c>
      <c r="BW27" s="196">
        <f t="shared" ca="1" si="56"/>
        <v>0</v>
      </c>
      <c r="BX27" s="196">
        <f t="shared" ca="1" si="56"/>
        <v>0</v>
      </c>
      <c r="BY27" s="196">
        <f t="shared" ca="1" si="56"/>
        <v>0</v>
      </c>
      <c r="BZ27" s="196">
        <f t="shared" ca="1" si="56"/>
        <v>0</v>
      </c>
      <c r="CA27" s="196">
        <f t="shared" ca="1" si="56"/>
        <v>0</v>
      </c>
      <c r="CB27" s="196">
        <f t="shared" ca="1" si="56"/>
        <v>0</v>
      </c>
      <c r="CC27" s="196">
        <f t="shared" ca="1" si="56"/>
        <v>0</v>
      </c>
      <c r="CD27" s="196">
        <f t="shared" ca="1" si="56"/>
        <v>0</v>
      </c>
      <c r="CE27" s="196">
        <f t="shared" ca="1" si="56"/>
        <v>0</v>
      </c>
      <c r="CF27" s="196">
        <f t="shared" ref="CF27:CY27" ca="1" si="57">IF(CF$11&lt;$D$1+$A27,$C27/$D$1,IF(CF$11=$D$1+$A27,($C27/$D$1)/2,0))</f>
        <v>0</v>
      </c>
      <c r="CG27" s="196">
        <f t="shared" ca="1" si="57"/>
        <v>0</v>
      </c>
      <c r="CH27" s="196">
        <f t="shared" ca="1" si="57"/>
        <v>0</v>
      </c>
      <c r="CI27" s="196">
        <f t="shared" ca="1" si="57"/>
        <v>0</v>
      </c>
      <c r="CJ27" s="196">
        <f t="shared" ca="1" si="57"/>
        <v>0</v>
      </c>
      <c r="CK27" s="196">
        <f t="shared" ca="1" si="57"/>
        <v>0</v>
      </c>
      <c r="CL27" s="196">
        <f t="shared" ca="1" si="57"/>
        <v>0</v>
      </c>
      <c r="CM27" s="196">
        <f t="shared" ca="1" si="57"/>
        <v>0</v>
      </c>
      <c r="CN27" s="196">
        <f t="shared" ca="1" si="57"/>
        <v>0</v>
      </c>
      <c r="CO27" s="196">
        <f t="shared" ca="1" si="57"/>
        <v>0</v>
      </c>
      <c r="CP27" s="196">
        <f t="shared" ca="1" si="57"/>
        <v>0</v>
      </c>
      <c r="CQ27" s="196">
        <f t="shared" ca="1" si="57"/>
        <v>0</v>
      </c>
      <c r="CR27" s="196">
        <f t="shared" ca="1" si="57"/>
        <v>0</v>
      </c>
      <c r="CS27" s="196">
        <f t="shared" ca="1" si="57"/>
        <v>0</v>
      </c>
      <c r="CT27" s="196">
        <f t="shared" ca="1" si="57"/>
        <v>0</v>
      </c>
      <c r="CU27" s="196">
        <f t="shared" ca="1" si="57"/>
        <v>0</v>
      </c>
      <c r="CV27" s="196">
        <f t="shared" ca="1" si="57"/>
        <v>0</v>
      </c>
      <c r="CW27" s="196">
        <f t="shared" ca="1" si="57"/>
        <v>0</v>
      </c>
      <c r="CX27" s="196">
        <f t="shared" ca="1" si="57"/>
        <v>0</v>
      </c>
      <c r="CY27" s="196">
        <f t="shared" ca="1" si="57"/>
        <v>0</v>
      </c>
      <c r="CZ27" s="196">
        <f t="shared" ca="1" si="14"/>
        <v>0</v>
      </c>
      <c r="DA27" s="464" t="s">
        <v>251</v>
      </c>
      <c r="DB27" s="464">
        <f t="shared" si="18"/>
        <v>2032</v>
      </c>
    </row>
    <row r="28" spans="1:106" x14ac:dyDescent="0.2">
      <c r="A28" s="195">
        <f t="shared" si="10"/>
        <v>17</v>
      </c>
      <c r="B28" s="195">
        <f t="shared" si="10"/>
        <v>2033</v>
      </c>
      <c r="C28" s="187">
        <f ca="1">IF(INDIRECT(DA28&amp;5)=$H$2,SUM($D$6:INDIRECT(DA28&amp;6)),IF(INDIRECT(DA28&amp;5)&gt;$H$2,INDIRECT(DA28&amp;6),0))</f>
        <v>0</v>
      </c>
      <c r="D28" s="196"/>
      <c r="E28" s="196"/>
      <c r="F28" s="196"/>
      <c r="G28" s="196"/>
      <c r="H28" s="196"/>
      <c r="I28" s="196"/>
      <c r="J28" s="196"/>
      <c r="K28" s="196"/>
      <c r="L28" s="196"/>
      <c r="M28" s="196"/>
      <c r="N28" s="196"/>
      <c r="O28" s="196"/>
      <c r="P28" s="196"/>
      <c r="Q28" s="196"/>
      <c r="R28" s="196"/>
      <c r="S28" s="196"/>
      <c r="T28" s="196">
        <f ca="1">($C28/$D$1)/2</f>
        <v>0</v>
      </c>
      <c r="U28" s="196">
        <f t="shared" ref="U28:AZ28" ca="1" si="58">IF(U$11&lt;$D$1+$A28,$C28/$D$1,IF(U$11=$D$1+$A28,($C28/$D$1)/2,0))</f>
        <v>0</v>
      </c>
      <c r="V28" s="196">
        <f t="shared" ca="1" si="58"/>
        <v>0</v>
      </c>
      <c r="W28" s="196">
        <f t="shared" ca="1" si="58"/>
        <v>0</v>
      </c>
      <c r="X28" s="196">
        <f t="shared" ca="1" si="58"/>
        <v>0</v>
      </c>
      <c r="Y28" s="196">
        <f t="shared" ca="1" si="58"/>
        <v>0</v>
      </c>
      <c r="Z28" s="196">
        <f t="shared" ca="1" si="58"/>
        <v>0</v>
      </c>
      <c r="AA28" s="196">
        <f t="shared" ca="1" si="58"/>
        <v>0</v>
      </c>
      <c r="AB28" s="196">
        <f t="shared" ca="1" si="58"/>
        <v>0</v>
      </c>
      <c r="AC28" s="196">
        <f t="shared" ca="1" si="58"/>
        <v>0</v>
      </c>
      <c r="AD28" s="196">
        <f t="shared" ca="1" si="58"/>
        <v>0</v>
      </c>
      <c r="AE28" s="196">
        <f t="shared" ca="1" si="58"/>
        <v>0</v>
      </c>
      <c r="AF28" s="196">
        <f t="shared" ca="1" si="58"/>
        <v>0</v>
      </c>
      <c r="AG28" s="196">
        <f t="shared" ca="1" si="58"/>
        <v>0</v>
      </c>
      <c r="AH28" s="196">
        <f t="shared" ca="1" si="58"/>
        <v>0</v>
      </c>
      <c r="AI28" s="196">
        <f t="shared" ca="1" si="58"/>
        <v>0</v>
      </c>
      <c r="AJ28" s="196">
        <f t="shared" ca="1" si="58"/>
        <v>0</v>
      </c>
      <c r="AK28" s="196">
        <f t="shared" ca="1" si="58"/>
        <v>0</v>
      </c>
      <c r="AL28" s="196">
        <f t="shared" ca="1" si="58"/>
        <v>0</v>
      </c>
      <c r="AM28" s="196">
        <f t="shared" ca="1" si="58"/>
        <v>0</v>
      </c>
      <c r="AN28" s="196">
        <f t="shared" ca="1" si="58"/>
        <v>0</v>
      </c>
      <c r="AO28" s="196">
        <f t="shared" ca="1" si="58"/>
        <v>0</v>
      </c>
      <c r="AP28" s="196">
        <f t="shared" ca="1" si="58"/>
        <v>0</v>
      </c>
      <c r="AQ28" s="196">
        <f t="shared" ca="1" si="58"/>
        <v>0</v>
      </c>
      <c r="AR28" s="196">
        <f t="shared" ca="1" si="58"/>
        <v>0</v>
      </c>
      <c r="AS28" s="196">
        <f t="shared" ca="1" si="58"/>
        <v>0</v>
      </c>
      <c r="AT28" s="196">
        <f t="shared" ca="1" si="58"/>
        <v>0</v>
      </c>
      <c r="AU28" s="196">
        <f t="shared" ca="1" si="58"/>
        <v>0</v>
      </c>
      <c r="AV28" s="196">
        <f t="shared" ca="1" si="58"/>
        <v>0</v>
      </c>
      <c r="AW28" s="196">
        <f t="shared" ca="1" si="58"/>
        <v>0</v>
      </c>
      <c r="AX28" s="196">
        <f t="shared" ca="1" si="58"/>
        <v>0</v>
      </c>
      <c r="AY28" s="196">
        <f t="shared" ca="1" si="58"/>
        <v>0</v>
      </c>
      <c r="AZ28" s="196">
        <f t="shared" ca="1" si="58"/>
        <v>0</v>
      </c>
      <c r="BA28" s="196">
        <f t="shared" ref="BA28:CF28" ca="1" si="59">IF(BA$11&lt;$D$1+$A28,$C28/$D$1,IF(BA$11=$D$1+$A28,($C28/$D$1)/2,0))</f>
        <v>0</v>
      </c>
      <c r="BB28" s="196">
        <f t="shared" ca="1" si="59"/>
        <v>0</v>
      </c>
      <c r="BC28" s="196">
        <f t="shared" ca="1" si="59"/>
        <v>0</v>
      </c>
      <c r="BD28" s="196">
        <f t="shared" ca="1" si="59"/>
        <v>0</v>
      </c>
      <c r="BE28" s="196">
        <f t="shared" ca="1" si="59"/>
        <v>0</v>
      </c>
      <c r="BF28" s="196">
        <f t="shared" ca="1" si="59"/>
        <v>0</v>
      </c>
      <c r="BG28" s="196">
        <f t="shared" ca="1" si="59"/>
        <v>0</v>
      </c>
      <c r="BH28" s="196">
        <f t="shared" ca="1" si="59"/>
        <v>0</v>
      </c>
      <c r="BI28" s="196">
        <f t="shared" ca="1" si="59"/>
        <v>0</v>
      </c>
      <c r="BJ28" s="196">
        <f t="shared" ca="1" si="59"/>
        <v>0</v>
      </c>
      <c r="BK28" s="196">
        <f t="shared" ca="1" si="59"/>
        <v>0</v>
      </c>
      <c r="BL28" s="196">
        <f t="shared" ca="1" si="59"/>
        <v>0</v>
      </c>
      <c r="BM28" s="196">
        <f t="shared" ca="1" si="59"/>
        <v>0</v>
      </c>
      <c r="BN28" s="196">
        <f t="shared" ca="1" si="59"/>
        <v>0</v>
      </c>
      <c r="BO28" s="196">
        <f t="shared" ca="1" si="59"/>
        <v>0</v>
      </c>
      <c r="BP28" s="196">
        <f t="shared" ca="1" si="59"/>
        <v>0</v>
      </c>
      <c r="BQ28" s="196">
        <f t="shared" ca="1" si="59"/>
        <v>0</v>
      </c>
      <c r="BR28" s="196">
        <f t="shared" ca="1" si="59"/>
        <v>0</v>
      </c>
      <c r="BS28" s="196">
        <f t="shared" ca="1" si="59"/>
        <v>0</v>
      </c>
      <c r="BT28" s="196">
        <f t="shared" ca="1" si="59"/>
        <v>0</v>
      </c>
      <c r="BU28" s="196">
        <f t="shared" ca="1" si="59"/>
        <v>0</v>
      </c>
      <c r="BV28" s="196">
        <f t="shared" ca="1" si="59"/>
        <v>0</v>
      </c>
      <c r="BW28" s="196">
        <f t="shared" ca="1" si="59"/>
        <v>0</v>
      </c>
      <c r="BX28" s="196">
        <f t="shared" ca="1" si="59"/>
        <v>0</v>
      </c>
      <c r="BY28" s="196">
        <f t="shared" ca="1" si="59"/>
        <v>0</v>
      </c>
      <c r="BZ28" s="196">
        <f t="shared" ca="1" si="59"/>
        <v>0</v>
      </c>
      <c r="CA28" s="196">
        <f t="shared" ca="1" si="59"/>
        <v>0</v>
      </c>
      <c r="CB28" s="196">
        <f t="shared" ca="1" si="59"/>
        <v>0</v>
      </c>
      <c r="CC28" s="196">
        <f t="shared" ca="1" si="59"/>
        <v>0</v>
      </c>
      <c r="CD28" s="196">
        <f t="shared" ca="1" si="59"/>
        <v>0</v>
      </c>
      <c r="CE28" s="196">
        <f t="shared" ca="1" si="59"/>
        <v>0</v>
      </c>
      <c r="CF28" s="196">
        <f t="shared" ca="1" si="59"/>
        <v>0</v>
      </c>
      <c r="CG28" s="196">
        <f t="shared" ref="CG28:CY28" ca="1" si="60">IF(CG$11&lt;$D$1+$A28,$C28/$D$1,IF(CG$11=$D$1+$A28,($C28/$D$1)/2,0))</f>
        <v>0</v>
      </c>
      <c r="CH28" s="196">
        <f t="shared" ca="1" si="60"/>
        <v>0</v>
      </c>
      <c r="CI28" s="196">
        <f t="shared" ca="1" si="60"/>
        <v>0</v>
      </c>
      <c r="CJ28" s="196">
        <f t="shared" ca="1" si="60"/>
        <v>0</v>
      </c>
      <c r="CK28" s="196">
        <f t="shared" ca="1" si="60"/>
        <v>0</v>
      </c>
      <c r="CL28" s="196">
        <f t="shared" ca="1" si="60"/>
        <v>0</v>
      </c>
      <c r="CM28" s="196">
        <f t="shared" ca="1" si="60"/>
        <v>0</v>
      </c>
      <c r="CN28" s="196">
        <f t="shared" ca="1" si="60"/>
        <v>0</v>
      </c>
      <c r="CO28" s="196">
        <f t="shared" ca="1" si="60"/>
        <v>0</v>
      </c>
      <c r="CP28" s="196">
        <f t="shared" ca="1" si="60"/>
        <v>0</v>
      </c>
      <c r="CQ28" s="196">
        <f t="shared" ca="1" si="60"/>
        <v>0</v>
      </c>
      <c r="CR28" s="196">
        <f t="shared" ca="1" si="60"/>
        <v>0</v>
      </c>
      <c r="CS28" s="196">
        <f t="shared" ca="1" si="60"/>
        <v>0</v>
      </c>
      <c r="CT28" s="196">
        <f t="shared" ca="1" si="60"/>
        <v>0</v>
      </c>
      <c r="CU28" s="196">
        <f t="shared" ca="1" si="60"/>
        <v>0</v>
      </c>
      <c r="CV28" s="196">
        <f t="shared" ca="1" si="60"/>
        <v>0</v>
      </c>
      <c r="CW28" s="196">
        <f t="shared" ca="1" si="60"/>
        <v>0</v>
      </c>
      <c r="CX28" s="196">
        <f t="shared" ca="1" si="60"/>
        <v>0</v>
      </c>
      <c r="CY28" s="196">
        <f t="shared" ca="1" si="60"/>
        <v>0</v>
      </c>
      <c r="CZ28" s="196">
        <f t="shared" ca="1" si="14"/>
        <v>0</v>
      </c>
      <c r="DA28" s="464" t="s">
        <v>252</v>
      </c>
      <c r="DB28" s="464">
        <f t="shared" si="18"/>
        <v>2033</v>
      </c>
    </row>
    <row r="29" spans="1:106" x14ac:dyDescent="0.2">
      <c r="A29" s="195">
        <f t="shared" si="10"/>
        <v>18</v>
      </c>
      <c r="B29" s="195">
        <f t="shared" si="10"/>
        <v>2034</v>
      </c>
      <c r="C29" s="187">
        <f ca="1">IF(INDIRECT(DA29&amp;5)=$H$2,SUM($D$6:INDIRECT(DA29&amp;6)),IF(INDIRECT(DA29&amp;5)&gt;$H$2,INDIRECT(DA29&amp;6),0))</f>
        <v>0</v>
      </c>
      <c r="D29" s="196"/>
      <c r="E29" s="196"/>
      <c r="F29" s="196"/>
      <c r="G29" s="196"/>
      <c r="H29" s="196"/>
      <c r="I29" s="196"/>
      <c r="J29" s="196"/>
      <c r="K29" s="196"/>
      <c r="L29" s="196"/>
      <c r="M29" s="196"/>
      <c r="N29" s="196"/>
      <c r="O29" s="196"/>
      <c r="P29" s="196"/>
      <c r="Q29" s="196"/>
      <c r="R29" s="196"/>
      <c r="S29" s="196"/>
      <c r="T29" s="196"/>
      <c r="U29" s="196">
        <f ca="1">($C29/$D$1)/2</f>
        <v>0</v>
      </c>
      <c r="V29" s="196">
        <f t="shared" ref="V29:BA29" ca="1" si="61">IF(V$11&lt;$D$1+$A29,$C29/$D$1,IF(V$11=$D$1+$A29,($C29/$D$1)/2,0))</f>
        <v>0</v>
      </c>
      <c r="W29" s="196">
        <f t="shared" ca="1" si="61"/>
        <v>0</v>
      </c>
      <c r="X29" s="196">
        <f t="shared" ca="1" si="61"/>
        <v>0</v>
      </c>
      <c r="Y29" s="196">
        <f t="shared" ca="1" si="61"/>
        <v>0</v>
      </c>
      <c r="Z29" s="196">
        <f t="shared" ca="1" si="61"/>
        <v>0</v>
      </c>
      <c r="AA29" s="196">
        <f t="shared" ca="1" si="61"/>
        <v>0</v>
      </c>
      <c r="AB29" s="196">
        <f t="shared" ca="1" si="61"/>
        <v>0</v>
      </c>
      <c r="AC29" s="196">
        <f t="shared" ca="1" si="61"/>
        <v>0</v>
      </c>
      <c r="AD29" s="196">
        <f t="shared" ca="1" si="61"/>
        <v>0</v>
      </c>
      <c r="AE29" s="196">
        <f t="shared" ca="1" si="61"/>
        <v>0</v>
      </c>
      <c r="AF29" s="196">
        <f t="shared" ca="1" si="61"/>
        <v>0</v>
      </c>
      <c r="AG29" s="196">
        <f t="shared" ca="1" si="61"/>
        <v>0</v>
      </c>
      <c r="AH29" s="196">
        <f t="shared" ca="1" si="61"/>
        <v>0</v>
      </c>
      <c r="AI29" s="196">
        <f t="shared" ca="1" si="61"/>
        <v>0</v>
      </c>
      <c r="AJ29" s="196">
        <f t="shared" ca="1" si="61"/>
        <v>0</v>
      </c>
      <c r="AK29" s="196">
        <f t="shared" ca="1" si="61"/>
        <v>0</v>
      </c>
      <c r="AL29" s="196">
        <f t="shared" ca="1" si="61"/>
        <v>0</v>
      </c>
      <c r="AM29" s="196">
        <f t="shared" ca="1" si="61"/>
        <v>0</v>
      </c>
      <c r="AN29" s="196">
        <f t="shared" ca="1" si="61"/>
        <v>0</v>
      </c>
      <c r="AO29" s="196">
        <f t="shared" ca="1" si="61"/>
        <v>0</v>
      </c>
      <c r="AP29" s="196">
        <f t="shared" ca="1" si="61"/>
        <v>0</v>
      </c>
      <c r="AQ29" s="196">
        <f t="shared" ca="1" si="61"/>
        <v>0</v>
      </c>
      <c r="AR29" s="196">
        <f t="shared" ca="1" si="61"/>
        <v>0</v>
      </c>
      <c r="AS29" s="196">
        <f t="shared" ca="1" si="61"/>
        <v>0</v>
      </c>
      <c r="AT29" s="196">
        <f t="shared" ca="1" si="61"/>
        <v>0</v>
      </c>
      <c r="AU29" s="196">
        <f t="shared" ca="1" si="61"/>
        <v>0</v>
      </c>
      <c r="AV29" s="196">
        <f t="shared" ca="1" si="61"/>
        <v>0</v>
      </c>
      <c r="AW29" s="196">
        <f t="shared" ca="1" si="61"/>
        <v>0</v>
      </c>
      <c r="AX29" s="196">
        <f t="shared" ca="1" si="61"/>
        <v>0</v>
      </c>
      <c r="AY29" s="196">
        <f t="shared" ca="1" si="61"/>
        <v>0</v>
      </c>
      <c r="AZ29" s="196">
        <f t="shared" ca="1" si="61"/>
        <v>0</v>
      </c>
      <c r="BA29" s="196">
        <f t="shared" ca="1" si="61"/>
        <v>0</v>
      </c>
      <c r="BB29" s="196">
        <f t="shared" ref="BB29:CG29" ca="1" si="62">IF(BB$11&lt;$D$1+$A29,$C29/$D$1,IF(BB$11=$D$1+$A29,($C29/$D$1)/2,0))</f>
        <v>0</v>
      </c>
      <c r="BC29" s="196">
        <f t="shared" ca="1" si="62"/>
        <v>0</v>
      </c>
      <c r="BD29" s="196">
        <f t="shared" ca="1" si="62"/>
        <v>0</v>
      </c>
      <c r="BE29" s="196">
        <f t="shared" ca="1" si="62"/>
        <v>0</v>
      </c>
      <c r="BF29" s="196">
        <f t="shared" ca="1" si="62"/>
        <v>0</v>
      </c>
      <c r="BG29" s="196">
        <f t="shared" ca="1" si="62"/>
        <v>0</v>
      </c>
      <c r="BH29" s="196">
        <f t="shared" ca="1" si="62"/>
        <v>0</v>
      </c>
      <c r="BI29" s="196">
        <f t="shared" ca="1" si="62"/>
        <v>0</v>
      </c>
      <c r="BJ29" s="196">
        <f t="shared" ca="1" si="62"/>
        <v>0</v>
      </c>
      <c r="BK29" s="196">
        <f t="shared" ca="1" si="62"/>
        <v>0</v>
      </c>
      <c r="BL29" s="196">
        <f t="shared" ca="1" si="62"/>
        <v>0</v>
      </c>
      <c r="BM29" s="196">
        <f t="shared" ca="1" si="62"/>
        <v>0</v>
      </c>
      <c r="BN29" s="196">
        <f t="shared" ca="1" si="62"/>
        <v>0</v>
      </c>
      <c r="BO29" s="196">
        <f t="shared" ca="1" si="62"/>
        <v>0</v>
      </c>
      <c r="BP29" s="196">
        <f t="shared" ca="1" si="62"/>
        <v>0</v>
      </c>
      <c r="BQ29" s="196">
        <f t="shared" ca="1" si="62"/>
        <v>0</v>
      </c>
      <c r="BR29" s="196">
        <f t="shared" ca="1" si="62"/>
        <v>0</v>
      </c>
      <c r="BS29" s="196">
        <f t="shared" ca="1" si="62"/>
        <v>0</v>
      </c>
      <c r="BT29" s="196">
        <f t="shared" ca="1" si="62"/>
        <v>0</v>
      </c>
      <c r="BU29" s="196">
        <f t="shared" ca="1" si="62"/>
        <v>0</v>
      </c>
      <c r="BV29" s="196">
        <f t="shared" ca="1" si="62"/>
        <v>0</v>
      </c>
      <c r="BW29" s="196">
        <f t="shared" ca="1" si="62"/>
        <v>0</v>
      </c>
      <c r="BX29" s="196">
        <f t="shared" ca="1" si="62"/>
        <v>0</v>
      </c>
      <c r="BY29" s="196">
        <f t="shared" ca="1" si="62"/>
        <v>0</v>
      </c>
      <c r="BZ29" s="196">
        <f t="shared" ca="1" si="62"/>
        <v>0</v>
      </c>
      <c r="CA29" s="196">
        <f t="shared" ca="1" si="62"/>
        <v>0</v>
      </c>
      <c r="CB29" s="196">
        <f t="shared" ca="1" si="62"/>
        <v>0</v>
      </c>
      <c r="CC29" s="196">
        <f t="shared" ca="1" si="62"/>
        <v>0</v>
      </c>
      <c r="CD29" s="196">
        <f t="shared" ca="1" si="62"/>
        <v>0</v>
      </c>
      <c r="CE29" s="196">
        <f t="shared" ca="1" si="62"/>
        <v>0</v>
      </c>
      <c r="CF29" s="196">
        <f t="shared" ca="1" si="62"/>
        <v>0</v>
      </c>
      <c r="CG29" s="196">
        <f t="shared" ca="1" si="62"/>
        <v>0</v>
      </c>
      <c r="CH29" s="196">
        <f t="shared" ref="CH29:CY29" ca="1" si="63">IF(CH$11&lt;$D$1+$A29,$C29/$D$1,IF(CH$11=$D$1+$A29,($C29/$D$1)/2,0))</f>
        <v>0</v>
      </c>
      <c r="CI29" s="196">
        <f t="shared" ca="1" si="63"/>
        <v>0</v>
      </c>
      <c r="CJ29" s="196">
        <f t="shared" ca="1" si="63"/>
        <v>0</v>
      </c>
      <c r="CK29" s="196">
        <f t="shared" ca="1" si="63"/>
        <v>0</v>
      </c>
      <c r="CL29" s="196">
        <f t="shared" ca="1" si="63"/>
        <v>0</v>
      </c>
      <c r="CM29" s="196">
        <f t="shared" ca="1" si="63"/>
        <v>0</v>
      </c>
      <c r="CN29" s="196">
        <f t="shared" ca="1" si="63"/>
        <v>0</v>
      </c>
      <c r="CO29" s="196">
        <f t="shared" ca="1" si="63"/>
        <v>0</v>
      </c>
      <c r="CP29" s="196">
        <f t="shared" ca="1" si="63"/>
        <v>0</v>
      </c>
      <c r="CQ29" s="196">
        <f t="shared" ca="1" si="63"/>
        <v>0</v>
      </c>
      <c r="CR29" s="196">
        <f t="shared" ca="1" si="63"/>
        <v>0</v>
      </c>
      <c r="CS29" s="196">
        <f t="shared" ca="1" si="63"/>
        <v>0</v>
      </c>
      <c r="CT29" s="196">
        <f t="shared" ca="1" si="63"/>
        <v>0</v>
      </c>
      <c r="CU29" s="196">
        <f t="shared" ca="1" si="63"/>
        <v>0</v>
      </c>
      <c r="CV29" s="196">
        <f t="shared" ca="1" si="63"/>
        <v>0</v>
      </c>
      <c r="CW29" s="196">
        <f t="shared" ca="1" si="63"/>
        <v>0</v>
      </c>
      <c r="CX29" s="196">
        <f t="shared" ca="1" si="63"/>
        <v>0</v>
      </c>
      <c r="CY29" s="196">
        <f t="shared" ca="1" si="63"/>
        <v>0</v>
      </c>
      <c r="CZ29" s="196">
        <f t="shared" ca="1" si="14"/>
        <v>0</v>
      </c>
      <c r="DA29" s="464" t="s">
        <v>253</v>
      </c>
      <c r="DB29" s="464">
        <f t="shared" si="18"/>
        <v>2034</v>
      </c>
    </row>
    <row r="30" spans="1:106" x14ac:dyDescent="0.2">
      <c r="A30" s="195">
        <f t="shared" si="10"/>
        <v>19</v>
      </c>
      <c r="B30" s="195">
        <f t="shared" si="10"/>
        <v>2035</v>
      </c>
      <c r="C30" s="187">
        <f ca="1">IF(INDIRECT(DA30&amp;5)=$H$2,SUM($D$6:INDIRECT(DA30&amp;6)),IF(INDIRECT(DA30&amp;5)&gt;$H$2,INDIRECT(DA30&amp;6),0))</f>
        <v>0</v>
      </c>
      <c r="D30" s="196"/>
      <c r="E30" s="196"/>
      <c r="F30" s="196"/>
      <c r="G30" s="196"/>
      <c r="H30" s="196"/>
      <c r="I30" s="196"/>
      <c r="J30" s="196"/>
      <c r="K30" s="196"/>
      <c r="L30" s="196"/>
      <c r="M30" s="196"/>
      <c r="N30" s="196"/>
      <c r="O30" s="196"/>
      <c r="P30" s="196"/>
      <c r="Q30" s="196"/>
      <c r="R30" s="196"/>
      <c r="S30" s="196"/>
      <c r="T30" s="197"/>
      <c r="U30" s="196"/>
      <c r="V30" s="196">
        <f ca="1">($C30/$D$1)/2</f>
        <v>0</v>
      </c>
      <c r="W30" s="196">
        <f t="shared" ref="W30:BB30" ca="1" si="64">IF(W$11&lt;$D$1+$A30,$C30/$D$1,IF(W$11=$D$1+$A30,($C30/$D$1)/2,0))</f>
        <v>0</v>
      </c>
      <c r="X30" s="196">
        <f t="shared" ca="1" si="64"/>
        <v>0</v>
      </c>
      <c r="Y30" s="196">
        <f t="shared" ca="1" si="64"/>
        <v>0</v>
      </c>
      <c r="Z30" s="196">
        <f t="shared" ca="1" si="64"/>
        <v>0</v>
      </c>
      <c r="AA30" s="196">
        <f t="shared" ca="1" si="64"/>
        <v>0</v>
      </c>
      <c r="AB30" s="196">
        <f t="shared" ca="1" si="64"/>
        <v>0</v>
      </c>
      <c r="AC30" s="196">
        <f t="shared" ca="1" si="64"/>
        <v>0</v>
      </c>
      <c r="AD30" s="196">
        <f t="shared" ca="1" si="64"/>
        <v>0</v>
      </c>
      <c r="AE30" s="196">
        <f t="shared" ca="1" si="64"/>
        <v>0</v>
      </c>
      <c r="AF30" s="196">
        <f t="shared" ca="1" si="64"/>
        <v>0</v>
      </c>
      <c r="AG30" s="196">
        <f t="shared" ca="1" si="64"/>
        <v>0</v>
      </c>
      <c r="AH30" s="196">
        <f t="shared" ca="1" si="64"/>
        <v>0</v>
      </c>
      <c r="AI30" s="196">
        <f t="shared" ca="1" si="64"/>
        <v>0</v>
      </c>
      <c r="AJ30" s="196">
        <f t="shared" ca="1" si="64"/>
        <v>0</v>
      </c>
      <c r="AK30" s="196">
        <f t="shared" ca="1" si="64"/>
        <v>0</v>
      </c>
      <c r="AL30" s="196">
        <f t="shared" ca="1" si="64"/>
        <v>0</v>
      </c>
      <c r="AM30" s="196">
        <f t="shared" ca="1" si="64"/>
        <v>0</v>
      </c>
      <c r="AN30" s="196">
        <f t="shared" ca="1" si="64"/>
        <v>0</v>
      </c>
      <c r="AO30" s="196">
        <f t="shared" ca="1" si="64"/>
        <v>0</v>
      </c>
      <c r="AP30" s="196">
        <f t="shared" ca="1" si="64"/>
        <v>0</v>
      </c>
      <c r="AQ30" s="196">
        <f t="shared" ca="1" si="64"/>
        <v>0</v>
      </c>
      <c r="AR30" s="196">
        <f t="shared" ca="1" si="64"/>
        <v>0</v>
      </c>
      <c r="AS30" s="196">
        <f t="shared" ca="1" si="64"/>
        <v>0</v>
      </c>
      <c r="AT30" s="196">
        <f t="shared" ca="1" si="64"/>
        <v>0</v>
      </c>
      <c r="AU30" s="196">
        <f t="shared" ca="1" si="64"/>
        <v>0</v>
      </c>
      <c r="AV30" s="196">
        <f t="shared" ca="1" si="64"/>
        <v>0</v>
      </c>
      <c r="AW30" s="196">
        <f t="shared" ca="1" si="64"/>
        <v>0</v>
      </c>
      <c r="AX30" s="196">
        <f t="shared" ca="1" si="64"/>
        <v>0</v>
      </c>
      <c r="AY30" s="196">
        <f t="shared" ca="1" si="64"/>
        <v>0</v>
      </c>
      <c r="AZ30" s="196">
        <f t="shared" ca="1" si="64"/>
        <v>0</v>
      </c>
      <c r="BA30" s="196">
        <f t="shared" ca="1" si="64"/>
        <v>0</v>
      </c>
      <c r="BB30" s="196">
        <f t="shared" ca="1" si="64"/>
        <v>0</v>
      </c>
      <c r="BC30" s="196">
        <f t="shared" ref="BC30:CH30" ca="1" si="65">IF(BC$11&lt;$D$1+$A30,$C30/$D$1,IF(BC$11=$D$1+$A30,($C30/$D$1)/2,0))</f>
        <v>0</v>
      </c>
      <c r="BD30" s="196">
        <f t="shared" ca="1" si="65"/>
        <v>0</v>
      </c>
      <c r="BE30" s="196">
        <f t="shared" ca="1" si="65"/>
        <v>0</v>
      </c>
      <c r="BF30" s="196">
        <f t="shared" ca="1" si="65"/>
        <v>0</v>
      </c>
      <c r="BG30" s="196">
        <f t="shared" ca="1" si="65"/>
        <v>0</v>
      </c>
      <c r="BH30" s="196">
        <f t="shared" ca="1" si="65"/>
        <v>0</v>
      </c>
      <c r="BI30" s="196">
        <f t="shared" ca="1" si="65"/>
        <v>0</v>
      </c>
      <c r="BJ30" s="196">
        <f t="shared" ca="1" si="65"/>
        <v>0</v>
      </c>
      <c r="BK30" s="196">
        <f t="shared" ca="1" si="65"/>
        <v>0</v>
      </c>
      <c r="BL30" s="196">
        <f t="shared" ca="1" si="65"/>
        <v>0</v>
      </c>
      <c r="BM30" s="196">
        <f t="shared" ca="1" si="65"/>
        <v>0</v>
      </c>
      <c r="BN30" s="196">
        <f t="shared" ca="1" si="65"/>
        <v>0</v>
      </c>
      <c r="BO30" s="196">
        <f t="shared" ca="1" si="65"/>
        <v>0</v>
      </c>
      <c r="BP30" s="196">
        <f t="shared" ca="1" si="65"/>
        <v>0</v>
      </c>
      <c r="BQ30" s="196">
        <f t="shared" ca="1" si="65"/>
        <v>0</v>
      </c>
      <c r="BR30" s="196">
        <f t="shared" ca="1" si="65"/>
        <v>0</v>
      </c>
      <c r="BS30" s="196">
        <f t="shared" ca="1" si="65"/>
        <v>0</v>
      </c>
      <c r="BT30" s="196">
        <f t="shared" ca="1" si="65"/>
        <v>0</v>
      </c>
      <c r="BU30" s="196">
        <f t="shared" ca="1" si="65"/>
        <v>0</v>
      </c>
      <c r="BV30" s="196">
        <f t="shared" ca="1" si="65"/>
        <v>0</v>
      </c>
      <c r="BW30" s="196">
        <f t="shared" ca="1" si="65"/>
        <v>0</v>
      </c>
      <c r="BX30" s="196">
        <f t="shared" ca="1" si="65"/>
        <v>0</v>
      </c>
      <c r="BY30" s="196">
        <f t="shared" ca="1" si="65"/>
        <v>0</v>
      </c>
      <c r="BZ30" s="196">
        <f t="shared" ca="1" si="65"/>
        <v>0</v>
      </c>
      <c r="CA30" s="196">
        <f t="shared" ca="1" si="65"/>
        <v>0</v>
      </c>
      <c r="CB30" s="196">
        <f t="shared" ca="1" si="65"/>
        <v>0</v>
      </c>
      <c r="CC30" s="196">
        <f t="shared" ca="1" si="65"/>
        <v>0</v>
      </c>
      <c r="CD30" s="196">
        <f t="shared" ca="1" si="65"/>
        <v>0</v>
      </c>
      <c r="CE30" s="196">
        <f t="shared" ca="1" si="65"/>
        <v>0</v>
      </c>
      <c r="CF30" s="196">
        <f t="shared" ca="1" si="65"/>
        <v>0</v>
      </c>
      <c r="CG30" s="196">
        <f t="shared" ca="1" si="65"/>
        <v>0</v>
      </c>
      <c r="CH30" s="196">
        <f t="shared" ca="1" si="65"/>
        <v>0</v>
      </c>
      <c r="CI30" s="196">
        <f t="shared" ref="CI30:CY30" ca="1" si="66">IF(CI$11&lt;$D$1+$A30,$C30/$D$1,IF(CI$11=$D$1+$A30,($C30/$D$1)/2,0))</f>
        <v>0</v>
      </c>
      <c r="CJ30" s="196">
        <f t="shared" ca="1" si="66"/>
        <v>0</v>
      </c>
      <c r="CK30" s="196">
        <f t="shared" ca="1" si="66"/>
        <v>0</v>
      </c>
      <c r="CL30" s="196">
        <f t="shared" ca="1" si="66"/>
        <v>0</v>
      </c>
      <c r="CM30" s="196">
        <f t="shared" ca="1" si="66"/>
        <v>0</v>
      </c>
      <c r="CN30" s="196">
        <f t="shared" ca="1" si="66"/>
        <v>0</v>
      </c>
      <c r="CO30" s="196">
        <f t="shared" ca="1" si="66"/>
        <v>0</v>
      </c>
      <c r="CP30" s="196">
        <f t="shared" ca="1" si="66"/>
        <v>0</v>
      </c>
      <c r="CQ30" s="196">
        <f t="shared" ca="1" si="66"/>
        <v>0</v>
      </c>
      <c r="CR30" s="196">
        <f t="shared" ca="1" si="66"/>
        <v>0</v>
      </c>
      <c r="CS30" s="196">
        <f t="shared" ca="1" si="66"/>
        <v>0</v>
      </c>
      <c r="CT30" s="196">
        <f t="shared" ca="1" si="66"/>
        <v>0</v>
      </c>
      <c r="CU30" s="196">
        <f t="shared" ca="1" si="66"/>
        <v>0</v>
      </c>
      <c r="CV30" s="196">
        <f t="shared" ca="1" si="66"/>
        <v>0</v>
      </c>
      <c r="CW30" s="196">
        <f t="shared" ca="1" si="66"/>
        <v>0</v>
      </c>
      <c r="CX30" s="196">
        <f t="shared" ca="1" si="66"/>
        <v>0</v>
      </c>
      <c r="CY30" s="196">
        <f t="shared" ca="1" si="66"/>
        <v>0</v>
      </c>
      <c r="CZ30" s="196">
        <f t="shared" ca="1" si="14"/>
        <v>0</v>
      </c>
      <c r="DA30" s="464" t="s">
        <v>254</v>
      </c>
      <c r="DB30" s="464">
        <f t="shared" si="18"/>
        <v>2035</v>
      </c>
    </row>
    <row r="31" spans="1:106" x14ac:dyDescent="0.2">
      <c r="A31" s="195">
        <f t="shared" si="10"/>
        <v>20</v>
      </c>
      <c r="B31" s="195">
        <f t="shared" si="10"/>
        <v>2036</v>
      </c>
      <c r="C31" s="187">
        <f ca="1">IF(INDIRECT(DA31&amp;5)=$H$2,SUM($D$6:INDIRECT(DA31&amp;6)),IF(INDIRECT(DA31&amp;5)&gt;$H$2,INDIRECT(DA31&amp;6),0))</f>
        <v>0</v>
      </c>
      <c r="D31" s="196"/>
      <c r="E31" s="196"/>
      <c r="F31" s="196"/>
      <c r="G31" s="196"/>
      <c r="H31" s="196"/>
      <c r="I31" s="196"/>
      <c r="J31" s="196"/>
      <c r="K31" s="196"/>
      <c r="L31" s="196"/>
      <c r="M31" s="196"/>
      <c r="N31" s="196"/>
      <c r="O31" s="196"/>
      <c r="P31" s="196"/>
      <c r="Q31" s="196"/>
      <c r="R31" s="196"/>
      <c r="S31" s="196"/>
      <c r="T31" s="197"/>
      <c r="U31" s="197"/>
      <c r="V31" s="196"/>
      <c r="W31" s="196">
        <f ca="1">($C31/$D$1)/2</f>
        <v>0</v>
      </c>
      <c r="X31" s="196">
        <f t="shared" ref="X31:BC31" ca="1" si="67">IF(X$11&lt;$D$1+$A31,$C31/$D$1,IF(X$11=$D$1+$A31,($C31/$D$1)/2,0))</f>
        <v>0</v>
      </c>
      <c r="Y31" s="196">
        <f t="shared" ca="1" si="67"/>
        <v>0</v>
      </c>
      <c r="Z31" s="196">
        <f t="shared" ca="1" si="67"/>
        <v>0</v>
      </c>
      <c r="AA31" s="196">
        <f t="shared" ca="1" si="67"/>
        <v>0</v>
      </c>
      <c r="AB31" s="196">
        <f t="shared" ca="1" si="67"/>
        <v>0</v>
      </c>
      <c r="AC31" s="196">
        <f t="shared" ca="1" si="67"/>
        <v>0</v>
      </c>
      <c r="AD31" s="196">
        <f t="shared" ca="1" si="67"/>
        <v>0</v>
      </c>
      <c r="AE31" s="196">
        <f t="shared" ca="1" si="67"/>
        <v>0</v>
      </c>
      <c r="AF31" s="196">
        <f t="shared" ca="1" si="67"/>
        <v>0</v>
      </c>
      <c r="AG31" s="196">
        <f t="shared" ca="1" si="67"/>
        <v>0</v>
      </c>
      <c r="AH31" s="196">
        <f t="shared" ca="1" si="67"/>
        <v>0</v>
      </c>
      <c r="AI31" s="196">
        <f t="shared" ca="1" si="67"/>
        <v>0</v>
      </c>
      <c r="AJ31" s="196">
        <f t="shared" ca="1" si="67"/>
        <v>0</v>
      </c>
      <c r="AK31" s="196">
        <f t="shared" ca="1" si="67"/>
        <v>0</v>
      </c>
      <c r="AL31" s="196">
        <f t="shared" ca="1" si="67"/>
        <v>0</v>
      </c>
      <c r="AM31" s="196">
        <f t="shared" ca="1" si="67"/>
        <v>0</v>
      </c>
      <c r="AN31" s="196">
        <f t="shared" ca="1" si="67"/>
        <v>0</v>
      </c>
      <c r="AO31" s="196">
        <f t="shared" ca="1" si="67"/>
        <v>0</v>
      </c>
      <c r="AP31" s="196">
        <f t="shared" ca="1" si="67"/>
        <v>0</v>
      </c>
      <c r="AQ31" s="196">
        <f t="shared" ca="1" si="67"/>
        <v>0</v>
      </c>
      <c r="AR31" s="196">
        <f t="shared" ca="1" si="67"/>
        <v>0</v>
      </c>
      <c r="AS31" s="196">
        <f t="shared" ca="1" si="67"/>
        <v>0</v>
      </c>
      <c r="AT31" s="196">
        <f t="shared" ca="1" si="67"/>
        <v>0</v>
      </c>
      <c r="AU31" s="196">
        <f t="shared" ca="1" si="67"/>
        <v>0</v>
      </c>
      <c r="AV31" s="196">
        <f t="shared" ca="1" si="67"/>
        <v>0</v>
      </c>
      <c r="AW31" s="196">
        <f t="shared" ca="1" si="67"/>
        <v>0</v>
      </c>
      <c r="AX31" s="196">
        <f t="shared" ca="1" si="67"/>
        <v>0</v>
      </c>
      <c r="AY31" s="196">
        <f t="shared" ca="1" si="67"/>
        <v>0</v>
      </c>
      <c r="AZ31" s="196">
        <f t="shared" ca="1" si="67"/>
        <v>0</v>
      </c>
      <c r="BA31" s="196">
        <f t="shared" ca="1" si="67"/>
        <v>0</v>
      </c>
      <c r="BB31" s="196">
        <f t="shared" ca="1" si="67"/>
        <v>0</v>
      </c>
      <c r="BC31" s="196">
        <f t="shared" ca="1" si="67"/>
        <v>0</v>
      </c>
      <c r="BD31" s="196">
        <f t="shared" ref="BD31:CI31" ca="1" si="68">IF(BD$11&lt;$D$1+$A31,$C31/$D$1,IF(BD$11=$D$1+$A31,($C31/$D$1)/2,0))</f>
        <v>0</v>
      </c>
      <c r="BE31" s="196">
        <f t="shared" ca="1" si="68"/>
        <v>0</v>
      </c>
      <c r="BF31" s="196">
        <f t="shared" ca="1" si="68"/>
        <v>0</v>
      </c>
      <c r="BG31" s="196">
        <f t="shared" ca="1" si="68"/>
        <v>0</v>
      </c>
      <c r="BH31" s="196">
        <f t="shared" ca="1" si="68"/>
        <v>0</v>
      </c>
      <c r="BI31" s="196">
        <f t="shared" ca="1" si="68"/>
        <v>0</v>
      </c>
      <c r="BJ31" s="196">
        <f t="shared" ca="1" si="68"/>
        <v>0</v>
      </c>
      <c r="BK31" s="196">
        <f t="shared" ca="1" si="68"/>
        <v>0</v>
      </c>
      <c r="BL31" s="196">
        <f t="shared" ca="1" si="68"/>
        <v>0</v>
      </c>
      <c r="BM31" s="196">
        <f t="shared" ca="1" si="68"/>
        <v>0</v>
      </c>
      <c r="BN31" s="196">
        <f t="shared" ca="1" si="68"/>
        <v>0</v>
      </c>
      <c r="BO31" s="196">
        <f t="shared" ca="1" si="68"/>
        <v>0</v>
      </c>
      <c r="BP31" s="196">
        <f t="shared" ca="1" si="68"/>
        <v>0</v>
      </c>
      <c r="BQ31" s="196">
        <f t="shared" ca="1" si="68"/>
        <v>0</v>
      </c>
      <c r="BR31" s="196">
        <f t="shared" ca="1" si="68"/>
        <v>0</v>
      </c>
      <c r="BS31" s="196">
        <f t="shared" ca="1" si="68"/>
        <v>0</v>
      </c>
      <c r="BT31" s="196">
        <f t="shared" ca="1" si="68"/>
        <v>0</v>
      </c>
      <c r="BU31" s="196">
        <f t="shared" ca="1" si="68"/>
        <v>0</v>
      </c>
      <c r="BV31" s="196">
        <f t="shared" ca="1" si="68"/>
        <v>0</v>
      </c>
      <c r="BW31" s="196">
        <f t="shared" ca="1" si="68"/>
        <v>0</v>
      </c>
      <c r="BX31" s="196">
        <f t="shared" ca="1" si="68"/>
        <v>0</v>
      </c>
      <c r="BY31" s="196">
        <f t="shared" ca="1" si="68"/>
        <v>0</v>
      </c>
      <c r="BZ31" s="196">
        <f t="shared" ca="1" si="68"/>
        <v>0</v>
      </c>
      <c r="CA31" s="196">
        <f t="shared" ca="1" si="68"/>
        <v>0</v>
      </c>
      <c r="CB31" s="196">
        <f t="shared" ca="1" si="68"/>
        <v>0</v>
      </c>
      <c r="CC31" s="196">
        <f t="shared" ca="1" si="68"/>
        <v>0</v>
      </c>
      <c r="CD31" s="196">
        <f t="shared" ca="1" si="68"/>
        <v>0</v>
      </c>
      <c r="CE31" s="196">
        <f t="shared" ca="1" si="68"/>
        <v>0</v>
      </c>
      <c r="CF31" s="196">
        <f t="shared" ca="1" si="68"/>
        <v>0</v>
      </c>
      <c r="CG31" s="196">
        <f t="shared" ca="1" si="68"/>
        <v>0</v>
      </c>
      <c r="CH31" s="196">
        <f t="shared" ca="1" si="68"/>
        <v>0</v>
      </c>
      <c r="CI31" s="196">
        <f t="shared" ca="1" si="68"/>
        <v>0</v>
      </c>
      <c r="CJ31" s="196">
        <f t="shared" ref="CJ31:CY31" ca="1" si="69">IF(CJ$11&lt;$D$1+$A31,$C31/$D$1,IF(CJ$11=$D$1+$A31,($C31/$D$1)/2,0))</f>
        <v>0</v>
      </c>
      <c r="CK31" s="196">
        <f t="shared" ca="1" si="69"/>
        <v>0</v>
      </c>
      <c r="CL31" s="196">
        <f t="shared" ca="1" si="69"/>
        <v>0</v>
      </c>
      <c r="CM31" s="196">
        <f t="shared" ca="1" si="69"/>
        <v>0</v>
      </c>
      <c r="CN31" s="196">
        <f t="shared" ca="1" si="69"/>
        <v>0</v>
      </c>
      <c r="CO31" s="196">
        <f t="shared" ca="1" si="69"/>
        <v>0</v>
      </c>
      <c r="CP31" s="196">
        <f t="shared" ca="1" si="69"/>
        <v>0</v>
      </c>
      <c r="CQ31" s="196">
        <f t="shared" ca="1" si="69"/>
        <v>0</v>
      </c>
      <c r="CR31" s="196">
        <f t="shared" ca="1" si="69"/>
        <v>0</v>
      </c>
      <c r="CS31" s="196">
        <f t="shared" ca="1" si="69"/>
        <v>0</v>
      </c>
      <c r="CT31" s="196">
        <f t="shared" ca="1" si="69"/>
        <v>0</v>
      </c>
      <c r="CU31" s="196">
        <f t="shared" ca="1" si="69"/>
        <v>0</v>
      </c>
      <c r="CV31" s="196">
        <f t="shared" ca="1" si="69"/>
        <v>0</v>
      </c>
      <c r="CW31" s="196">
        <f t="shared" ca="1" si="69"/>
        <v>0</v>
      </c>
      <c r="CX31" s="196">
        <f t="shared" ca="1" si="69"/>
        <v>0</v>
      </c>
      <c r="CY31" s="196">
        <f t="shared" ca="1" si="69"/>
        <v>0</v>
      </c>
      <c r="CZ31" s="196">
        <f t="shared" ca="1" si="14"/>
        <v>0</v>
      </c>
      <c r="DA31" s="465" t="s">
        <v>255</v>
      </c>
      <c r="DB31" s="464">
        <f t="shared" si="18"/>
        <v>2036</v>
      </c>
    </row>
    <row r="32" spans="1:106" s="464" customFormat="1" x14ac:dyDescent="0.2">
      <c r="A32" s="195">
        <f t="shared" si="10"/>
        <v>21</v>
      </c>
      <c r="B32" s="195">
        <f t="shared" si="10"/>
        <v>2037</v>
      </c>
      <c r="C32" s="187">
        <f ca="1">IF(INDIRECT(DA32&amp;5)=$H$2,SUM($D$6:INDIRECT(DA32&amp;6)),IF(INDIRECT(DA32&amp;5)&gt;$H$2,INDIRECT(DA32&amp;6),0))</f>
        <v>0</v>
      </c>
      <c r="D32" s="465"/>
      <c r="E32" s="465"/>
      <c r="F32" s="465"/>
      <c r="G32" s="465"/>
      <c r="H32" s="465"/>
      <c r="I32" s="465"/>
      <c r="J32" s="465"/>
      <c r="K32" s="465"/>
      <c r="L32" s="465"/>
      <c r="M32" s="465"/>
      <c r="N32" s="465"/>
      <c r="O32" s="465"/>
      <c r="P32" s="465"/>
      <c r="Q32" s="465"/>
      <c r="R32" s="465"/>
      <c r="S32" s="465"/>
      <c r="T32" s="466"/>
      <c r="U32" s="466"/>
      <c r="V32" s="465"/>
      <c r="W32" s="465"/>
      <c r="X32" s="465">
        <f ca="1">($C32/$D$1)/2</f>
        <v>0</v>
      </c>
      <c r="Y32" s="465">
        <f t="shared" ref="Y32:BD32" ca="1" si="70">IF(Y$11&lt;$D$1+$A32,$C32/$D$1,IF(Y$11=$D$1+$A32,($C32/$D$1)/2,0))</f>
        <v>0</v>
      </c>
      <c r="Z32" s="465">
        <f t="shared" ca="1" si="70"/>
        <v>0</v>
      </c>
      <c r="AA32" s="465">
        <f t="shared" ca="1" si="70"/>
        <v>0</v>
      </c>
      <c r="AB32" s="465">
        <f t="shared" ca="1" si="70"/>
        <v>0</v>
      </c>
      <c r="AC32" s="465">
        <f t="shared" ca="1" si="70"/>
        <v>0</v>
      </c>
      <c r="AD32" s="465">
        <f t="shared" ca="1" si="70"/>
        <v>0</v>
      </c>
      <c r="AE32" s="465">
        <f t="shared" ca="1" si="70"/>
        <v>0</v>
      </c>
      <c r="AF32" s="465">
        <f t="shared" ca="1" si="70"/>
        <v>0</v>
      </c>
      <c r="AG32" s="465">
        <f t="shared" ca="1" si="70"/>
        <v>0</v>
      </c>
      <c r="AH32" s="465">
        <f t="shared" ca="1" si="70"/>
        <v>0</v>
      </c>
      <c r="AI32" s="465">
        <f t="shared" ca="1" si="70"/>
        <v>0</v>
      </c>
      <c r="AJ32" s="465">
        <f t="shared" ca="1" si="70"/>
        <v>0</v>
      </c>
      <c r="AK32" s="465">
        <f t="shared" ca="1" si="70"/>
        <v>0</v>
      </c>
      <c r="AL32" s="465">
        <f t="shared" ca="1" si="70"/>
        <v>0</v>
      </c>
      <c r="AM32" s="465">
        <f t="shared" ca="1" si="70"/>
        <v>0</v>
      </c>
      <c r="AN32" s="465">
        <f t="shared" ca="1" si="70"/>
        <v>0</v>
      </c>
      <c r="AO32" s="465">
        <f t="shared" ca="1" si="70"/>
        <v>0</v>
      </c>
      <c r="AP32" s="465">
        <f t="shared" ca="1" si="70"/>
        <v>0</v>
      </c>
      <c r="AQ32" s="465">
        <f t="shared" ca="1" si="70"/>
        <v>0</v>
      </c>
      <c r="AR32" s="465">
        <f t="shared" ca="1" si="70"/>
        <v>0</v>
      </c>
      <c r="AS32" s="465">
        <f t="shared" ca="1" si="70"/>
        <v>0</v>
      </c>
      <c r="AT32" s="465">
        <f t="shared" ca="1" si="70"/>
        <v>0</v>
      </c>
      <c r="AU32" s="465">
        <f t="shared" ca="1" si="70"/>
        <v>0</v>
      </c>
      <c r="AV32" s="465">
        <f t="shared" ca="1" si="70"/>
        <v>0</v>
      </c>
      <c r="AW32" s="465">
        <f t="shared" ca="1" si="70"/>
        <v>0</v>
      </c>
      <c r="AX32" s="465">
        <f t="shared" ca="1" si="70"/>
        <v>0</v>
      </c>
      <c r="AY32" s="465">
        <f t="shared" ca="1" si="70"/>
        <v>0</v>
      </c>
      <c r="AZ32" s="465">
        <f t="shared" ca="1" si="70"/>
        <v>0</v>
      </c>
      <c r="BA32" s="465">
        <f t="shared" ca="1" si="70"/>
        <v>0</v>
      </c>
      <c r="BB32" s="465">
        <f t="shared" ca="1" si="70"/>
        <v>0</v>
      </c>
      <c r="BC32" s="465">
        <f t="shared" ca="1" si="70"/>
        <v>0</v>
      </c>
      <c r="BD32" s="465">
        <f t="shared" ca="1" si="70"/>
        <v>0</v>
      </c>
      <c r="BE32" s="465">
        <f t="shared" ref="BE32:CJ32" ca="1" si="71">IF(BE$11&lt;$D$1+$A32,$C32/$D$1,IF(BE$11=$D$1+$A32,($C32/$D$1)/2,0))</f>
        <v>0</v>
      </c>
      <c r="BF32" s="465">
        <f t="shared" ca="1" si="71"/>
        <v>0</v>
      </c>
      <c r="BG32" s="465">
        <f t="shared" ca="1" si="71"/>
        <v>0</v>
      </c>
      <c r="BH32" s="465">
        <f t="shared" ca="1" si="71"/>
        <v>0</v>
      </c>
      <c r="BI32" s="465">
        <f t="shared" ca="1" si="71"/>
        <v>0</v>
      </c>
      <c r="BJ32" s="465">
        <f t="shared" ca="1" si="71"/>
        <v>0</v>
      </c>
      <c r="BK32" s="465">
        <f t="shared" ca="1" si="71"/>
        <v>0</v>
      </c>
      <c r="BL32" s="465">
        <f t="shared" ca="1" si="71"/>
        <v>0</v>
      </c>
      <c r="BM32" s="465">
        <f t="shared" ca="1" si="71"/>
        <v>0</v>
      </c>
      <c r="BN32" s="465">
        <f t="shared" ca="1" si="71"/>
        <v>0</v>
      </c>
      <c r="BO32" s="465">
        <f t="shared" ca="1" si="71"/>
        <v>0</v>
      </c>
      <c r="BP32" s="465">
        <f t="shared" ca="1" si="71"/>
        <v>0</v>
      </c>
      <c r="BQ32" s="465">
        <f t="shared" ca="1" si="71"/>
        <v>0</v>
      </c>
      <c r="BR32" s="465">
        <f t="shared" ca="1" si="71"/>
        <v>0</v>
      </c>
      <c r="BS32" s="465">
        <f t="shared" ca="1" si="71"/>
        <v>0</v>
      </c>
      <c r="BT32" s="465">
        <f t="shared" ca="1" si="71"/>
        <v>0</v>
      </c>
      <c r="BU32" s="465">
        <f t="shared" ca="1" si="71"/>
        <v>0</v>
      </c>
      <c r="BV32" s="465">
        <f t="shared" ca="1" si="71"/>
        <v>0</v>
      </c>
      <c r="BW32" s="465">
        <f t="shared" ca="1" si="71"/>
        <v>0</v>
      </c>
      <c r="BX32" s="465">
        <f t="shared" ca="1" si="71"/>
        <v>0</v>
      </c>
      <c r="BY32" s="465">
        <f t="shared" ca="1" si="71"/>
        <v>0</v>
      </c>
      <c r="BZ32" s="465">
        <f t="shared" ca="1" si="71"/>
        <v>0</v>
      </c>
      <c r="CA32" s="465">
        <f t="shared" ca="1" si="71"/>
        <v>0</v>
      </c>
      <c r="CB32" s="465">
        <f t="shared" ca="1" si="71"/>
        <v>0</v>
      </c>
      <c r="CC32" s="465">
        <f t="shared" ca="1" si="71"/>
        <v>0</v>
      </c>
      <c r="CD32" s="465">
        <f t="shared" ca="1" si="71"/>
        <v>0</v>
      </c>
      <c r="CE32" s="465">
        <f t="shared" ca="1" si="71"/>
        <v>0</v>
      </c>
      <c r="CF32" s="465">
        <f t="shared" ca="1" si="71"/>
        <v>0</v>
      </c>
      <c r="CG32" s="465">
        <f t="shared" ca="1" si="71"/>
        <v>0</v>
      </c>
      <c r="CH32" s="465">
        <f t="shared" ca="1" si="71"/>
        <v>0</v>
      </c>
      <c r="CI32" s="465">
        <f t="shared" ca="1" si="71"/>
        <v>0</v>
      </c>
      <c r="CJ32" s="465">
        <f t="shared" ca="1" si="71"/>
        <v>0</v>
      </c>
      <c r="CK32" s="465">
        <f t="shared" ref="CK32:CZ32" ca="1" si="72">IF(CK$11&lt;$D$1+$A32,$C32/$D$1,IF(CK$11=$D$1+$A32,($C32/$D$1)/2,0))</f>
        <v>0</v>
      </c>
      <c r="CL32" s="465">
        <f t="shared" ca="1" si="72"/>
        <v>0</v>
      </c>
      <c r="CM32" s="465">
        <f t="shared" ca="1" si="72"/>
        <v>0</v>
      </c>
      <c r="CN32" s="465">
        <f t="shared" ca="1" si="72"/>
        <v>0</v>
      </c>
      <c r="CO32" s="465">
        <f t="shared" ca="1" si="72"/>
        <v>0</v>
      </c>
      <c r="CP32" s="465">
        <f t="shared" ca="1" si="72"/>
        <v>0</v>
      </c>
      <c r="CQ32" s="465">
        <f t="shared" ca="1" si="72"/>
        <v>0</v>
      </c>
      <c r="CR32" s="465">
        <f t="shared" ca="1" si="72"/>
        <v>0</v>
      </c>
      <c r="CS32" s="465">
        <f t="shared" ca="1" si="72"/>
        <v>0</v>
      </c>
      <c r="CT32" s="465">
        <f t="shared" ca="1" si="72"/>
        <v>0</v>
      </c>
      <c r="CU32" s="465">
        <f t="shared" ca="1" si="72"/>
        <v>0</v>
      </c>
      <c r="CV32" s="465">
        <f t="shared" ca="1" si="72"/>
        <v>0</v>
      </c>
      <c r="CW32" s="465">
        <f t="shared" ca="1" si="72"/>
        <v>0</v>
      </c>
      <c r="CX32" s="465">
        <f t="shared" ca="1" si="72"/>
        <v>0</v>
      </c>
      <c r="CY32" s="465">
        <f t="shared" ca="1" si="72"/>
        <v>0</v>
      </c>
      <c r="CZ32" s="465">
        <f t="shared" ca="1" si="72"/>
        <v>0</v>
      </c>
      <c r="DA32" s="465" t="s">
        <v>256</v>
      </c>
      <c r="DB32" s="464">
        <f t="shared" si="18"/>
        <v>2037</v>
      </c>
    </row>
    <row r="33" spans="1:121" s="464" customFormat="1" x14ac:dyDescent="0.2">
      <c r="A33" s="195">
        <f t="shared" si="10"/>
        <v>22</v>
      </c>
      <c r="B33" s="195">
        <f t="shared" si="10"/>
        <v>2038</v>
      </c>
      <c r="C33" s="187">
        <f ca="1">IF(INDIRECT(DA33&amp;5)=$H$2,SUM($D$6:INDIRECT(DA33&amp;6)),IF(INDIRECT(DA33&amp;5)&gt;$H$2,INDIRECT(DA33&amp;6),0))</f>
        <v>0</v>
      </c>
      <c r="D33" s="465"/>
      <c r="E33" s="465"/>
      <c r="F33" s="465"/>
      <c r="G33" s="465"/>
      <c r="H33" s="465"/>
      <c r="I33" s="465"/>
      <c r="J33" s="465"/>
      <c r="K33" s="465"/>
      <c r="L33" s="465"/>
      <c r="M33" s="465"/>
      <c r="N33" s="465"/>
      <c r="O33" s="465"/>
      <c r="P33" s="465"/>
      <c r="Q33" s="465"/>
      <c r="R33" s="465"/>
      <c r="S33" s="465"/>
      <c r="T33" s="466"/>
      <c r="U33" s="466"/>
      <c r="V33" s="465"/>
      <c r="W33" s="465"/>
      <c r="X33" s="465"/>
      <c r="Y33" s="465">
        <f ca="1">($C33/$D$1)/2</f>
        <v>0</v>
      </c>
      <c r="Z33" s="465">
        <f t="shared" ref="Z33:BE33" ca="1" si="73">IF(Z$11&lt;$D$1+$A33,$C33/$D$1,IF(Z$11=$D$1+$A33,($C33/$D$1)/2,0))</f>
        <v>0</v>
      </c>
      <c r="AA33" s="465">
        <f t="shared" ca="1" si="73"/>
        <v>0</v>
      </c>
      <c r="AB33" s="465">
        <f t="shared" ca="1" si="73"/>
        <v>0</v>
      </c>
      <c r="AC33" s="465">
        <f t="shared" ca="1" si="73"/>
        <v>0</v>
      </c>
      <c r="AD33" s="465">
        <f t="shared" ca="1" si="73"/>
        <v>0</v>
      </c>
      <c r="AE33" s="465">
        <f t="shared" ca="1" si="73"/>
        <v>0</v>
      </c>
      <c r="AF33" s="465">
        <f t="shared" ca="1" si="73"/>
        <v>0</v>
      </c>
      <c r="AG33" s="465">
        <f t="shared" ca="1" si="73"/>
        <v>0</v>
      </c>
      <c r="AH33" s="465">
        <f t="shared" ca="1" si="73"/>
        <v>0</v>
      </c>
      <c r="AI33" s="465">
        <f t="shared" ca="1" si="73"/>
        <v>0</v>
      </c>
      <c r="AJ33" s="465">
        <f t="shared" ca="1" si="73"/>
        <v>0</v>
      </c>
      <c r="AK33" s="465">
        <f t="shared" ca="1" si="73"/>
        <v>0</v>
      </c>
      <c r="AL33" s="465">
        <f t="shared" ca="1" si="73"/>
        <v>0</v>
      </c>
      <c r="AM33" s="465">
        <f t="shared" ca="1" si="73"/>
        <v>0</v>
      </c>
      <c r="AN33" s="465">
        <f t="shared" ca="1" si="73"/>
        <v>0</v>
      </c>
      <c r="AO33" s="465">
        <f t="shared" ca="1" si="73"/>
        <v>0</v>
      </c>
      <c r="AP33" s="465">
        <f t="shared" ca="1" si="73"/>
        <v>0</v>
      </c>
      <c r="AQ33" s="465">
        <f t="shared" ca="1" si="73"/>
        <v>0</v>
      </c>
      <c r="AR33" s="465">
        <f t="shared" ca="1" si="73"/>
        <v>0</v>
      </c>
      <c r="AS33" s="465">
        <f t="shared" ca="1" si="73"/>
        <v>0</v>
      </c>
      <c r="AT33" s="465">
        <f t="shared" ca="1" si="73"/>
        <v>0</v>
      </c>
      <c r="AU33" s="465">
        <f t="shared" ca="1" si="73"/>
        <v>0</v>
      </c>
      <c r="AV33" s="465">
        <f t="shared" ca="1" si="73"/>
        <v>0</v>
      </c>
      <c r="AW33" s="465">
        <f t="shared" ca="1" si="73"/>
        <v>0</v>
      </c>
      <c r="AX33" s="465">
        <f t="shared" ca="1" si="73"/>
        <v>0</v>
      </c>
      <c r="AY33" s="465">
        <f t="shared" ca="1" si="73"/>
        <v>0</v>
      </c>
      <c r="AZ33" s="465">
        <f t="shared" ca="1" si="73"/>
        <v>0</v>
      </c>
      <c r="BA33" s="465">
        <f t="shared" ca="1" si="73"/>
        <v>0</v>
      </c>
      <c r="BB33" s="465">
        <f t="shared" ca="1" si="73"/>
        <v>0</v>
      </c>
      <c r="BC33" s="465">
        <f t="shared" ca="1" si="73"/>
        <v>0</v>
      </c>
      <c r="BD33" s="465">
        <f t="shared" ca="1" si="73"/>
        <v>0</v>
      </c>
      <c r="BE33" s="465">
        <f t="shared" ca="1" si="73"/>
        <v>0</v>
      </c>
      <c r="BF33" s="465">
        <f t="shared" ref="BF33:CK33" ca="1" si="74">IF(BF$11&lt;$D$1+$A33,$C33/$D$1,IF(BF$11=$D$1+$A33,($C33/$D$1)/2,0))</f>
        <v>0</v>
      </c>
      <c r="BG33" s="465">
        <f t="shared" ca="1" si="74"/>
        <v>0</v>
      </c>
      <c r="BH33" s="465">
        <f t="shared" ca="1" si="74"/>
        <v>0</v>
      </c>
      <c r="BI33" s="465">
        <f t="shared" ca="1" si="74"/>
        <v>0</v>
      </c>
      <c r="BJ33" s="465">
        <f t="shared" ca="1" si="74"/>
        <v>0</v>
      </c>
      <c r="BK33" s="465">
        <f t="shared" ca="1" si="74"/>
        <v>0</v>
      </c>
      <c r="BL33" s="465">
        <f t="shared" ca="1" si="74"/>
        <v>0</v>
      </c>
      <c r="BM33" s="465">
        <f t="shared" ca="1" si="74"/>
        <v>0</v>
      </c>
      <c r="BN33" s="465">
        <f t="shared" ca="1" si="74"/>
        <v>0</v>
      </c>
      <c r="BO33" s="465">
        <f t="shared" ca="1" si="74"/>
        <v>0</v>
      </c>
      <c r="BP33" s="465">
        <f t="shared" ca="1" si="74"/>
        <v>0</v>
      </c>
      <c r="BQ33" s="465">
        <f t="shared" ca="1" si="74"/>
        <v>0</v>
      </c>
      <c r="BR33" s="465">
        <f t="shared" ca="1" si="74"/>
        <v>0</v>
      </c>
      <c r="BS33" s="465">
        <f t="shared" ca="1" si="74"/>
        <v>0</v>
      </c>
      <c r="BT33" s="465">
        <f t="shared" ca="1" si="74"/>
        <v>0</v>
      </c>
      <c r="BU33" s="465">
        <f t="shared" ca="1" si="74"/>
        <v>0</v>
      </c>
      <c r="BV33" s="465">
        <f t="shared" ca="1" si="74"/>
        <v>0</v>
      </c>
      <c r="BW33" s="465">
        <f t="shared" ca="1" si="74"/>
        <v>0</v>
      </c>
      <c r="BX33" s="465">
        <f t="shared" ca="1" si="74"/>
        <v>0</v>
      </c>
      <c r="BY33" s="465">
        <f t="shared" ca="1" si="74"/>
        <v>0</v>
      </c>
      <c r="BZ33" s="465">
        <f t="shared" ca="1" si="74"/>
        <v>0</v>
      </c>
      <c r="CA33" s="465">
        <f t="shared" ca="1" si="74"/>
        <v>0</v>
      </c>
      <c r="CB33" s="465">
        <f t="shared" ca="1" si="74"/>
        <v>0</v>
      </c>
      <c r="CC33" s="465">
        <f t="shared" ca="1" si="74"/>
        <v>0</v>
      </c>
      <c r="CD33" s="465">
        <f t="shared" ca="1" si="74"/>
        <v>0</v>
      </c>
      <c r="CE33" s="465">
        <f t="shared" ca="1" si="74"/>
        <v>0</v>
      </c>
      <c r="CF33" s="465">
        <f t="shared" ca="1" si="74"/>
        <v>0</v>
      </c>
      <c r="CG33" s="465">
        <f t="shared" ca="1" si="74"/>
        <v>0</v>
      </c>
      <c r="CH33" s="465">
        <f t="shared" ca="1" si="74"/>
        <v>0</v>
      </c>
      <c r="CI33" s="465">
        <f t="shared" ca="1" si="74"/>
        <v>0</v>
      </c>
      <c r="CJ33" s="465">
        <f t="shared" ca="1" si="74"/>
        <v>0</v>
      </c>
      <c r="CK33" s="465">
        <f t="shared" ca="1" si="74"/>
        <v>0</v>
      </c>
      <c r="CL33" s="465">
        <f t="shared" ref="CL33:CZ33" ca="1" si="75">IF(CL$11&lt;$D$1+$A33,$C33/$D$1,IF(CL$11=$D$1+$A33,($C33/$D$1)/2,0))</f>
        <v>0</v>
      </c>
      <c r="CM33" s="465">
        <f t="shared" ca="1" si="75"/>
        <v>0</v>
      </c>
      <c r="CN33" s="465">
        <f t="shared" ca="1" si="75"/>
        <v>0</v>
      </c>
      <c r="CO33" s="465">
        <f t="shared" ca="1" si="75"/>
        <v>0</v>
      </c>
      <c r="CP33" s="465">
        <f t="shared" ca="1" si="75"/>
        <v>0</v>
      </c>
      <c r="CQ33" s="465">
        <f t="shared" ca="1" si="75"/>
        <v>0</v>
      </c>
      <c r="CR33" s="465">
        <f t="shared" ca="1" si="75"/>
        <v>0</v>
      </c>
      <c r="CS33" s="465">
        <f t="shared" ca="1" si="75"/>
        <v>0</v>
      </c>
      <c r="CT33" s="465">
        <f t="shared" ca="1" si="75"/>
        <v>0</v>
      </c>
      <c r="CU33" s="465">
        <f t="shared" ca="1" si="75"/>
        <v>0</v>
      </c>
      <c r="CV33" s="465">
        <f t="shared" ca="1" si="75"/>
        <v>0</v>
      </c>
      <c r="CW33" s="465">
        <f t="shared" ca="1" si="75"/>
        <v>0</v>
      </c>
      <c r="CX33" s="465">
        <f t="shared" ca="1" si="75"/>
        <v>0</v>
      </c>
      <c r="CY33" s="465">
        <f t="shared" ca="1" si="75"/>
        <v>0</v>
      </c>
      <c r="CZ33" s="465">
        <f t="shared" ca="1" si="75"/>
        <v>0</v>
      </c>
      <c r="DA33" s="465" t="s">
        <v>257</v>
      </c>
      <c r="DB33" s="464">
        <f t="shared" si="18"/>
        <v>2038</v>
      </c>
    </row>
    <row r="34" spans="1:121" s="464" customFormat="1" x14ac:dyDescent="0.2">
      <c r="A34" s="195">
        <f t="shared" si="10"/>
        <v>23</v>
      </c>
      <c r="B34" s="195">
        <f t="shared" si="10"/>
        <v>2039</v>
      </c>
      <c r="C34" s="187">
        <f ca="1">IF(INDIRECT(DA34&amp;5)=$H$2,SUM($D$6:INDIRECT(DA34&amp;6)),IF(INDIRECT(DA34&amp;5)&gt;$H$2,INDIRECT(DA34&amp;6),0))</f>
        <v>0</v>
      </c>
      <c r="D34" s="465"/>
      <c r="E34" s="465"/>
      <c r="F34" s="465"/>
      <c r="G34" s="465"/>
      <c r="H34" s="465"/>
      <c r="I34" s="465"/>
      <c r="J34" s="465"/>
      <c r="K34" s="465"/>
      <c r="L34" s="465"/>
      <c r="M34" s="465"/>
      <c r="N34" s="465"/>
      <c r="O34" s="465"/>
      <c r="P34" s="465"/>
      <c r="Q34" s="465"/>
      <c r="R34" s="465"/>
      <c r="S34" s="465"/>
      <c r="T34" s="466"/>
      <c r="U34" s="466"/>
      <c r="V34" s="465"/>
      <c r="W34" s="465"/>
      <c r="X34" s="465"/>
      <c r="Y34" s="465"/>
      <c r="Z34" s="465">
        <f ca="1">($C34/$D$1)/2</f>
        <v>0</v>
      </c>
      <c r="AA34" s="465">
        <f t="shared" ref="AA34:BF34" ca="1" si="76">IF(AA$11&lt;$D$1+$A34,$C34/$D$1,IF(AA$11=$D$1+$A34,($C34/$D$1)/2,0))</f>
        <v>0</v>
      </c>
      <c r="AB34" s="465">
        <f t="shared" ca="1" si="76"/>
        <v>0</v>
      </c>
      <c r="AC34" s="465">
        <f t="shared" ca="1" si="76"/>
        <v>0</v>
      </c>
      <c r="AD34" s="465">
        <f t="shared" ca="1" si="76"/>
        <v>0</v>
      </c>
      <c r="AE34" s="465">
        <f t="shared" ca="1" si="76"/>
        <v>0</v>
      </c>
      <c r="AF34" s="465">
        <f t="shared" ca="1" si="76"/>
        <v>0</v>
      </c>
      <c r="AG34" s="465">
        <f t="shared" ca="1" si="76"/>
        <v>0</v>
      </c>
      <c r="AH34" s="465">
        <f t="shared" ca="1" si="76"/>
        <v>0</v>
      </c>
      <c r="AI34" s="465">
        <f t="shared" ca="1" si="76"/>
        <v>0</v>
      </c>
      <c r="AJ34" s="465">
        <f t="shared" ca="1" si="76"/>
        <v>0</v>
      </c>
      <c r="AK34" s="465">
        <f t="shared" ca="1" si="76"/>
        <v>0</v>
      </c>
      <c r="AL34" s="465">
        <f t="shared" ca="1" si="76"/>
        <v>0</v>
      </c>
      <c r="AM34" s="465">
        <f t="shared" ca="1" si="76"/>
        <v>0</v>
      </c>
      <c r="AN34" s="465">
        <f t="shared" ca="1" si="76"/>
        <v>0</v>
      </c>
      <c r="AO34" s="465">
        <f t="shared" ca="1" si="76"/>
        <v>0</v>
      </c>
      <c r="AP34" s="465">
        <f t="shared" ca="1" si="76"/>
        <v>0</v>
      </c>
      <c r="AQ34" s="465">
        <f t="shared" ca="1" si="76"/>
        <v>0</v>
      </c>
      <c r="AR34" s="465">
        <f t="shared" ca="1" si="76"/>
        <v>0</v>
      </c>
      <c r="AS34" s="465">
        <f t="shared" ca="1" si="76"/>
        <v>0</v>
      </c>
      <c r="AT34" s="465">
        <f t="shared" ca="1" si="76"/>
        <v>0</v>
      </c>
      <c r="AU34" s="465">
        <f t="shared" ca="1" si="76"/>
        <v>0</v>
      </c>
      <c r="AV34" s="465">
        <f t="shared" ca="1" si="76"/>
        <v>0</v>
      </c>
      <c r="AW34" s="465">
        <f t="shared" ca="1" si="76"/>
        <v>0</v>
      </c>
      <c r="AX34" s="465">
        <f t="shared" ca="1" si="76"/>
        <v>0</v>
      </c>
      <c r="AY34" s="465">
        <f t="shared" ca="1" si="76"/>
        <v>0</v>
      </c>
      <c r="AZ34" s="465">
        <f t="shared" ca="1" si="76"/>
        <v>0</v>
      </c>
      <c r="BA34" s="465">
        <f t="shared" ca="1" si="76"/>
        <v>0</v>
      </c>
      <c r="BB34" s="465">
        <f t="shared" ca="1" si="76"/>
        <v>0</v>
      </c>
      <c r="BC34" s="465">
        <f t="shared" ca="1" si="76"/>
        <v>0</v>
      </c>
      <c r="BD34" s="465">
        <f t="shared" ca="1" si="76"/>
        <v>0</v>
      </c>
      <c r="BE34" s="465">
        <f t="shared" ca="1" si="76"/>
        <v>0</v>
      </c>
      <c r="BF34" s="465">
        <f t="shared" ca="1" si="76"/>
        <v>0</v>
      </c>
      <c r="BG34" s="465">
        <f t="shared" ref="BG34:CL34" ca="1" si="77">IF(BG$11&lt;$D$1+$A34,$C34/$D$1,IF(BG$11=$D$1+$A34,($C34/$D$1)/2,0))</f>
        <v>0</v>
      </c>
      <c r="BH34" s="465">
        <f t="shared" ca="1" si="77"/>
        <v>0</v>
      </c>
      <c r="BI34" s="465">
        <f t="shared" ca="1" si="77"/>
        <v>0</v>
      </c>
      <c r="BJ34" s="465">
        <f t="shared" ca="1" si="77"/>
        <v>0</v>
      </c>
      <c r="BK34" s="465">
        <f t="shared" ca="1" si="77"/>
        <v>0</v>
      </c>
      <c r="BL34" s="465">
        <f t="shared" ca="1" si="77"/>
        <v>0</v>
      </c>
      <c r="BM34" s="465">
        <f t="shared" ca="1" si="77"/>
        <v>0</v>
      </c>
      <c r="BN34" s="465">
        <f t="shared" ca="1" si="77"/>
        <v>0</v>
      </c>
      <c r="BO34" s="465">
        <f t="shared" ca="1" si="77"/>
        <v>0</v>
      </c>
      <c r="BP34" s="465">
        <f t="shared" ca="1" si="77"/>
        <v>0</v>
      </c>
      <c r="BQ34" s="465">
        <f t="shared" ca="1" si="77"/>
        <v>0</v>
      </c>
      <c r="BR34" s="465">
        <f t="shared" ca="1" si="77"/>
        <v>0</v>
      </c>
      <c r="BS34" s="465">
        <f t="shared" ca="1" si="77"/>
        <v>0</v>
      </c>
      <c r="BT34" s="465">
        <f t="shared" ca="1" si="77"/>
        <v>0</v>
      </c>
      <c r="BU34" s="465">
        <f t="shared" ca="1" si="77"/>
        <v>0</v>
      </c>
      <c r="BV34" s="465">
        <f t="shared" ca="1" si="77"/>
        <v>0</v>
      </c>
      <c r="BW34" s="465">
        <f t="shared" ca="1" si="77"/>
        <v>0</v>
      </c>
      <c r="BX34" s="465">
        <f t="shared" ca="1" si="77"/>
        <v>0</v>
      </c>
      <c r="BY34" s="465">
        <f t="shared" ca="1" si="77"/>
        <v>0</v>
      </c>
      <c r="BZ34" s="465">
        <f t="shared" ca="1" si="77"/>
        <v>0</v>
      </c>
      <c r="CA34" s="465">
        <f t="shared" ca="1" si="77"/>
        <v>0</v>
      </c>
      <c r="CB34" s="465">
        <f t="shared" ca="1" si="77"/>
        <v>0</v>
      </c>
      <c r="CC34" s="465">
        <f t="shared" ca="1" si="77"/>
        <v>0</v>
      </c>
      <c r="CD34" s="465">
        <f t="shared" ca="1" si="77"/>
        <v>0</v>
      </c>
      <c r="CE34" s="465">
        <f t="shared" ca="1" si="77"/>
        <v>0</v>
      </c>
      <c r="CF34" s="465">
        <f t="shared" ca="1" si="77"/>
        <v>0</v>
      </c>
      <c r="CG34" s="465">
        <f t="shared" ca="1" si="77"/>
        <v>0</v>
      </c>
      <c r="CH34" s="465">
        <f t="shared" ca="1" si="77"/>
        <v>0</v>
      </c>
      <c r="CI34" s="465">
        <f t="shared" ca="1" si="77"/>
        <v>0</v>
      </c>
      <c r="CJ34" s="465">
        <f t="shared" ca="1" si="77"/>
        <v>0</v>
      </c>
      <c r="CK34" s="465">
        <f t="shared" ca="1" si="77"/>
        <v>0</v>
      </c>
      <c r="CL34" s="465">
        <f t="shared" ca="1" si="77"/>
        <v>0</v>
      </c>
      <c r="CM34" s="465">
        <f t="shared" ref="CM34:CZ34" ca="1" si="78">IF(CM$11&lt;$D$1+$A34,$C34/$D$1,IF(CM$11=$D$1+$A34,($C34/$D$1)/2,0))</f>
        <v>0</v>
      </c>
      <c r="CN34" s="465">
        <f t="shared" ca="1" si="78"/>
        <v>0</v>
      </c>
      <c r="CO34" s="465">
        <f t="shared" ca="1" si="78"/>
        <v>0</v>
      </c>
      <c r="CP34" s="465">
        <f t="shared" ca="1" si="78"/>
        <v>0</v>
      </c>
      <c r="CQ34" s="465">
        <f t="shared" ca="1" si="78"/>
        <v>0</v>
      </c>
      <c r="CR34" s="465">
        <f t="shared" ca="1" si="78"/>
        <v>0</v>
      </c>
      <c r="CS34" s="465">
        <f t="shared" ca="1" si="78"/>
        <v>0</v>
      </c>
      <c r="CT34" s="465">
        <f t="shared" ca="1" si="78"/>
        <v>0</v>
      </c>
      <c r="CU34" s="465">
        <f t="shared" ca="1" si="78"/>
        <v>0</v>
      </c>
      <c r="CV34" s="465">
        <f t="shared" ca="1" si="78"/>
        <v>0</v>
      </c>
      <c r="CW34" s="465">
        <f t="shared" ca="1" si="78"/>
        <v>0</v>
      </c>
      <c r="CX34" s="465">
        <f t="shared" ca="1" si="78"/>
        <v>0</v>
      </c>
      <c r="CY34" s="465">
        <f t="shared" ca="1" si="78"/>
        <v>0</v>
      </c>
      <c r="CZ34" s="465">
        <f t="shared" ca="1" si="78"/>
        <v>0</v>
      </c>
      <c r="DA34" s="465" t="s">
        <v>258</v>
      </c>
      <c r="DB34" s="464">
        <f t="shared" si="18"/>
        <v>2039</v>
      </c>
      <c r="DC34" s="465"/>
    </row>
    <row r="35" spans="1:121" s="464" customFormat="1" x14ac:dyDescent="0.2">
      <c r="A35" s="195">
        <f t="shared" si="10"/>
        <v>24</v>
      </c>
      <c r="B35" s="195">
        <f t="shared" si="10"/>
        <v>2040</v>
      </c>
      <c r="C35" s="187">
        <f ca="1">IF(INDIRECT(DA35&amp;5)=$H$2,SUM($D$6:INDIRECT(DA35&amp;6)),IF(INDIRECT(DA35&amp;5)&gt;$H$2,INDIRECT(DA35&amp;6),0))</f>
        <v>0</v>
      </c>
      <c r="D35" s="465"/>
      <c r="E35" s="465"/>
      <c r="F35" s="465"/>
      <c r="G35" s="465"/>
      <c r="H35" s="465"/>
      <c r="I35" s="465"/>
      <c r="J35" s="465"/>
      <c r="K35" s="465"/>
      <c r="L35" s="465"/>
      <c r="M35" s="465"/>
      <c r="N35" s="465"/>
      <c r="O35" s="465"/>
      <c r="P35" s="465"/>
      <c r="Q35" s="465"/>
      <c r="R35" s="465"/>
      <c r="S35" s="465"/>
      <c r="T35" s="466"/>
      <c r="U35" s="466"/>
      <c r="V35" s="465"/>
      <c r="W35" s="465"/>
      <c r="X35" s="465"/>
      <c r="Y35" s="465"/>
      <c r="Z35" s="465"/>
      <c r="AA35" s="465">
        <f ca="1">($C35/$D$1)/2</f>
        <v>0</v>
      </c>
      <c r="AB35" s="465">
        <f t="shared" ref="AB35:BG35" ca="1" si="79">IF(AB$11&lt;$D$1+$A35,$C35/$D$1,IF(AB$11=$D$1+$A35,($C35/$D$1)/2,0))</f>
        <v>0</v>
      </c>
      <c r="AC35" s="465">
        <f t="shared" ca="1" si="79"/>
        <v>0</v>
      </c>
      <c r="AD35" s="465">
        <f t="shared" ca="1" si="79"/>
        <v>0</v>
      </c>
      <c r="AE35" s="465">
        <f t="shared" ca="1" si="79"/>
        <v>0</v>
      </c>
      <c r="AF35" s="465">
        <f t="shared" ca="1" si="79"/>
        <v>0</v>
      </c>
      <c r="AG35" s="465">
        <f t="shared" ca="1" si="79"/>
        <v>0</v>
      </c>
      <c r="AH35" s="465">
        <f t="shared" ca="1" si="79"/>
        <v>0</v>
      </c>
      <c r="AI35" s="465">
        <f t="shared" ca="1" si="79"/>
        <v>0</v>
      </c>
      <c r="AJ35" s="465">
        <f t="shared" ca="1" si="79"/>
        <v>0</v>
      </c>
      <c r="AK35" s="465">
        <f t="shared" ca="1" si="79"/>
        <v>0</v>
      </c>
      <c r="AL35" s="465">
        <f t="shared" ca="1" si="79"/>
        <v>0</v>
      </c>
      <c r="AM35" s="465">
        <f t="shared" ca="1" si="79"/>
        <v>0</v>
      </c>
      <c r="AN35" s="465">
        <f t="shared" ca="1" si="79"/>
        <v>0</v>
      </c>
      <c r="AO35" s="465">
        <f t="shared" ca="1" si="79"/>
        <v>0</v>
      </c>
      <c r="AP35" s="465">
        <f t="shared" ca="1" si="79"/>
        <v>0</v>
      </c>
      <c r="AQ35" s="465">
        <f t="shared" ca="1" si="79"/>
        <v>0</v>
      </c>
      <c r="AR35" s="465">
        <f t="shared" ca="1" si="79"/>
        <v>0</v>
      </c>
      <c r="AS35" s="465">
        <f t="shared" ca="1" si="79"/>
        <v>0</v>
      </c>
      <c r="AT35" s="465">
        <f t="shared" ca="1" si="79"/>
        <v>0</v>
      </c>
      <c r="AU35" s="465">
        <f t="shared" ca="1" si="79"/>
        <v>0</v>
      </c>
      <c r="AV35" s="465">
        <f t="shared" ca="1" si="79"/>
        <v>0</v>
      </c>
      <c r="AW35" s="465">
        <f t="shared" ca="1" si="79"/>
        <v>0</v>
      </c>
      <c r="AX35" s="465">
        <f t="shared" ca="1" si="79"/>
        <v>0</v>
      </c>
      <c r="AY35" s="465">
        <f t="shared" ca="1" si="79"/>
        <v>0</v>
      </c>
      <c r="AZ35" s="465">
        <f t="shared" ca="1" si="79"/>
        <v>0</v>
      </c>
      <c r="BA35" s="465">
        <f t="shared" ca="1" si="79"/>
        <v>0</v>
      </c>
      <c r="BB35" s="465">
        <f t="shared" ca="1" si="79"/>
        <v>0</v>
      </c>
      <c r="BC35" s="465">
        <f t="shared" ca="1" si="79"/>
        <v>0</v>
      </c>
      <c r="BD35" s="465">
        <f t="shared" ca="1" si="79"/>
        <v>0</v>
      </c>
      <c r="BE35" s="465">
        <f t="shared" ca="1" si="79"/>
        <v>0</v>
      </c>
      <c r="BF35" s="465">
        <f t="shared" ca="1" si="79"/>
        <v>0</v>
      </c>
      <c r="BG35" s="465">
        <f t="shared" ca="1" si="79"/>
        <v>0</v>
      </c>
      <c r="BH35" s="465">
        <f t="shared" ref="BH35:CM35" ca="1" si="80">IF(BH$11&lt;$D$1+$A35,$C35/$D$1,IF(BH$11=$D$1+$A35,($C35/$D$1)/2,0))</f>
        <v>0</v>
      </c>
      <c r="BI35" s="465">
        <f t="shared" ca="1" si="80"/>
        <v>0</v>
      </c>
      <c r="BJ35" s="465">
        <f t="shared" ca="1" si="80"/>
        <v>0</v>
      </c>
      <c r="BK35" s="465">
        <f t="shared" ca="1" si="80"/>
        <v>0</v>
      </c>
      <c r="BL35" s="465">
        <f t="shared" ca="1" si="80"/>
        <v>0</v>
      </c>
      <c r="BM35" s="465">
        <f t="shared" ca="1" si="80"/>
        <v>0</v>
      </c>
      <c r="BN35" s="465">
        <f t="shared" ca="1" si="80"/>
        <v>0</v>
      </c>
      <c r="BO35" s="465">
        <f t="shared" ca="1" si="80"/>
        <v>0</v>
      </c>
      <c r="BP35" s="465">
        <f t="shared" ca="1" si="80"/>
        <v>0</v>
      </c>
      <c r="BQ35" s="465">
        <f t="shared" ca="1" si="80"/>
        <v>0</v>
      </c>
      <c r="BR35" s="465">
        <f t="shared" ca="1" si="80"/>
        <v>0</v>
      </c>
      <c r="BS35" s="465">
        <f t="shared" ca="1" si="80"/>
        <v>0</v>
      </c>
      <c r="BT35" s="465">
        <f t="shared" ca="1" si="80"/>
        <v>0</v>
      </c>
      <c r="BU35" s="465">
        <f t="shared" ca="1" si="80"/>
        <v>0</v>
      </c>
      <c r="BV35" s="465">
        <f t="shared" ca="1" si="80"/>
        <v>0</v>
      </c>
      <c r="BW35" s="465">
        <f t="shared" ca="1" si="80"/>
        <v>0</v>
      </c>
      <c r="BX35" s="465">
        <f t="shared" ca="1" si="80"/>
        <v>0</v>
      </c>
      <c r="BY35" s="465">
        <f t="shared" ca="1" si="80"/>
        <v>0</v>
      </c>
      <c r="BZ35" s="465">
        <f t="shared" ca="1" si="80"/>
        <v>0</v>
      </c>
      <c r="CA35" s="465">
        <f t="shared" ca="1" si="80"/>
        <v>0</v>
      </c>
      <c r="CB35" s="465">
        <f t="shared" ca="1" si="80"/>
        <v>0</v>
      </c>
      <c r="CC35" s="465">
        <f t="shared" ca="1" si="80"/>
        <v>0</v>
      </c>
      <c r="CD35" s="465">
        <f t="shared" ca="1" si="80"/>
        <v>0</v>
      </c>
      <c r="CE35" s="465">
        <f t="shared" ca="1" si="80"/>
        <v>0</v>
      </c>
      <c r="CF35" s="465">
        <f t="shared" ca="1" si="80"/>
        <v>0</v>
      </c>
      <c r="CG35" s="465">
        <f t="shared" ca="1" si="80"/>
        <v>0</v>
      </c>
      <c r="CH35" s="465">
        <f t="shared" ca="1" si="80"/>
        <v>0</v>
      </c>
      <c r="CI35" s="465">
        <f t="shared" ca="1" si="80"/>
        <v>0</v>
      </c>
      <c r="CJ35" s="465">
        <f t="shared" ca="1" si="80"/>
        <v>0</v>
      </c>
      <c r="CK35" s="465">
        <f t="shared" ca="1" si="80"/>
        <v>0</v>
      </c>
      <c r="CL35" s="465">
        <f t="shared" ca="1" si="80"/>
        <v>0</v>
      </c>
      <c r="CM35" s="465">
        <f t="shared" ca="1" si="80"/>
        <v>0</v>
      </c>
      <c r="CN35" s="465">
        <f t="shared" ref="CN35:CZ35" ca="1" si="81">IF(CN$11&lt;$D$1+$A35,$C35/$D$1,IF(CN$11=$D$1+$A35,($C35/$D$1)/2,0))</f>
        <v>0</v>
      </c>
      <c r="CO35" s="465">
        <f t="shared" ca="1" si="81"/>
        <v>0</v>
      </c>
      <c r="CP35" s="465">
        <f t="shared" ca="1" si="81"/>
        <v>0</v>
      </c>
      <c r="CQ35" s="465">
        <f t="shared" ca="1" si="81"/>
        <v>0</v>
      </c>
      <c r="CR35" s="465">
        <f t="shared" ca="1" si="81"/>
        <v>0</v>
      </c>
      <c r="CS35" s="465">
        <f t="shared" ca="1" si="81"/>
        <v>0</v>
      </c>
      <c r="CT35" s="465">
        <f t="shared" ca="1" si="81"/>
        <v>0</v>
      </c>
      <c r="CU35" s="465">
        <f t="shared" ca="1" si="81"/>
        <v>0</v>
      </c>
      <c r="CV35" s="465">
        <f t="shared" ca="1" si="81"/>
        <v>0</v>
      </c>
      <c r="CW35" s="465">
        <f t="shared" ca="1" si="81"/>
        <v>0</v>
      </c>
      <c r="CX35" s="465">
        <f t="shared" ca="1" si="81"/>
        <v>0</v>
      </c>
      <c r="CY35" s="465">
        <f t="shared" ca="1" si="81"/>
        <v>0</v>
      </c>
      <c r="CZ35" s="465">
        <f t="shared" ca="1" si="81"/>
        <v>0</v>
      </c>
      <c r="DA35" s="465" t="s">
        <v>259</v>
      </c>
      <c r="DB35" s="464">
        <f t="shared" si="18"/>
        <v>2040</v>
      </c>
      <c r="DC35" s="465"/>
      <c r="DD35" s="465"/>
    </row>
    <row r="36" spans="1:121" s="464" customFormat="1" x14ac:dyDescent="0.2">
      <c r="A36" s="195">
        <f t="shared" si="10"/>
        <v>25</v>
      </c>
      <c r="B36" s="195">
        <f t="shared" si="10"/>
        <v>2041</v>
      </c>
      <c r="C36" s="187">
        <f ca="1">IF(INDIRECT(DA36&amp;5)=$H$2,SUM($D$6:INDIRECT(DA36&amp;6)),IF(INDIRECT(DA36&amp;5)&gt;$H$2,INDIRECT(DA36&amp;6),0))</f>
        <v>0</v>
      </c>
      <c r="D36" s="465"/>
      <c r="E36" s="465"/>
      <c r="F36" s="465"/>
      <c r="G36" s="465"/>
      <c r="H36" s="465"/>
      <c r="I36" s="465"/>
      <c r="J36" s="465"/>
      <c r="K36" s="465"/>
      <c r="L36" s="465"/>
      <c r="M36" s="465"/>
      <c r="N36" s="465"/>
      <c r="O36" s="465"/>
      <c r="P36" s="465"/>
      <c r="Q36" s="465"/>
      <c r="R36" s="465"/>
      <c r="S36" s="465"/>
      <c r="T36" s="466"/>
      <c r="U36" s="466"/>
      <c r="V36" s="465"/>
      <c r="W36" s="465"/>
      <c r="X36" s="465"/>
      <c r="Y36" s="465"/>
      <c r="Z36" s="465"/>
      <c r="AA36" s="465"/>
      <c r="AB36" s="465">
        <f ca="1">($C36/$D$1)/2</f>
        <v>0</v>
      </c>
      <c r="AC36" s="465">
        <f t="shared" ref="AC36:BH36" ca="1" si="82">IF(AC$11&lt;$D$1+$A36,$C36/$D$1,IF(AC$11=$D$1+$A36,($C36/$D$1)/2,0))</f>
        <v>0</v>
      </c>
      <c r="AD36" s="465">
        <f t="shared" ca="1" si="82"/>
        <v>0</v>
      </c>
      <c r="AE36" s="465">
        <f t="shared" ca="1" si="82"/>
        <v>0</v>
      </c>
      <c r="AF36" s="465">
        <f t="shared" ca="1" si="82"/>
        <v>0</v>
      </c>
      <c r="AG36" s="465">
        <f t="shared" ca="1" si="82"/>
        <v>0</v>
      </c>
      <c r="AH36" s="465">
        <f t="shared" ca="1" si="82"/>
        <v>0</v>
      </c>
      <c r="AI36" s="465">
        <f t="shared" ca="1" si="82"/>
        <v>0</v>
      </c>
      <c r="AJ36" s="465">
        <f t="shared" ca="1" si="82"/>
        <v>0</v>
      </c>
      <c r="AK36" s="465">
        <f t="shared" ca="1" si="82"/>
        <v>0</v>
      </c>
      <c r="AL36" s="465">
        <f t="shared" ca="1" si="82"/>
        <v>0</v>
      </c>
      <c r="AM36" s="465">
        <f t="shared" ca="1" si="82"/>
        <v>0</v>
      </c>
      <c r="AN36" s="465">
        <f t="shared" ca="1" si="82"/>
        <v>0</v>
      </c>
      <c r="AO36" s="465">
        <f t="shared" ca="1" si="82"/>
        <v>0</v>
      </c>
      <c r="AP36" s="465">
        <f t="shared" ca="1" si="82"/>
        <v>0</v>
      </c>
      <c r="AQ36" s="465">
        <f t="shared" ca="1" si="82"/>
        <v>0</v>
      </c>
      <c r="AR36" s="465">
        <f t="shared" ca="1" si="82"/>
        <v>0</v>
      </c>
      <c r="AS36" s="465">
        <f t="shared" ca="1" si="82"/>
        <v>0</v>
      </c>
      <c r="AT36" s="465">
        <f t="shared" ca="1" si="82"/>
        <v>0</v>
      </c>
      <c r="AU36" s="465">
        <f t="shared" ca="1" si="82"/>
        <v>0</v>
      </c>
      <c r="AV36" s="465">
        <f t="shared" ca="1" si="82"/>
        <v>0</v>
      </c>
      <c r="AW36" s="465">
        <f t="shared" ca="1" si="82"/>
        <v>0</v>
      </c>
      <c r="AX36" s="465">
        <f t="shared" ca="1" si="82"/>
        <v>0</v>
      </c>
      <c r="AY36" s="465">
        <f t="shared" ca="1" si="82"/>
        <v>0</v>
      </c>
      <c r="AZ36" s="465">
        <f t="shared" ca="1" si="82"/>
        <v>0</v>
      </c>
      <c r="BA36" s="465">
        <f t="shared" ca="1" si="82"/>
        <v>0</v>
      </c>
      <c r="BB36" s="465">
        <f t="shared" ca="1" si="82"/>
        <v>0</v>
      </c>
      <c r="BC36" s="465">
        <f t="shared" ca="1" si="82"/>
        <v>0</v>
      </c>
      <c r="BD36" s="465">
        <f t="shared" ca="1" si="82"/>
        <v>0</v>
      </c>
      <c r="BE36" s="465">
        <f t="shared" ca="1" si="82"/>
        <v>0</v>
      </c>
      <c r="BF36" s="465">
        <f t="shared" ca="1" si="82"/>
        <v>0</v>
      </c>
      <c r="BG36" s="465">
        <f t="shared" ca="1" si="82"/>
        <v>0</v>
      </c>
      <c r="BH36" s="465">
        <f t="shared" ca="1" si="82"/>
        <v>0</v>
      </c>
      <c r="BI36" s="465">
        <f t="shared" ref="BI36:CN36" ca="1" si="83">IF(BI$11&lt;$D$1+$A36,$C36/$D$1,IF(BI$11=$D$1+$A36,($C36/$D$1)/2,0))</f>
        <v>0</v>
      </c>
      <c r="BJ36" s="465">
        <f t="shared" ca="1" si="83"/>
        <v>0</v>
      </c>
      <c r="BK36" s="465">
        <f t="shared" ca="1" si="83"/>
        <v>0</v>
      </c>
      <c r="BL36" s="465">
        <f t="shared" ca="1" si="83"/>
        <v>0</v>
      </c>
      <c r="BM36" s="465">
        <f t="shared" ca="1" si="83"/>
        <v>0</v>
      </c>
      <c r="BN36" s="465">
        <f t="shared" ca="1" si="83"/>
        <v>0</v>
      </c>
      <c r="BO36" s="465">
        <f t="shared" ca="1" si="83"/>
        <v>0</v>
      </c>
      <c r="BP36" s="465">
        <f t="shared" ca="1" si="83"/>
        <v>0</v>
      </c>
      <c r="BQ36" s="465">
        <f t="shared" ca="1" si="83"/>
        <v>0</v>
      </c>
      <c r="BR36" s="465">
        <f t="shared" ca="1" si="83"/>
        <v>0</v>
      </c>
      <c r="BS36" s="465">
        <f t="shared" ca="1" si="83"/>
        <v>0</v>
      </c>
      <c r="BT36" s="465">
        <f t="shared" ca="1" si="83"/>
        <v>0</v>
      </c>
      <c r="BU36" s="465">
        <f t="shared" ca="1" si="83"/>
        <v>0</v>
      </c>
      <c r="BV36" s="465">
        <f t="shared" ca="1" si="83"/>
        <v>0</v>
      </c>
      <c r="BW36" s="465">
        <f t="shared" ca="1" si="83"/>
        <v>0</v>
      </c>
      <c r="BX36" s="465">
        <f t="shared" ca="1" si="83"/>
        <v>0</v>
      </c>
      <c r="BY36" s="465">
        <f t="shared" ca="1" si="83"/>
        <v>0</v>
      </c>
      <c r="BZ36" s="465">
        <f t="shared" ca="1" si="83"/>
        <v>0</v>
      </c>
      <c r="CA36" s="465">
        <f t="shared" ca="1" si="83"/>
        <v>0</v>
      </c>
      <c r="CB36" s="465">
        <f t="shared" ca="1" si="83"/>
        <v>0</v>
      </c>
      <c r="CC36" s="465">
        <f t="shared" ca="1" si="83"/>
        <v>0</v>
      </c>
      <c r="CD36" s="465">
        <f t="shared" ca="1" si="83"/>
        <v>0</v>
      </c>
      <c r="CE36" s="465">
        <f t="shared" ca="1" si="83"/>
        <v>0</v>
      </c>
      <c r="CF36" s="465">
        <f t="shared" ca="1" si="83"/>
        <v>0</v>
      </c>
      <c r="CG36" s="465">
        <f t="shared" ca="1" si="83"/>
        <v>0</v>
      </c>
      <c r="CH36" s="465">
        <f t="shared" ca="1" si="83"/>
        <v>0</v>
      </c>
      <c r="CI36" s="465">
        <f t="shared" ca="1" si="83"/>
        <v>0</v>
      </c>
      <c r="CJ36" s="465">
        <f t="shared" ca="1" si="83"/>
        <v>0</v>
      </c>
      <c r="CK36" s="465">
        <f t="shared" ca="1" si="83"/>
        <v>0</v>
      </c>
      <c r="CL36" s="465">
        <f t="shared" ca="1" si="83"/>
        <v>0</v>
      </c>
      <c r="CM36" s="465">
        <f t="shared" ca="1" si="83"/>
        <v>0</v>
      </c>
      <c r="CN36" s="465">
        <f t="shared" ca="1" si="83"/>
        <v>0</v>
      </c>
      <c r="CO36" s="465">
        <f t="shared" ref="CO36:CZ36" ca="1" si="84">IF(CO$11&lt;$D$1+$A36,$C36/$D$1,IF(CO$11=$D$1+$A36,($C36/$D$1)/2,0))</f>
        <v>0</v>
      </c>
      <c r="CP36" s="465">
        <f t="shared" ca="1" si="84"/>
        <v>0</v>
      </c>
      <c r="CQ36" s="465">
        <f t="shared" ca="1" si="84"/>
        <v>0</v>
      </c>
      <c r="CR36" s="465">
        <f t="shared" ca="1" si="84"/>
        <v>0</v>
      </c>
      <c r="CS36" s="465">
        <f t="shared" ca="1" si="84"/>
        <v>0</v>
      </c>
      <c r="CT36" s="465">
        <f t="shared" ca="1" si="84"/>
        <v>0</v>
      </c>
      <c r="CU36" s="465">
        <f t="shared" ca="1" si="84"/>
        <v>0</v>
      </c>
      <c r="CV36" s="465">
        <f t="shared" ca="1" si="84"/>
        <v>0</v>
      </c>
      <c r="CW36" s="465">
        <f t="shared" ca="1" si="84"/>
        <v>0</v>
      </c>
      <c r="CX36" s="465">
        <f t="shared" ca="1" si="84"/>
        <v>0</v>
      </c>
      <c r="CY36" s="465">
        <f t="shared" ca="1" si="84"/>
        <v>0</v>
      </c>
      <c r="CZ36" s="465">
        <f t="shared" ca="1" si="84"/>
        <v>0</v>
      </c>
      <c r="DA36" s="465" t="s">
        <v>260</v>
      </c>
      <c r="DB36" s="464">
        <f t="shared" si="18"/>
        <v>2041</v>
      </c>
      <c r="DC36" s="465"/>
      <c r="DD36" s="465"/>
      <c r="DE36" s="465"/>
    </row>
    <row r="37" spans="1:121" s="464" customFormat="1" x14ac:dyDescent="0.2">
      <c r="A37" s="195">
        <f t="shared" si="10"/>
        <v>26</v>
      </c>
      <c r="B37" s="195">
        <f t="shared" si="10"/>
        <v>2042</v>
      </c>
      <c r="C37" s="187">
        <f ca="1">IF(INDIRECT(DA37&amp;5)=$H$2,SUM($D$6:INDIRECT(DA37&amp;6)),IF(INDIRECT(DA37&amp;5)&gt;$H$2,INDIRECT(DA37&amp;6),0))</f>
        <v>0</v>
      </c>
      <c r="D37" s="465"/>
      <c r="E37" s="465"/>
      <c r="F37" s="465"/>
      <c r="G37" s="465"/>
      <c r="H37" s="465"/>
      <c r="I37" s="465"/>
      <c r="J37" s="465"/>
      <c r="K37" s="465"/>
      <c r="L37" s="465"/>
      <c r="M37" s="465"/>
      <c r="N37" s="465"/>
      <c r="O37" s="465"/>
      <c r="P37" s="465"/>
      <c r="Q37" s="465"/>
      <c r="R37" s="465"/>
      <c r="S37" s="465"/>
      <c r="T37" s="466"/>
      <c r="U37" s="466"/>
      <c r="V37" s="465"/>
      <c r="W37" s="465"/>
      <c r="X37" s="465"/>
      <c r="Y37" s="465"/>
      <c r="Z37" s="465"/>
      <c r="AA37" s="465"/>
      <c r="AB37" s="465"/>
      <c r="AC37" s="465">
        <f ca="1">($C37/$D$1)/2</f>
        <v>0</v>
      </c>
      <c r="AD37" s="465">
        <f t="shared" ref="AD37:BI37" ca="1" si="85">IF(AD$11&lt;$D$1+$A37,$C37/$D$1,IF(AD$11=$D$1+$A37,($C37/$D$1)/2,0))</f>
        <v>0</v>
      </c>
      <c r="AE37" s="465">
        <f t="shared" ca="1" si="85"/>
        <v>0</v>
      </c>
      <c r="AF37" s="465">
        <f t="shared" ca="1" si="85"/>
        <v>0</v>
      </c>
      <c r="AG37" s="465">
        <f t="shared" ca="1" si="85"/>
        <v>0</v>
      </c>
      <c r="AH37" s="465">
        <f t="shared" ca="1" si="85"/>
        <v>0</v>
      </c>
      <c r="AI37" s="465">
        <f t="shared" ca="1" si="85"/>
        <v>0</v>
      </c>
      <c r="AJ37" s="465">
        <f t="shared" ca="1" si="85"/>
        <v>0</v>
      </c>
      <c r="AK37" s="465">
        <f t="shared" ca="1" si="85"/>
        <v>0</v>
      </c>
      <c r="AL37" s="465">
        <f t="shared" ca="1" si="85"/>
        <v>0</v>
      </c>
      <c r="AM37" s="465">
        <f t="shared" ca="1" si="85"/>
        <v>0</v>
      </c>
      <c r="AN37" s="465">
        <f t="shared" ca="1" si="85"/>
        <v>0</v>
      </c>
      <c r="AO37" s="465">
        <f t="shared" ca="1" si="85"/>
        <v>0</v>
      </c>
      <c r="AP37" s="465">
        <f t="shared" ca="1" si="85"/>
        <v>0</v>
      </c>
      <c r="AQ37" s="465">
        <f t="shared" ca="1" si="85"/>
        <v>0</v>
      </c>
      <c r="AR37" s="465">
        <f t="shared" ca="1" si="85"/>
        <v>0</v>
      </c>
      <c r="AS37" s="465">
        <f t="shared" ca="1" si="85"/>
        <v>0</v>
      </c>
      <c r="AT37" s="465">
        <f t="shared" ca="1" si="85"/>
        <v>0</v>
      </c>
      <c r="AU37" s="465">
        <f t="shared" ca="1" si="85"/>
        <v>0</v>
      </c>
      <c r="AV37" s="465">
        <f t="shared" ca="1" si="85"/>
        <v>0</v>
      </c>
      <c r="AW37" s="465">
        <f t="shared" ca="1" si="85"/>
        <v>0</v>
      </c>
      <c r="AX37" s="465">
        <f t="shared" ca="1" si="85"/>
        <v>0</v>
      </c>
      <c r="AY37" s="465">
        <f t="shared" ca="1" si="85"/>
        <v>0</v>
      </c>
      <c r="AZ37" s="465">
        <f t="shared" ca="1" si="85"/>
        <v>0</v>
      </c>
      <c r="BA37" s="465">
        <f t="shared" ca="1" si="85"/>
        <v>0</v>
      </c>
      <c r="BB37" s="465">
        <f t="shared" ca="1" si="85"/>
        <v>0</v>
      </c>
      <c r="BC37" s="465">
        <f t="shared" ca="1" si="85"/>
        <v>0</v>
      </c>
      <c r="BD37" s="465">
        <f t="shared" ca="1" si="85"/>
        <v>0</v>
      </c>
      <c r="BE37" s="465">
        <f t="shared" ca="1" si="85"/>
        <v>0</v>
      </c>
      <c r="BF37" s="465">
        <f t="shared" ca="1" si="85"/>
        <v>0</v>
      </c>
      <c r="BG37" s="465">
        <f t="shared" ca="1" si="85"/>
        <v>0</v>
      </c>
      <c r="BH37" s="465">
        <f t="shared" ca="1" si="85"/>
        <v>0</v>
      </c>
      <c r="BI37" s="465">
        <f t="shared" ca="1" si="85"/>
        <v>0</v>
      </c>
      <c r="BJ37" s="465">
        <f t="shared" ref="BJ37:CO37" ca="1" si="86">IF(BJ$11&lt;$D$1+$A37,$C37/$D$1,IF(BJ$11=$D$1+$A37,($C37/$D$1)/2,0))</f>
        <v>0</v>
      </c>
      <c r="BK37" s="465">
        <f t="shared" ca="1" si="86"/>
        <v>0</v>
      </c>
      <c r="BL37" s="465">
        <f t="shared" ca="1" si="86"/>
        <v>0</v>
      </c>
      <c r="BM37" s="465">
        <f t="shared" ca="1" si="86"/>
        <v>0</v>
      </c>
      <c r="BN37" s="465">
        <f t="shared" ca="1" si="86"/>
        <v>0</v>
      </c>
      <c r="BO37" s="465">
        <f t="shared" ca="1" si="86"/>
        <v>0</v>
      </c>
      <c r="BP37" s="465">
        <f t="shared" ca="1" si="86"/>
        <v>0</v>
      </c>
      <c r="BQ37" s="465">
        <f t="shared" ca="1" si="86"/>
        <v>0</v>
      </c>
      <c r="BR37" s="465">
        <f t="shared" ca="1" si="86"/>
        <v>0</v>
      </c>
      <c r="BS37" s="465">
        <f t="shared" ca="1" si="86"/>
        <v>0</v>
      </c>
      <c r="BT37" s="465">
        <f t="shared" ca="1" si="86"/>
        <v>0</v>
      </c>
      <c r="BU37" s="465">
        <f t="shared" ca="1" si="86"/>
        <v>0</v>
      </c>
      <c r="BV37" s="465">
        <f t="shared" ca="1" si="86"/>
        <v>0</v>
      </c>
      <c r="BW37" s="465">
        <f t="shared" ca="1" si="86"/>
        <v>0</v>
      </c>
      <c r="BX37" s="465">
        <f t="shared" ca="1" si="86"/>
        <v>0</v>
      </c>
      <c r="BY37" s="465">
        <f t="shared" ca="1" si="86"/>
        <v>0</v>
      </c>
      <c r="BZ37" s="465">
        <f t="shared" ca="1" si="86"/>
        <v>0</v>
      </c>
      <c r="CA37" s="465">
        <f t="shared" ca="1" si="86"/>
        <v>0</v>
      </c>
      <c r="CB37" s="465">
        <f t="shared" ca="1" si="86"/>
        <v>0</v>
      </c>
      <c r="CC37" s="465">
        <f t="shared" ca="1" si="86"/>
        <v>0</v>
      </c>
      <c r="CD37" s="465">
        <f t="shared" ca="1" si="86"/>
        <v>0</v>
      </c>
      <c r="CE37" s="465">
        <f t="shared" ca="1" si="86"/>
        <v>0</v>
      </c>
      <c r="CF37" s="465">
        <f t="shared" ca="1" si="86"/>
        <v>0</v>
      </c>
      <c r="CG37" s="465">
        <f t="shared" ca="1" si="86"/>
        <v>0</v>
      </c>
      <c r="CH37" s="465">
        <f t="shared" ca="1" si="86"/>
        <v>0</v>
      </c>
      <c r="CI37" s="465">
        <f t="shared" ca="1" si="86"/>
        <v>0</v>
      </c>
      <c r="CJ37" s="465">
        <f t="shared" ca="1" si="86"/>
        <v>0</v>
      </c>
      <c r="CK37" s="465">
        <f t="shared" ca="1" si="86"/>
        <v>0</v>
      </c>
      <c r="CL37" s="465">
        <f t="shared" ca="1" si="86"/>
        <v>0</v>
      </c>
      <c r="CM37" s="465">
        <f t="shared" ca="1" si="86"/>
        <v>0</v>
      </c>
      <c r="CN37" s="465">
        <f t="shared" ca="1" si="86"/>
        <v>0</v>
      </c>
      <c r="CO37" s="465">
        <f t="shared" ca="1" si="86"/>
        <v>0</v>
      </c>
      <c r="CP37" s="465">
        <f t="shared" ref="CP37:CZ37" ca="1" si="87">IF(CP$11&lt;$D$1+$A37,$C37/$D$1,IF(CP$11=$D$1+$A37,($C37/$D$1)/2,0))</f>
        <v>0</v>
      </c>
      <c r="CQ37" s="465">
        <f t="shared" ca="1" si="87"/>
        <v>0</v>
      </c>
      <c r="CR37" s="465">
        <f t="shared" ca="1" si="87"/>
        <v>0</v>
      </c>
      <c r="CS37" s="465">
        <f t="shared" ca="1" si="87"/>
        <v>0</v>
      </c>
      <c r="CT37" s="465">
        <f t="shared" ca="1" si="87"/>
        <v>0</v>
      </c>
      <c r="CU37" s="465">
        <f t="shared" ca="1" si="87"/>
        <v>0</v>
      </c>
      <c r="CV37" s="465">
        <f t="shared" ca="1" si="87"/>
        <v>0</v>
      </c>
      <c r="CW37" s="465">
        <f t="shared" ca="1" si="87"/>
        <v>0</v>
      </c>
      <c r="CX37" s="465">
        <f t="shared" ca="1" si="87"/>
        <v>0</v>
      </c>
      <c r="CY37" s="465">
        <f t="shared" ca="1" si="87"/>
        <v>0</v>
      </c>
      <c r="CZ37" s="465">
        <f t="shared" ca="1" si="87"/>
        <v>0</v>
      </c>
      <c r="DA37" s="465" t="s">
        <v>261</v>
      </c>
      <c r="DB37" s="464">
        <f t="shared" si="18"/>
        <v>2042</v>
      </c>
      <c r="DC37" s="465"/>
      <c r="DD37" s="465"/>
      <c r="DE37" s="465"/>
      <c r="DF37" s="465"/>
    </row>
    <row r="38" spans="1:121" s="464" customFormat="1" x14ac:dyDescent="0.2">
      <c r="A38" s="195">
        <f t="shared" si="10"/>
        <v>27</v>
      </c>
      <c r="B38" s="195">
        <f t="shared" si="10"/>
        <v>2043</v>
      </c>
      <c r="C38" s="187">
        <f ca="1">IF(INDIRECT(DA38&amp;5)=$H$2,SUM($D$6:INDIRECT(DA38&amp;6)),IF(INDIRECT(DA38&amp;5)&gt;$H$2,INDIRECT(DA38&amp;6),0))</f>
        <v>0</v>
      </c>
      <c r="D38" s="465"/>
      <c r="E38" s="465"/>
      <c r="F38" s="465"/>
      <c r="G38" s="465"/>
      <c r="H38" s="465"/>
      <c r="I38" s="465"/>
      <c r="J38" s="465"/>
      <c r="K38" s="465"/>
      <c r="L38" s="465"/>
      <c r="M38" s="465"/>
      <c r="N38" s="465"/>
      <c r="O38" s="465"/>
      <c r="P38" s="465"/>
      <c r="Q38" s="465"/>
      <c r="R38" s="465"/>
      <c r="S38" s="465"/>
      <c r="T38" s="466"/>
      <c r="U38" s="466"/>
      <c r="V38" s="465"/>
      <c r="W38" s="465"/>
      <c r="X38" s="465"/>
      <c r="Y38" s="465"/>
      <c r="Z38" s="465"/>
      <c r="AA38" s="465"/>
      <c r="AB38" s="465"/>
      <c r="AC38" s="465"/>
      <c r="AD38" s="465">
        <f ca="1">($C38/$D$1)/2</f>
        <v>0</v>
      </c>
      <c r="AE38" s="465">
        <f t="shared" ref="AE38:BJ38" ca="1" si="88">IF(AE$11&lt;$D$1+$A38,$C38/$D$1,IF(AE$11=$D$1+$A38,($C38/$D$1)/2,0))</f>
        <v>0</v>
      </c>
      <c r="AF38" s="465">
        <f t="shared" ca="1" si="88"/>
        <v>0</v>
      </c>
      <c r="AG38" s="465">
        <f t="shared" ca="1" si="88"/>
        <v>0</v>
      </c>
      <c r="AH38" s="465">
        <f t="shared" ca="1" si="88"/>
        <v>0</v>
      </c>
      <c r="AI38" s="465">
        <f t="shared" ca="1" si="88"/>
        <v>0</v>
      </c>
      <c r="AJ38" s="465">
        <f t="shared" ca="1" si="88"/>
        <v>0</v>
      </c>
      <c r="AK38" s="465">
        <f t="shared" ca="1" si="88"/>
        <v>0</v>
      </c>
      <c r="AL38" s="465">
        <f t="shared" ca="1" si="88"/>
        <v>0</v>
      </c>
      <c r="AM38" s="465">
        <f t="shared" ca="1" si="88"/>
        <v>0</v>
      </c>
      <c r="AN38" s="465">
        <f t="shared" ca="1" si="88"/>
        <v>0</v>
      </c>
      <c r="AO38" s="465">
        <f t="shared" ca="1" si="88"/>
        <v>0</v>
      </c>
      <c r="AP38" s="465">
        <f t="shared" ca="1" si="88"/>
        <v>0</v>
      </c>
      <c r="AQ38" s="465">
        <f t="shared" ca="1" si="88"/>
        <v>0</v>
      </c>
      <c r="AR38" s="465">
        <f t="shared" ca="1" si="88"/>
        <v>0</v>
      </c>
      <c r="AS38" s="465">
        <f t="shared" ca="1" si="88"/>
        <v>0</v>
      </c>
      <c r="AT38" s="465">
        <f t="shared" ca="1" si="88"/>
        <v>0</v>
      </c>
      <c r="AU38" s="465">
        <f t="shared" ca="1" si="88"/>
        <v>0</v>
      </c>
      <c r="AV38" s="465">
        <f t="shared" ca="1" si="88"/>
        <v>0</v>
      </c>
      <c r="AW38" s="465">
        <f t="shared" ca="1" si="88"/>
        <v>0</v>
      </c>
      <c r="AX38" s="465">
        <f t="shared" ca="1" si="88"/>
        <v>0</v>
      </c>
      <c r="AY38" s="465">
        <f t="shared" ca="1" si="88"/>
        <v>0</v>
      </c>
      <c r="AZ38" s="465">
        <f t="shared" ca="1" si="88"/>
        <v>0</v>
      </c>
      <c r="BA38" s="465">
        <f t="shared" ca="1" si="88"/>
        <v>0</v>
      </c>
      <c r="BB38" s="465">
        <f t="shared" ca="1" si="88"/>
        <v>0</v>
      </c>
      <c r="BC38" s="465">
        <f t="shared" ca="1" si="88"/>
        <v>0</v>
      </c>
      <c r="BD38" s="465">
        <f t="shared" ca="1" si="88"/>
        <v>0</v>
      </c>
      <c r="BE38" s="465">
        <f t="shared" ca="1" si="88"/>
        <v>0</v>
      </c>
      <c r="BF38" s="465">
        <f t="shared" ca="1" si="88"/>
        <v>0</v>
      </c>
      <c r="BG38" s="465">
        <f t="shared" ca="1" si="88"/>
        <v>0</v>
      </c>
      <c r="BH38" s="465">
        <f t="shared" ca="1" si="88"/>
        <v>0</v>
      </c>
      <c r="BI38" s="465">
        <f t="shared" ca="1" si="88"/>
        <v>0</v>
      </c>
      <c r="BJ38" s="465">
        <f t="shared" ca="1" si="88"/>
        <v>0</v>
      </c>
      <c r="BK38" s="465">
        <f t="shared" ref="BK38:CP38" ca="1" si="89">IF(BK$11&lt;$D$1+$A38,$C38/$D$1,IF(BK$11=$D$1+$A38,($C38/$D$1)/2,0))</f>
        <v>0</v>
      </c>
      <c r="BL38" s="465">
        <f t="shared" ca="1" si="89"/>
        <v>0</v>
      </c>
      <c r="BM38" s="465">
        <f t="shared" ca="1" si="89"/>
        <v>0</v>
      </c>
      <c r="BN38" s="465">
        <f t="shared" ca="1" si="89"/>
        <v>0</v>
      </c>
      <c r="BO38" s="465">
        <f t="shared" ca="1" si="89"/>
        <v>0</v>
      </c>
      <c r="BP38" s="465">
        <f t="shared" ca="1" si="89"/>
        <v>0</v>
      </c>
      <c r="BQ38" s="465">
        <f t="shared" ca="1" si="89"/>
        <v>0</v>
      </c>
      <c r="BR38" s="465">
        <f t="shared" ca="1" si="89"/>
        <v>0</v>
      </c>
      <c r="BS38" s="465">
        <f t="shared" ca="1" si="89"/>
        <v>0</v>
      </c>
      <c r="BT38" s="465">
        <f t="shared" ca="1" si="89"/>
        <v>0</v>
      </c>
      <c r="BU38" s="465">
        <f t="shared" ca="1" si="89"/>
        <v>0</v>
      </c>
      <c r="BV38" s="465">
        <f t="shared" ca="1" si="89"/>
        <v>0</v>
      </c>
      <c r="BW38" s="465">
        <f t="shared" ca="1" si="89"/>
        <v>0</v>
      </c>
      <c r="BX38" s="465">
        <f t="shared" ca="1" si="89"/>
        <v>0</v>
      </c>
      <c r="BY38" s="465">
        <f t="shared" ca="1" si="89"/>
        <v>0</v>
      </c>
      <c r="BZ38" s="465">
        <f t="shared" ca="1" si="89"/>
        <v>0</v>
      </c>
      <c r="CA38" s="465">
        <f t="shared" ca="1" si="89"/>
        <v>0</v>
      </c>
      <c r="CB38" s="465">
        <f t="shared" ca="1" si="89"/>
        <v>0</v>
      </c>
      <c r="CC38" s="465">
        <f t="shared" ca="1" si="89"/>
        <v>0</v>
      </c>
      <c r="CD38" s="465">
        <f t="shared" ca="1" si="89"/>
        <v>0</v>
      </c>
      <c r="CE38" s="465">
        <f t="shared" ca="1" si="89"/>
        <v>0</v>
      </c>
      <c r="CF38" s="465">
        <f t="shared" ca="1" si="89"/>
        <v>0</v>
      </c>
      <c r="CG38" s="465">
        <f t="shared" ca="1" si="89"/>
        <v>0</v>
      </c>
      <c r="CH38" s="465">
        <f t="shared" ca="1" si="89"/>
        <v>0</v>
      </c>
      <c r="CI38" s="465">
        <f t="shared" ca="1" si="89"/>
        <v>0</v>
      </c>
      <c r="CJ38" s="465">
        <f t="shared" ca="1" si="89"/>
        <v>0</v>
      </c>
      <c r="CK38" s="465">
        <f t="shared" ca="1" si="89"/>
        <v>0</v>
      </c>
      <c r="CL38" s="465">
        <f t="shared" ca="1" si="89"/>
        <v>0</v>
      </c>
      <c r="CM38" s="465">
        <f t="shared" ca="1" si="89"/>
        <v>0</v>
      </c>
      <c r="CN38" s="465">
        <f t="shared" ca="1" si="89"/>
        <v>0</v>
      </c>
      <c r="CO38" s="465">
        <f t="shared" ca="1" si="89"/>
        <v>0</v>
      </c>
      <c r="CP38" s="465">
        <f t="shared" ca="1" si="89"/>
        <v>0</v>
      </c>
      <c r="CQ38" s="465">
        <f t="shared" ref="CQ38:CZ38" ca="1" si="90">IF(CQ$11&lt;$D$1+$A38,$C38/$D$1,IF(CQ$11=$D$1+$A38,($C38/$D$1)/2,0))</f>
        <v>0</v>
      </c>
      <c r="CR38" s="465">
        <f t="shared" ca="1" si="90"/>
        <v>0</v>
      </c>
      <c r="CS38" s="465">
        <f t="shared" ca="1" si="90"/>
        <v>0</v>
      </c>
      <c r="CT38" s="465">
        <f t="shared" ca="1" si="90"/>
        <v>0</v>
      </c>
      <c r="CU38" s="465">
        <f t="shared" ca="1" si="90"/>
        <v>0</v>
      </c>
      <c r="CV38" s="465">
        <f t="shared" ca="1" si="90"/>
        <v>0</v>
      </c>
      <c r="CW38" s="465">
        <f t="shared" ca="1" si="90"/>
        <v>0</v>
      </c>
      <c r="CX38" s="465">
        <f t="shared" ca="1" si="90"/>
        <v>0</v>
      </c>
      <c r="CY38" s="465">
        <f t="shared" ca="1" si="90"/>
        <v>0</v>
      </c>
      <c r="CZ38" s="465">
        <f t="shared" ca="1" si="90"/>
        <v>0</v>
      </c>
      <c r="DA38" s="465" t="s">
        <v>262</v>
      </c>
      <c r="DB38" s="464">
        <f t="shared" si="18"/>
        <v>2043</v>
      </c>
      <c r="DC38" s="465"/>
      <c r="DD38" s="465"/>
      <c r="DE38" s="465"/>
      <c r="DF38" s="465"/>
      <c r="DG38" s="465"/>
    </row>
    <row r="39" spans="1:121" s="464" customFormat="1" x14ac:dyDescent="0.2">
      <c r="A39" s="195">
        <f t="shared" si="10"/>
        <v>28</v>
      </c>
      <c r="B39" s="195">
        <f t="shared" si="10"/>
        <v>2044</v>
      </c>
      <c r="C39" s="187">
        <f ca="1">IF(INDIRECT(DA39&amp;5)=$H$2,SUM($D$6:INDIRECT(DA39&amp;6)),IF(INDIRECT(DA39&amp;5)&gt;$H$2,INDIRECT(DA39&amp;6),0))</f>
        <v>0</v>
      </c>
      <c r="D39" s="465"/>
      <c r="E39" s="465"/>
      <c r="F39" s="465"/>
      <c r="G39" s="465"/>
      <c r="H39" s="465"/>
      <c r="I39" s="465"/>
      <c r="J39" s="465"/>
      <c r="K39" s="465"/>
      <c r="L39" s="465"/>
      <c r="M39" s="465"/>
      <c r="N39" s="465"/>
      <c r="O39" s="465"/>
      <c r="P39" s="465"/>
      <c r="Q39" s="465"/>
      <c r="R39" s="465"/>
      <c r="S39" s="465"/>
      <c r="T39" s="466"/>
      <c r="U39" s="466"/>
      <c r="V39" s="465"/>
      <c r="W39" s="465"/>
      <c r="X39" s="465"/>
      <c r="Y39" s="465"/>
      <c r="Z39" s="465"/>
      <c r="AA39" s="465"/>
      <c r="AB39" s="465"/>
      <c r="AC39" s="465"/>
      <c r="AD39" s="465"/>
      <c r="AE39" s="465">
        <f ca="1">($C39/$D$1)/2</f>
        <v>0</v>
      </c>
      <c r="AF39" s="465">
        <f t="shared" ref="AF39:BK39" ca="1" si="91">IF(AF$11&lt;$D$1+$A39,$C39/$D$1,IF(AF$11=$D$1+$A39,($C39/$D$1)/2,0))</f>
        <v>0</v>
      </c>
      <c r="AG39" s="465">
        <f t="shared" ca="1" si="91"/>
        <v>0</v>
      </c>
      <c r="AH39" s="465">
        <f t="shared" ca="1" si="91"/>
        <v>0</v>
      </c>
      <c r="AI39" s="465">
        <f t="shared" ca="1" si="91"/>
        <v>0</v>
      </c>
      <c r="AJ39" s="465">
        <f t="shared" ca="1" si="91"/>
        <v>0</v>
      </c>
      <c r="AK39" s="465">
        <f t="shared" ca="1" si="91"/>
        <v>0</v>
      </c>
      <c r="AL39" s="465">
        <f t="shared" ca="1" si="91"/>
        <v>0</v>
      </c>
      <c r="AM39" s="465">
        <f t="shared" ca="1" si="91"/>
        <v>0</v>
      </c>
      <c r="AN39" s="465">
        <f t="shared" ca="1" si="91"/>
        <v>0</v>
      </c>
      <c r="AO39" s="465">
        <f t="shared" ca="1" si="91"/>
        <v>0</v>
      </c>
      <c r="AP39" s="465">
        <f t="shared" ca="1" si="91"/>
        <v>0</v>
      </c>
      <c r="AQ39" s="465">
        <f t="shared" ca="1" si="91"/>
        <v>0</v>
      </c>
      <c r="AR39" s="465">
        <f t="shared" ca="1" si="91"/>
        <v>0</v>
      </c>
      <c r="AS39" s="465">
        <f t="shared" ca="1" si="91"/>
        <v>0</v>
      </c>
      <c r="AT39" s="465">
        <f t="shared" ca="1" si="91"/>
        <v>0</v>
      </c>
      <c r="AU39" s="465">
        <f t="shared" ca="1" si="91"/>
        <v>0</v>
      </c>
      <c r="AV39" s="465">
        <f t="shared" ca="1" si="91"/>
        <v>0</v>
      </c>
      <c r="AW39" s="465">
        <f t="shared" ca="1" si="91"/>
        <v>0</v>
      </c>
      <c r="AX39" s="465">
        <f t="shared" ca="1" si="91"/>
        <v>0</v>
      </c>
      <c r="AY39" s="465">
        <f t="shared" ca="1" si="91"/>
        <v>0</v>
      </c>
      <c r="AZ39" s="465">
        <f t="shared" ca="1" si="91"/>
        <v>0</v>
      </c>
      <c r="BA39" s="465">
        <f t="shared" ca="1" si="91"/>
        <v>0</v>
      </c>
      <c r="BB39" s="465">
        <f t="shared" ca="1" si="91"/>
        <v>0</v>
      </c>
      <c r="BC39" s="465">
        <f t="shared" ca="1" si="91"/>
        <v>0</v>
      </c>
      <c r="BD39" s="465">
        <f t="shared" ca="1" si="91"/>
        <v>0</v>
      </c>
      <c r="BE39" s="465">
        <f t="shared" ca="1" si="91"/>
        <v>0</v>
      </c>
      <c r="BF39" s="465">
        <f t="shared" ca="1" si="91"/>
        <v>0</v>
      </c>
      <c r="BG39" s="465">
        <f t="shared" ca="1" si="91"/>
        <v>0</v>
      </c>
      <c r="BH39" s="465">
        <f t="shared" ca="1" si="91"/>
        <v>0</v>
      </c>
      <c r="BI39" s="465">
        <f t="shared" ca="1" si="91"/>
        <v>0</v>
      </c>
      <c r="BJ39" s="465">
        <f t="shared" ca="1" si="91"/>
        <v>0</v>
      </c>
      <c r="BK39" s="465">
        <f t="shared" ca="1" si="91"/>
        <v>0</v>
      </c>
      <c r="BL39" s="465">
        <f t="shared" ref="BL39:CQ39" ca="1" si="92">IF(BL$11&lt;$D$1+$A39,$C39/$D$1,IF(BL$11=$D$1+$A39,($C39/$D$1)/2,0))</f>
        <v>0</v>
      </c>
      <c r="BM39" s="465">
        <f t="shared" ca="1" si="92"/>
        <v>0</v>
      </c>
      <c r="BN39" s="465">
        <f t="shared" ca="1" si="92"/>
        <v>0</v>
      </c>
      <c r="BO39" s="465">
        <f t="shared" ca="1" si="92"/>
        <v>0</v>
      </c>
      <c r="BP39" s="465">
        <f t="shared" ca="1" si="92"/>
        <v>0</v>
      </c>
      <c r="BQ39" s="465">
        <f t="shared" ca="1" si="92"/>
        <v>0</v>
      </c>
      <c r="BR39" s="465">
        <f t="shared" ca="1" si="92"/>
        <v>0</v>
      </c>
      <c r="BS39" s="465">
        <f t="shared" ca="1" si="92"/>
        <v>0</v>
      </c>
      <c r="BT39" s="465">
        <f t="shared" ca="1" si="92"/>
        <v>0</v>
      </c>
      <c r="BU39" s="465">
        <f t="shared" ca="1" si="92"/>
        <v>0</v>
      </c>
      <c r="BV39" s="465">
        <f t="shared" ca="1" si="92"/>
        <v>0</v>
      </c>
      <c r="BW39" s="465">
        <f t="shared" ca="1" si="92"/>
        <v>0</v>
      </c>
      <c r="BX39" s="465">
        <f t="shared" ca="1" si="92"/>
        <v>0</v>
      </c>
      <c r="BY39" s="465">
        <f t="shared" ca="1" si="92"/>
        <v>0</v>
      </c>
      <c r="BZ39" s="465">
        <f t="shared" ca="1" si="92"/>
        <v>0</v>
      </c>
      <c r="CA39" s="465">
        <f t="shared" ca="1" si="92"/>
        <v>0</v>
      </c>
      <c r="CB39" s="465">
        <f t="shared" ca="1" si="92"/>
        <v>0</v>
      </c>
      <c r="CC39" s="465">
        <f t="shared" ca="1" si="92"/>
        <v>0</v>
      </c>
      <c r="CD39" s="465">
        <f t="shared" ca="1" si="92"/>
        <v>0</v>
      </c>
      <c r="CE39" s="465">
        <f t="shared" ca="1" si="92"/>
        <v>0</v>
      </c>
      <c r="CF39" s="465">
        <f t="shared" ca="1" si="92"/>
        <v>0</v>
      </c>
      <c r="CG39" s="465">
        <f t="shared" ca="1" si="92"/>
        <v>0</v>
      </c>
      <c r="CH39" s="465">
        <f t="shared" ca="1" si="92"/>
        <v>0</v>
      </c>
      <c r="CI39" s="465">
        <f t="shared" ca="1" si="92"/>
        <v>0</v>
      </c>
      <c r="CJ39" s="465">
        <f t="shared" ca="1" si="92"/>
        <v>0</v>
      </c>
      <c r="CK39" s="465">
        <f t="shared" ca="1" si="92"/>
        <v>0</v>
      </c>
      <c r="CL39" s="465">
        <f t="shared" ca="1" si="92"/>
        <v>0</v>
      </c>
      <c r="CM39" s="465">
        <f t="shared" ca="1" si="92"/>
        <v>0</v>
      </c>
      <c r="CN39" s="465">
        <f t="shared" ca="1" si="92"/>
        <v>0</v>
      </c>
      <c r="CO39" s="465">
        <f t="shared" ca="1" si="92"/>
        <v>0</v>
      </c>
      <c r="CP39" s="465">
        <f t="shared" ca="1" si="92"/>
        <v>0</v>
      </c>
      <c r="CQ39" s="465">
        <f t="shared" ca="1" si="92"/>
        <v>0</v>
      </c>
      <c r="CR39" s="465">
        <f t="shared" ref="CR39:CZ39" ca="1" si="93">IF(CR$11&lt;$D$1+$A39,$C39/$D$1,IF(CR$11=$D$1+$A39,($C39/$D$1)/2,0))</f>
        <v>0</v>
      </c>
      <c r="CS39" s="465">
        <f t="shared" ca="1" si="93"/>
        <v>0</v>
      </c>
      <c r="CT39" s="465">
        <f t="shared" ca="1" si="93"/>
        <v>0</v>
      </c>
      <c r="CU39" s="465">
        <f t="shared" ca="1" si="93"/>
        <v>0</v>
      </c>
      <c r="CV39" s="465">
        <f t="shared" ca="1" si="93"/>
        <v>0</v>
      </c>
      <c r="CW39" s="465">
        <f t="shared" ca="1" si="93"/>
        <v>0</v>
      </c>
      <c r="CX39" s="465">
        <f t="shared" ca="1" si="93"/>
        <v>0</v>
      </c>
      <c r="CY39" s="465">
        <f t="shared" ca="1" si="93"/>
        <v>0</v>
      </c>
      <c r="CZ39" s="465">
        <f t="shared" ca="1" si="93"/>
        <v>0</v>
      </c>
      <c r="DA39" s="465" t="s">
        <v>263</v>
      </c>
      <c r="DB39" s="464">
        <f t="shared" si="18"/>
        <v>2044</v>
      </c>
      <c r="DC39" s="465"/>
      <c r="DD39" s="465"/>
      <c r="DE39" s="465"/>
      <c r="DF39" s="465"/>
      <c r="DG39" s="465"/>
      <c r="DH39" s="465"/>
    </row>
    <row r="40" spans="1:121" s="464" customFormat="1" x14ac:dyDescent="0.2">
      <c r="A40" s="195">
        <f t="shared" si="10"/>
        <v>29</v>
      </c>
      <c r="B40" s="195">
        <f t="shared" si="10"/>
        <v>2045</v>
      </c>
      <c r="C40" s="187">
        <f ca="1">IF(INDIRECT(DA40&amp;5)=$H$2,SUM($D$6:INDIRECT(DA40&amp;6)),IF(INDIRECT(DA40&amp;5)&gt;$H$2,INDIRECT(DA40&amp;6),0))</f>
        <v>0</v>
      </c>
      <c r="D40" s="465"/>
      <c r="E40" s="465"/>
      <c r="F40" s="465"/>
      <c r="G40" s="465"/>
      <c r="H40" s="465"/>
      <c r="I40" s="465"/>
      <c r="J40" s="465"/>
      <c r="K40" s="465"/>
      <c r="L40" s="465"/>
      <c r="M40" s="465"/>
      <c r="N40" s="465"/>
      <c r="O40" s="465"/>
      <c r="P40" s="465"/>
      <c r="Q40" s="465"/>
      <c r="R40" s="465"/>
      <c r="S40" s="465"/>
      <c r="T40" s="466"/>
      <c r="U40" s="466"/>
      <c r="V40" s="465"/>
      <c r="W40" s="465"/>
      <c r="X40" s="465"/>
      <c r="Y40" s="465"/>
      <c r="Z40" s="465"/>
      <c r="AA40" s="465"/>
      <c r="AB40" s="465"/>
      <c r="AC40" s="465"/>
      <c r="AD40" s="465"/>
      <c r="AE40" s="465"/>
      <c r="AF40" s="465">
        <f ca="1">($C40/$D$1)/2</f>
        <v>0</v>
      </c>
      <c r="AG40" s="465">
        <f t="shared" ref="AG40:BL40" ca="1" si="94">IF(AG$11&lt;$D$1+$A40,$C40/$D$1,IF(AG$11=$D$1+$A40,($C40/$D$1)/2,0))</f>
        <v>0</v>
      </c>
      <c r="AH40" s="465">
        <f t="shared" ca="1" si="94"/>
        <v>0</v>
      </c>
      <c r="AI40" s="465">
        <f t="shared" ca="1" si="94"/>
        <v>0</v>
      </c>
      <c r="AJ40" s="465">
        <f t="shared" ca="1" si="94"/>
        <v>0</v>
      </c>
      <c r="AK40" s="465">
        <f t="shared" ca="1" si="94"/>
        <v>0</v>
      </c>
      <c r="AL40" s="465">
        <f t="shared" ca="1" si="94"/>
        <v>0</v>
      </c>
      <c r="AM40" s="465">
        <f t="shared" ca="1" si="94"/>
        <v>0</v>
      </c>
      <c r="AN40" s="465">
        <f t="shared" ca="1" si="94"/>
        <v>0</v>
      </c>
      <c r="AO40" s="465">
        <f t="shared" ca="1" si="94"/>
        <v>0</v>
      </c>
      <c r="AP40" s="465">
        <f t="shared" ca="1" si="94"/>
        <v>0</v>
      </c>
      <c r="AQ40" s="465">
        <f t="shared" ca="1" si="94"/>
        <v>0</v>
      </c>
      <c r="AR40" s="465">
        <f t="shared" ca="1" si="94"/>
        <v>0</v>
      </c>
      <c r="AS40" s="465">
        <f t="shared" ca="1" si="94"/>
        <v>0</v>
      </c>
      <c r="AT40" s="465">
        <f t="shared" ca="1" si="94"/>
        <v>0</v>
      </c>
      <c r="AU40" s="465">
        <f t="shared" ca="1" si="94"/>
        <v>0</v>
      </c>
      <c r="AV40" s="465">
        <f t="shared" ca="1" si="94"/>
        <v>0</v>
      </c>
      <c r="AW40" s="465">
        <f t="shared" ca="1" si="94"/>
        <v>0</v>
      </c>
      <c r="AX40" s="465">
        <f t="shared" ca="1" si="94"/>
        <v>0</v>
      </c>
      <c r="AY40" s="465">
        <f t="shared" ca="1" si="94"/>
        <v>0</v>
      </c>
      <c r="AZ40" s="465">
        <f t="shared" ca="1" si="94"/>
        <v>0</v>
      </c>
      <c r="BA40" s="465">
        <f t="shared" ca="1" si="94"/>
        <v>0</v>
      </c>
      <c r="BB40" s="465">
        <f t="shared" ca="1" si="94"/>
        <v>0</v>
      </c>
      <c r="BC40" s="465">
        <f t="shared" ca="1" si="94"/>
        <v>0</v>
      </c>
      <c r="BD40" s="465">
        <f t="shared" ca="1" si="94"/>
        <v>0</v>
      </c>
      <c r="BE40" s="465">
        <f t="shared" ca="1" si="94"/>
        <v>0</v>
      </c>
      <c r="BF40" s="465">
        <f t="shared" ca="1" si="94"/>
        <v>0</v>
      </c>
      <c r="BG40" s="465">
        <f t="shared" ca="1" si="94"/>
        <v>0</v>
      </c>
      <c r="BH40" s="465">
        <f t="shared" ca="1" si="94"/>
        <v>0</v>
      </c>
      <c r="BI40" s="465">
        <f t="shared" ca="1" si="94"/>
        <v>0</v>
      </c>
      <c r="BJ40" s="465">
        <f t="shared" ca="1" si="94"/>
        <v>0</v>
      </c>
      <c r="BK40" s="465">
        <f t="shared" ca="1" si="94"/>
        <v>0</v>
      </c>
      <c r="BL40" s="465">
        <f t="shared" ca="1" si="94"/>
        <v>0</v>
      </c>
      <c r="BM40" s="465">
        <f t="shared" ref="BM40:CR40" ca="1" si="95">IF(BM$11&lt;$D$1+$A40,$C40/$D$1,IF(BM$11=$D$1+$A40,($C40/$D$1)/2,0))</f>
        <v>0</v>
      </c>
      <c r="BN40" s="465">
        <f t="shared" ca="1" si="95"/>
        <v>0</v>
      </c>
      <c r="BO40" s="465">
        <f t="shared" ca="1" si="95"/>
        <v>0</v>
      </c>
      <c r="BP40" s="465">
        <f t="shared" ca="1" si="95"/>
        <v>0</v>
      </c>
      <c r="BQ40" s="465">
        <f t="shared" ca="1" si="95"/>
        <v>0</v>
      </c>
      <c r="BR40" s="465">
        <f t="shared" ca="1" si="95"/>
        <v>0</v>
      </c>
      <c r="BS40" s="465">
        <f t="shared" ca="1" si="95"/>
        <v>0</v>
      </c>
      <c r="BT40" s="465">
        <f t="shared" ca="1" si="95"/>
        <v>0</v>
      </c>
      <c r="BU40" s="465">
        <f t="shared" ca="1" si="95"/>
        <v>0</v>
      </c>
      <c r="BV40" s="465">
        <f t="shared" ca="1" si="95"/>
        <v>0</v>
      </c>
      <c r="BW40" s="465">
        <f t="shared" ca="1" si="95"/>
        <v>0</v>
      </c>
      <c r="BX40" s="465">
        <f t="shared" ca="1" si="95"/>
        <v>0</v>
      </c>
      <c r="BY40" s="465">
        <f t="shared" ca="1" si="95"/>
        <v>0</v>
      </c>
      <c r="BZ40" s="465">
        <f t="shared" ca="1" si="95"/>
        <v>0</v>
      </c>
      <c r="CA40" s="465">
        <f t="shared" ca="1" si="95"/>
        <v>0</v>
      </c>
      <c r="CB40" s="465">
        <f t="shared" ca="1" si="95"/>
        <v>0</v>
      </c>
      <c r="CC40" s="465">
        <f t="shared" ca="1" si="95"/>
        <v>0</v>
      </c>
      <c r="CD40" s="465">
        <f t="shared" ca="1" si="95"/>
        <v>0</v>
      </c>
      <c r="CE40" s="465">
        <f t="shared" ca="1" si="95"/>
        <v>0</v>
      </c>
      <c r="CF40" s="465">
        <f t="shared" ca="1" si="95"/>
        <v>0</v>
      </c>
      <c r="CG40" s="465">
        <f t="shared" ca="1" si="95"/>
        <v>0</v>
      </c>
      <c r="CH40" s="465">
        <f t="shared" ca="1" si="95"/>
        <v>0</v>
      </c>
      <c r="CI40" s="465">
        <f t="shared" ca="1" si="95"/>
        <v>0</v>
      </c>
      <c r="CJ40" s="465">
        <f t="shared" ca="1" si="95"/>
        <v>0</v>
      </c>
      <c r="CK40" s="465">
        <f t="shared" ca="1" si="95"/>
        <v>0</v>
      </c>
      <c r="CL40" s="465">
        <f t="shared" ca="1" si="95"/>
        <v>0</v>
      </c>
      <c r="CM40" s="465">
        <f t="shared" ca="1" si="95"/>
        <v>0</v>
      </c>
      <c r="CN40" s="465">
        <f t="shared" ca="1" si="95"/>
        <v>0</v>
      </c>
      <c r="CO40" s="465">
        <f t="shared" ca="1" si="95"/>
        <v>0</v>
      </c>
      <c r="CP40" s="465">
        <f t="shared" ca="1" si="95"/>
        <v>0</v>
      </c>
      <c r="CQ40" s="465">
        <f t="shared" ca="1" si="95"/>
        <v>0</v>
      </c>
      <c r="CR40" s="465">
        <f t="shared" ca="1" si="95"/>
        <v>0</v>
      </c>
      <c r="CS40" s="465">
        <f t="shared" ref="CS40:CZ40" ca="1" si="96">IF(CS$11&lt;$D$1+$A40,$C40/$D$1,IF(CS$11=$D$1+$A40,($C40/$D$1)/2,0))</f>
        <v>0</v>
      </c>
      <c r="CT40" s="465">
        <f t="shared" ca="1" si="96"/>
        <v>0</v>
      </c>
      <c r="CU40" s="465">
        <f t="shared" ca="1" si="96"/>
        <v>0</v>
      </c>
      <c r="CV40" s="465">
        <f t="shared" ca="1" si="96"/>
        <v>0</v>
      </c>
      <c r="CW40" s="465">
        <f t="shared" ca="1" si="96"/>
        <v>0</v>
      </c>
      <c r="CX40" s="465">
        <f t="shared" ca="1" si="96"/>
        <v>0</v>
      </c>
      <c r="CY40" s="465">
        <f t="shared" ca="1" si="96"/>
        <v>0</v>
      </c>
      <c r="CZ40" s="465">
        <f t="shared" ca="1" si="96"/>
        <v>0</v>
      </c>
      <c r="DA40" s="465" t="s">
        <v>264</v>
      </c>
      <c r="DB40" s="464">
        <f t="shared" si="18"/>
        <v>2045</v>
      </c>
      <c r="DC40" s="465"/>
      <c r="DD40" s="465"/>
      <c r="DE40" s="465"/>
      <c r="DF40" s="465"/>
      <c r="DG40" s="465"/>
      <c r="DH40" s="465"/>
      <c r="DI40" s="465"/>
    </row>
    <row r="41" spans="1:121" s="464" customFormat="1" x14ac:dyDescent="0.2">
      <c r="A41" s="195">
        <f t="shared" si="10"/>
        <v>30</v>
      </c>
      <c r="B41" s="195">
        <f t="shared" si="10"/>
        <v>2046</v>
      </c>
      <c r="C41" s="187">
        <f ca="1">IF(INDIRECT(DA41&amp;5)=$H$2,SUM($D$6:INDIRECT(DA41&amp;6)),IF(INDIRECT(DA41&amp;5)&gt;$H$2,INDIRECT(DA41&amp;6),0))</f>
        <v>0</v>
      </c>
      <c r="D41" s="465"/>
      <c r="E41" s="465"/>
      <c r="F41" s="465"/>
      <c r="G41" s="465"/>
      <c r="H41" s="465"/>
      <c r="I41" s="465"/>
      <c r="J41" s="465"/>
      <c r="K41" s="465"/>
      <c r="L41" s="465"/>
      <c r="M41" s="465"/>
      <c r="N41" s="465"/>
      <c r="O41" s="465"/>
      <c r="P41" s="465"/>
      <c r="Q41" s="465"/>
      <c r="R41" s="465"/>
      <c r="S41" s="465"/>
      <c r="T41" s="466"/>
      <c r="U41" s="466"/>
      <c r="V41" s="465"/>
      <c r="W41" s="465"/>
      <c r="X41" s="465"/>
      <c r="Y41" s="465"/>
      <c r="Z41" s="465"/>
      <c r="AA41" s="465"/>
      <c r="AB41" s="465"/>
      <c r="AC41" s="465"/>
      <c r="AD41" s="465"/>
      <c r="AE41" s="465"/>
      <c r="AF41" s="465"/>
      <c r="AG41" s="465">
        <f ca="1">($C41/$D$1)/2</f>
        <v>0</v>
      </c>
      <c r="AH41" s="465">
        <f t="shared" ref="AH41:BM41" ca="1" si="97">IF(AH$11&lt;$D$1+$A41,$C41/$D$1,IF(AH$11=$D$1+$A41,($C41/$D$1)/2,0))</f>
        <v>0</v>
      </c>
      <c r="AI41" s="465">
        <f t="shared" ca="1" si="97"/>
        <v>0</v>
      </c>
      <c r="AJ41" s="465">
        <f t="shared" ca="1" si="97"/>
        <v>0</v>
      </c>
      <c r="AK41" s="465">
        <f t="shared" ca="1" si="97"/>
        <v>0</v>
      </c>
      <c r="AL41" s="465">
        <f t="shared" ca="1" si="97"/>
        <v>0</v>
      </c>
      <c r="AM41" s="465">
        <f t="shared" ca="1" si="97"/>
        <v>0</v>
      </c>
      <c r="AN41" s="465">
        <f t="shared" ca="1" si="97"/>
        <v>0</v>
      </c>
      <c r="AO41" s="465">
        <f t="shared" ca="1" si="97"/>
        <v>0</v>
      </c>
      <c r="AP41" s="465">
        <f t="shared" ca="1" si="97"/>
        <v>0</v>
      </c>
      <c r="AQ41" s="465">
        <f t="shared" ca="1" si="97"/>
        <v>0</v>
      </c>
      <c r="AR41" s="465">
        <f t="shared" ca="1" si="97"/>
        <v>0</v>
      </c>
      <c r="AS41" s="465">
        <f t="shared" ca="1" si="97"/>
        <v>0</v>
      </c>
      <c r="AT41" s="465">
        <f t="shared" ca="1" si="97"/>
        <v>0</v>
      </c>
      <c r="AU41" s="465">
        <f t="shared" ca="1" si="97"/>
        <v>0</v>
      </c>
      <c r="AV41" s="465">
        <f t="shared" ca="1" si="97"/>
        <v>0</v>
      </c>
      <c r="AW41" s="465">
        <f t="shared" ca="1" si="97"/>
        <v>0</v>
      </c>
      <c r="AX41" s="465">
        <f t="shared" ca="1" si="97"/>
        <v>0</v>
      </c>
      <c r="AY41" s="465">
        <f t="shared" ca="1" si="97"/>
        <v>0</v>
      </c>
      <c r="AZ41" s="465">
        <f t="shared" ca="1" si="97"/>
        <v>0</v>
      </c>
      <c r="BA41" s="465">
        <f t="shared" ca="1" si="97"/>
        <v>0</v>
      </c>
      <c r="BB41" s="465">
        <f t="shared" ca="1" si="97"/>
        <v>0</v>
      </c>
      <c r="BC41" s="465">
        <f t="shared" ca="1" si="97"/>
        <v>0</v>
      </c>
      <c r="BD41" s="465">
        <f t="shared" ca="1" si="97"/>
        <v>0</v>
      </c>
      <c r="BE41" s="465">
        <f t="shared" ca="1" si="97"/>
        <v>0</v>
      </c>
      <c r="BF41" s="465">
        <f t="shared" ca="1" si="97"/>
        <v>0</v>
      </c>
      <c r="BG41" s="465">
        <f t="shared" ca="1" si="97"/>
        <v>0</v>
      </c>
      <c r="BH41" s="465">
        <f t="shared" ca="1" si="97"/>
        <v>0</v>
      </c>
      <c r="BI41" s="465">
        <f t="shared" ca="1" si="97"/>
        <v>0</v>
      </c>
      <c r="BJ41" s="465">
        <f t="shared" ca="1" si="97"/>
        <v>0</v>
      </c>
      <c r="BK41" s="465">
        <f t="shared" ca="1" si="97"/>
        <v>0</v>
      </c>
      <c r="BL41" s="465">
        <f t="shared" ca="1" si="97"/>
        <v>0</v>
      </c>
      <c r="BM41" s="465">
        <f t="shared" ca="1" si="97"/>
        <v>0</v>
      </c>
      <c r="BN41" s="465">
        <f t="shared" ref="BN41:CS41" ca="1" si="98">IF(BN$11&lt;$D$1+$A41,$C41/$D$1,IF(BN$11=$D$1+$A41,($C41/$D$1)/2,0))</f>
        <v>0</v>
      </c>
      <c r="BO41" s="465">
        <f t="shared" ca="1" si="98"/>
        <v>0</v>
      </c>
      <c r="BP41" s="465">
        <f t="shared" ca="1" si="98"/>
        <v>0</v>
      </c>
      <c r="BQ41" s="465">
        <f t="shared" ca="1" si="98"/>
        <v>0</v>
      </c>
      <c r="BR41" s="465">
        <f t="shared" ca="1" si="98"/>
        <v>0</v>
      </c>
      <c r="BS41" s="465">
        <f t="shared" ca="1" si="98"/>
        <v>0</v>
      </c>
      <c r="BT41" s="465">
        <f t="shared" ca="1" si="98"/>
        <v>0</v>
      </c>
      <c r="BU41" s="465">
        <f t="shared" ca="1" si="98"/>
        <v>0</v>
      </c>
      <c r="BV41" s="465">
        <f t="shared" ca="1" si="98"/>
        <v>0</v>
      </c>
      <c r="BW41" s="465">
        <f t="shared" ca="1" si="98"/>
        <v>0</v>
      </c>
      <c r="BX41" s="465">
        <f t="shared" ca="1" si="98"/>
        <v>0</v>
      </c>
      <c r="BY41" s="465">
        <f t="shared" ca="1" si="98"/>
        <v>0</v>
      </c>
      <c r="BZ41" s="465">
        <f t="shared" ca="1" si="98"/>
        <v>0</v>
      </c>
      <c r="CA41" s="465">
        <f t="shared" ca="1" si="98"/>
        <v>0</v>
      </c>
      <c r="CB41" s="465">
        <f t="shared" ca="1" si="98"/>
        <v>0</v>
      </c>
      <c r="CC41" s="465">
        <f t="shared" ca="1" si="98"/>
        <v>0</v>
      </c>
      <c r="CD41" s="465">
        <f t="shared" ca="1" si="98"/>
        <v>0</v>
      </c>
      <c r="CE41" s="465">
        <f t="shared" ca="1" si="98"/>
        <v>0</v>
      </c>
      <c r="CF41" s="465">
        <f t="shared" ca="1" si="98"/>
        <v>0</v>
      </c>
      <c r="CG41" s="465">
        <f t="shared" ca="1" si="98"/>
        <v>0</v>
      </c>
      <c r="CH41" s="465">
        <f t="shared" ca="1" si="98"/>
        <v>0</v>
      </c>
      <c r="CI41" s="465">
        <f t="shared" ca="1" si="98"/>
        <v>0</v>
      </c>
      <c r="CJ41" s="465">
        <f t="shared" ca="1" si="98"/>
        <v>0</v>
      </c>
      <c r="CK41" s="465">
        <f t="shared" ca="1" si="98"/>
        <v>0</v>
      </c>
      <c r="CL41" s="465">
        <f t="shared" ca="1" si="98"/>
        <v>0</v>
      </c>
      <c r="CM41" s="465">
        <f t="shared" ca="1" si="98"/>
        <v>0</v>
      </c>
      <c r="CN41" s="465">
        <f t="shared" ca="1" si="98"/>
        <v>0</v>
      </c>
      <c r="CO41" s="465">
        <f t="shared" ca="1" si="98"/>
        <v>0</v>
      </c>
      <c r="CP41" s="465">
        <f t="shared" ca="1" si="98"/>
        <v>0</v>
      </c>
      <c r="CQ41" s="465">
        <f t="shared" ca="1" si="98"/>
        <v>0</v>
      </c>
      <c r="CR41" s="465">
        <f t="shared" ca="1" si="98"/>
        <v>0</v>
      </c>
      <c r="CS41" s="465">
        <f t="shared" ca="1" si="98"/>
        <v>0</v>
      </c>
      <c r="CT41" s="465">
        <f t="shared" ref="CT41:CZ41" ca="1" si="99">IF(CT$11&lt;$D$1+$A41,$C41/$D$1,IF(CT$11=$D$1+$A41,($C41/$D$1)/2,0))</f>
        <v>0</v>
      </c>
      <c r="CU41" s="465">
        <f t="shared" ca="1" si="99"/>
        <v>0</v>
      </c>
      <c r="CV41" s="465">
        <f t="shared" ca="1" si="99"/>
        <v>0</v>
      </c>
      <c r="CW41" s="465">
        <f t="shared" ca="1" si="99"/>
        <v>0</v>
      </c>
      <c r="CX41" s="465">
        <f t="shared" ca="1" si="99"/>
        <v>0</v>
      </c>
      <c r="CY41" s="465">
        <f t="shared" ca="1" si="99"/>
        <v>0</v>
      </c>
      <c r="CZ41" s="465">
        <f t="shared" ca="1" si="99"/>
        <v>0</v>
      </c>
      <c r="DA41" s="465" t="s">
        <v>265</v>
      </c>
      <c r="DB41" s="464">
        <f t="shared" si="18"/>
        <v>2046</v>
      </c>
      <c r="DC41" s="465"/>
      <c r="DD41" s="465"/>
      <c r="DE41" s="465"/>
      <c r="DF41" s="465"/>
      <c r="DG41" s="465"/>
      <c r="DH41" s="465"/>
      <c r="DI41" s="465"/>
      <c r="DJ41" s="465"/>
    </row>
    <row r="42" spans="1:121" s="464" customFormat="1" x14ac:dyDescent="0.2">
      <c r="A42" s="195">
        <f t="shared" si="10"/>
        <v>31</v>
      </c>
      <c r="B42" s="195">
        <f t="shared" si="10"/>
        <v>2047</v>
      </c>
      <c r="C42" s="187">
        <f ca="1">IF(INDIRECT(DA42&amp;5)=$H$2,SUM($D$6:INDIRECT(DA42&amp;6)),IF(INDIRECT(DA42&amp;5)&gt;$H$2,INDIRECT(DA42&amp;6),0))</f>
        <v>0</v>
      </c>
      <c r="D42" s="465"/>
      <c r="E42" s="465"/>
      <c r="F42" s="465"/>
      <c r="G42" s="465"/>
      <c r="H42" s="465"/>
      <c r="I42" s="465"/>
      <c r="J42" s="465"/>
      <c r="K42" s="465"/>
      <c r="L42" s="465"/>
      <c r="M42" s="465"/>
      <c r="N42" s="465"/>
      <c r="O42" s="465"/>
      <c r="P42" s="465"/>
      <c r="Q42" s="465"/>
      <c r="R42" s="465"/>
      <c r="S42" s="465"/>
      <c r="T42" s="466"/>
      <c r="U42" s="466"/>
      <c r="V42" s="465"/>
      <c r="W42" s="465"/>
      <c r="X42" s="465"/>
      <c r="Y42" s="465"/>
      <c r="Z42" s="465"/>
      <c r="AA42" s="465"/>
      <c r="AB42" s="465"/>
      <c r="AC42" s="465"/>
      <c r="AD42" s="465"/>
      <c r="AE42" s="465"/>
      <c r="AF42" s="465"/>
      <c r="AG42" s="465"/>
      <c r="AH42" s="465">
        <f ca="1">($C42/$D$1)/2</f>
        <v>0</v>
      </c>
      <c r="AI42" s="465">
        <f t="shared" ref="AI42:BN42" ca="1" si="100">IF(AI$11&lt;$D$1+$A42,$C42/$D$1,IF(AI$11=$D$1+$A42,($C42/$D$1)/2,0))</f>
        <v>0</v>
      </c>
      <c r="AJ42" s="465">
        <f t="shared" ca="1" si="100"/>
        <v>0</v>
      </c>
      <c r="AK42" s="465">
        <f t="shared" ca="1" si="100"/>
        <v>0</v>
      </c>
      <c r="AL42" s="465">
        <f t="shared" ca="1" si="100"/>
        <v>0</v>
      </c>
      <c r="AM42" s="465">
        <f t="shared" ca="1" si="100"/>
        <v>0</v>
      </c>
      <c r="AN42" s="465">
        <f t="shared" ca="1" si="100"/>
        <v>0</v>
      </c>
      <c r="AO42" s="465">
        <f t="shared" ca="1" si="100"/>
        <v>0</v>
      </c>
      <c r="AP42" s="465">
        <f t="shared" ca="1" si="100"/>
        <v>0</v>
      </c>
      <c r="AQ42" s="465">
        <f t="shared" ca="1" si="100"/>
        <v>0</v>
      </c>
      <c r="AR42" s="465">
        <f t="shared" ca="1" si="100"/>
        <v>0</v>
      </c>
      <c r="AS42" s="465">
        <f t="shared" ca="1" si="100"/>
        <v>0</v>
      </c>
      <c r="AT42" s="465">
        <f t="shared" ca="1" si="100"/>
        <v>0</v>
      </c>
      <c r="AU42" s="465">
        <f t="shared" ca="1" si="100"/>
        <v>0</v>
      </c>
      <c r="AV42" s="465">
        <f t="shared" ca="1" si="100"/>
        <v>0</v>
      </c>
      <c r="AW42" s="465">
        <f t="shared" ca="1" si="100"/>
        <v>0</v>
      </c>
      <c r="AX42" s="465">
        <f t="shared" ca="1" si="100"/>
        <v>0</v>
      </c>
      <c r="AY42" s="465">
        <f t="shared" ca="1" si="100"/>
        <v>0</v>
      </c>
      <c r="AZ42" s="465">
        <f t="shared" ca="1" si="100"/>
        <v>0</v>
      </c>
      <c r="BA42" s="465">
        <f t="shared" ca="1" si="100"/>
        <v>0</v>
      </c>
      <c r="BB42" s="465">
        <f t="shared" ca="1" si="100"/>
        <v>0</v>
      </c>
      <c r="BC42" s="465">
        <f t="shared" ca="1" si="100"/>
        <v>0</v>
      </c>
      <c r="BD42" s="465">
        <f t="shared" ca="1" si="100"/>
        <v>0</v>
      </c>
      <c r="BE42" s="465">
        <f t="shared" ca="1" si="100"/>
        <v>0</v>
      </c>
      <c r="BF42" s="465">
        <f t="shared" ca="1" si="100"/>
        <v>0</v>
      </c>
      <c r="BG42" s="465">
        <f t="shared" ca="1" si="100"/>
        <v>0</v>
      </c>
      <c r="BH42" s="465">
        <f t="shared" ca="1" si="100"/>
        <v>0</v>
      </c>
      <c r="BI42" s="465">
        <f t="shared" ca="1" si="100"/>
        <v>0</v>
      </c>
      <c r="BJ42" s="465">
        <f t="shared" ca="1" si="100"/>
        <v>0</v>
      </c>
      <c r="BK42" s="465">
        <f t="shared" ca="1" si="100"/>
        <v>0</v>
      </c>
      <c r="BL42" s="465">
        <f t="shared" ca="1" si="100"/>
        <v>0</v>
      </c>
      <c r="BM42" s="465">
        <f t="shared" ca="1" si="100"/>
        <v>0</v>
      </c>
      <c r="BN42" s="465">
        <f t="shared" ca="1" si="100"/>
        <v>0</v>
      </c>
      <c r="BO42" s="465">
        <f t="shared" ref="BO42:CT42" ca="1" si="101">IF(BO$11&lt;$D$1+$A42,$C42/$D$1,IF(BO$11=$D$1+$A42,($C42/$D$1)/2,0))</f>
        <v>0</v>
      </c>
      <c r="BP42" s="465">
        <f t="shared" ca="1" si="101"/>
        <v>0</v>
      </c>
      <c r="BQ42" s="465">
        <f t="shared" ca="1" si="101"/>
        <v>0</v>
      </c>
      <c r="BR42" s="465">
        <f t="shared" ca="1" si="101"/>
        <v>0</v>
      </c>
      <c r="BS42" s="465">
        <f t="shared" ca="1" si="101"/>
        <v>0</v>
      </c>
      <c r="BT42" s="465">
        <f t="shared" ca="1" si="101"/>
        <v>0</v>
      </c>
      <c r="BU42" s="465">
        <f t="shared" ca="1" si="101"/>
        <v>0</v>
      </c>
      <c r="BV42" s="465">
        <f t="shared" ca="1" si="101"/>
        <v>0</v>
      </c>
      <c r="BW42" s="465">
        <f t="shared" ca="1" si="101"/>
        <v>0</v>
      </c>
      <c r="BX42" s="465">
        <f t="shared" ca="1" si="101"/>
        <v>0</v>
      </c>
      <c r="BY42" s="465">
        <f t="shared" ca="1" si="101"/>
        <v>0</v>
      </c>
      <c r="BZ42" s="465">
        <f t="shared" ca="1" si="101"/>
        <v>0</v>
      </c>
      <c r="CA42" s="465">
        <f t="shared" ca="1" si="101"/>
        <v>0</v>
      </c>
      <c r="CB42" s="465">
        <f t="shared" ca="1" si="101"/>
        <v>0</v>
      </c>
      <c r="CC42" s="465">
        <f t="shared" ca="1" si="101"/>
        <v>0</v>
      </c>
      <c r="CD42" s="465">
        <f t="shared" ca="1" si="101"/>
        <v>0</v>
      </c>
      <c r="CE42" s="465">
        <f t="shared" ca="1" si="101"/>
        <v>0</v>
      </c>
      <c r="CF42" s="465">
        <f t="shared" ca="1" si="101"/>
        <v>0</v>
      </c>
      <c r="CG42" s="465">
        <f t="shared" ca="1" si="101"/>
        <v>0</v>
      </c>
      <c r="CH42" s="465">
        <f t="shared" ca="1" si="101"/>
        <v>0</v>
      </c>
      <c r="CI42" s="465">
        <f t="shared" ca="1" si="101"/>
        <v>0</v>
      </c>
      <c r="CJ42" s="465">
        <f t="shared" ca="1" si="101"/>
        <v>0</v>
      </c>
      <c r="CK42" s="465">
        <f t="shared" ca="1" si="101"/>
        <v>0</v>
      </c>
      <c r="CL42" s="465">
        <f t="shared" ca="1" si="101"/>
        <v>0</v>
      </c>
      <c r="CM42" s="465">
        <f t="shared" ca="1" si="101"/>
        <v>0</v>
      </c>
      <c r="CN42" s="465">
        <f t="shared" ca="1" si="101"/>
        <v>0</v>
      </c>
      <c r="CO42" s="465">
        <f t="shared" ca="1" si="101"/>
        <v>0</v>
      </c>
      <c r="CP42" s="465">
        <f t="shared" ca="1" si="101"/>
        <v>0</v>
      </c>
      <c r="CQ42" s="465">
        <f t="shared" ca="1" si="101"/>
        <v>0</v>
      </c>
      <c r="CR42" s="465">
        <f t="shared" ca="1" si="101"/>
        <v>0</v>
      </c>
      <c r="CS42" s="465">
        <f t="shared" ca="1" si="101"/>
        <v>0</v>
      </c>
      <c r="CT42" s="465">
        <f t="shared" ca="1" si="101"/>
        <v>0</v>
      </c>
      <c r="CU42" s="465">
        <f t="shared" ref="CU42:CZ42" ca="1" si="102">IF(CU$11&lt;$D$1+$A42,$C42/$D$1,IF(CU$11=$D$1+$A42,($C42/$D$1)/2,0))</f>
        <v>0</v>
      </c>
      <c r="CV42" s="465">
        <f t="shared" ca="1" si="102"/>
        <v>0</v>
      </c>
      <c r="CW42" s="465">
        <f t="shared" ca="1" si="102"/>
        <v>0</v>
      </c>
      <c r="CX42" s="465">
        <f t="shared" ca="1" si="102"/>
        <v>0</v>
      </c>
      <c r="CY42" s="465">
        <f t="shared" ca="1" si="102"/>
        <v>0</v>
      </c>
      <c r="CZ42" s="465">
        <f t="shared" ca="1" si="102"/>
        <v>0</v>
      </c>
      <c r="DA42" s="465" t="s">
        <v>266</v>
      </c>
      <c r="DB42" s="464">
        <f t="shared" si="18"/>
        <v>2047</v>
      </c>
      <c r="DC42" s="465"/>
      <c r="DD42" s="465"/>
      <c r="DE42" s="465"/>
      <c r="DF42" s="465"/>
      <c r="DG42" s="465"/>
      <c r="DH42" s="465"/>
      <c r="DI42" s="465"/>
      <c r="DJ42" s="465"/>
      <c r="DK42" s="465"/>
    </row>
    <row r="43" spans="1:121" s="464" customFormat="1" x14ac:dyDescent="0.2">
      <c r="A43" s="195">
        <f t="shared" si="10"/>
        <v>32</v>
      </c>
      <c r="B43" s="195">
        <f t="shared" si="10"/>
        <v>2048</v>
      </c>
      <c r="C43" s="187">
        <f ca="1">IF(INDIRECT(DA43&amp;5)=$H$2,SUM($D$6:INDIRECT(DA43&amp;6)),IF(INDIRECT(DA43&amp;5)&gt;$H$2,INDIRECT(DA43&amp;6),0))</f>
        <v>0</v>
      </c>
      <c r="D43" s="465"/>
      <c r="E43" s="465"/>
      <c r="F43" s="465"/>
      <c r="G43" s="465"/>
      <c r="H43" s="465"/>
      <c r="I43" s="465"/>
      <c r="J43" s="465"/>
      <c r="K43" s="465"/>
      <c r="L43" s="465"/>
      <c r="M43" s="465"/>
      <c r="N43" s="465"/>
      <c r="O43" s="465"/>
      <c r="P43" s="465"/>
      <c r="Q43" s="465"/>
      <c r="R43" s="465"/>
      <c r="S43" s="465"/>
      <c r="T43" s="466"/>
      <c r="U43" s="466"/>
      <c r="V43" s="465"/>
      <c r="W43" s="465"/>
      <c r="X43" s="465"/>
      <c r="Y43" s="465"/>
      <c r="Z43" s="465"/>
      <c r="AA43" s="465"/>
      <c r="AB43" s="465"/>
      <c r="AC43" s="465"/>
      <c r="AD43" s="465"/>
      <c r="AE43" s="465"/>
      <c r="AF43" s="465"/>
      <c r="AG43" s="465"/>
      <c r="AH43" s="465"/>
      <c r="AI43" s="465">
        <f ca="1">($C43/$D$1)/2</f>
        <v>0</v>
      </c>
      <c r="AJ43" s="465">
        <f t="shared" ref="AJ43:BO43" ca="1" si="103">IF(AJ$11&lt;$D$1+$A43,$C43/$D$1,IF(AJ$11=$D$1+$A43,($C43/$D$1)/2,0))</f>
        <v>0</v>
      </c>
      <c r="AK43" s="465">
        <f t="shared" ca="1" si="103"/>
        <v>0</v>
      </c>
      <c r="AL43" s="465">
        <f t="shared" ca="1" si="103"/>
        <v>0</v>
      </c>
      <c r="AM43" s="465">
        <f t="shared" ca="1" si="103"/>
        <v>0</v>
      </c>
      <c r="AN43" s="465">
        <f t="shared" ca="1" si="103"/>
        <v>0</v>
      </c>
      <c r="AO43" s="465">
        <f t="shared" ca="1" si="103"/>
        <v>0</v>
      </c>
      <c r="AP43" s="465">
        <f t="shared" ca="1" si="103"/>
        <v>0</v>
      </c>
      <c r="AQ43" s="465">
        <f t="shared" ca="1" si="103"/>
        <v>0</v>
      </c>
      <c r="AR43" s="465">
        <f t="shared" ca="1" si="103"/>
        <v>0</v>
      </c>
      <c r="AS43" s="465">
        <f t="shared" ca="1" si="103"/>
        <v>0</v>
      </c>
      <c r="AT43" s="465">
        <f t="shared" ca="1" si="103"/>
        <v>0</v>
      </c>
      <c r="AU43" s="465">
        <f t="shared" ca="1" si="103"/>
        <v>0</v>
      </c>
      <c r="AV43" s="465">
        <f t="shared" ca="1" si="103"/>
        <v>0</v>
      </c>
      <c r="AW43" s="465">
        <f t="shared" ca="1" si="103"/>
        <v>0</v>
      </c>
      <c r="AX43" s="465">
        <f t="shared" ca="1" si="103"/>
        <v>0</v>
      </c>
      <c r="AY43" s="465">
        <f t="shared" ca="1" si="103"/>
        <v>0</v>
      </c>
      <c r="AZ43" s="465">
        <f t="shared" ca="1" si="103"/>
        <v>0</v>
      </c>
      <c r="BA43" s="465">
        <f t="shared" ca="1" si="103"/>
        <v>0</v>
      </c>
      <c r="BB43" s="465">
        <f t="shared" ca="1" si="103"/>
        <v>0</v>
      </c>
      <c r="BC43" s="465">
        <f t="shared" ca="1" si="103"/>
        <v>0</v>
      </c>
      <c r="BD43" s="465">
        <f t="shared" ca="1" si="103"/>
        <v>0</v>
      </c>
      <c r="BE43" s="465">
        <f t="shared" ca="1" si="103"/>
        <v>0</v>
      </c>
      <c r="BF43" s="465">
        <f t="shared" ca="1" si="103"/>
        <v>0</v>
      </c>
      <c r="BG43" s="465">
        <f t="shared" ca="1" si="103"/>
        <v>0</v>
      </c>
      <c r="BH43" s="465">
        <f t="shared" ca="1" si="103"/>
        <v>0</v>
      </c>
      <c r="BI43" s="465">
        <f t="shared" ca="1" si="103"/>
        <v>0</v>
      </c>
      <c r="BJ43" s="465">
        <f t="shared" ca="1" si="103"/>
        <v>0</v>
      </c>
      <c r="BK43" s="465">
        <f t="shared" ca="1" si="103"/>
        <v>0</v>
      </c>
      <c r="BL43" s="465">
        <f t="shared" ca="1" si="103"/>
        <v>0</v>
      </c>
      <c r="BM43" s="465">
        <f t="shared" ca="1" si="103"/>
        <v>0</v>
      </c>
      <c r="BN43" s="465">
        <f t="shared" ca="1" si="103"/>
        <v>0</v>
      </c>
      <c r="BO43" s="465">
        <f t="shared" ca="1" si="103"/>
        <v>0</v>
      </c>
      <c r="BP43" s="465">
        <f t="shared" ref="BP43:CZ43" ca="1" si="104">IF(BP$11&lt;$D$1+$A43,$C43/$D$1,IF(BP$11=$D$1+$A43,($C43/$D$1)/2,0))</f>
        <v>0</v>
      </c>
      <c r="BQ43" s="465">
        <f t="shared" ca="1" si="104"/>
        <v>0</v>
      </c>
      <c r="BR43" s="465">
        <f t="shared" ca="1" si="104"/>
        <v>0</v>
      </c>
      <c r="BS43" s="465">
        <f t="shared" ca="1" si="104"/>
        <v>0</v>
      </c>
      <c r="BT43" s="465">
        <f t="shared" ca="1" si="104"/>
        <v>0</v>
      </c>
      <c r="BU43" s="465">
        <f t="shared" ca="1" si="104"/>
        <v>0</v>
      </c>
      <c r="BV43" s="465">
        <f t="shared" ca="1" si="104"/>
        <v>0</v>
      </c>
      <c r="BW43" s="465">
        <f t="shared" ca="1" si="104"/>
        <v>0</v>
      </c>
      <c r="BX43" s="465">
        <f t="shared" ca="1" si="104"/>
        <v>0</v>
      </c>
      <c r="BY43" s="465">
        <f t="shared" ca="1" si="104"/>
        <v>0</v>
      </c>
      <c r="BZ43" s="465">
        <f t="shared" ca="1" si="104"/>
        <v>0</v>
      </c>
      <c r="CA43" s="465">
        <f t="shared" ca="1" si="104"/>
        <v>0</v>
      </c>
      <c r="CB43" s="465">
        <f t="shared" ca="1" si="104"/>
        <v>0</v>
      </c>
      <c r="CC43" s="465">
        <f t="shared" ca="1" si="104"/>
        <v>0</v>
      </c>
      <c r="CD43" s="465">
        <f t="shared" ca="1" si="104"/>
        <v>0</v>
      </c>
      <c r="CE43" s="465">
        <f t="shared" ca="1" si="104"/>
        <v>0</v>
      </c>
      <c r="CF43" s="465">
        <f t="shared" ca="1" si="104"/>
        <v>0</v>
      </c>
      <c r="CG43" s="465">
        <f t="shared" ca="1" si="104"/>
        <v>0</v>
      </c>
      <c r="CH43" s="465">
        <f t="shared" ca="1" si="104"/>
        <v>0</v>
      </c>
      <c r="CI43" s="465">
        <f t="shared" ca="1" si="104"/>
        <v>0</v>
      </c>
      <c r="CJ43" s="465">
        <f t="shared" ca="1" si="104"/>
        <v>0</v>
      </c>
      <c r="CK43" s="465">
        <f t="shared" ca="1" si="104"/>
        <v>0</v>
      </c>
      <c r="CL43" s="465">
        <f t="shared" ca="1" si="104"/>
        <v>0</v>
      </c>
      <c r="CM43" s="465">
        <f t="shared" ca="1" si="104"/>
        <v>0</v>
      </c>
      <c r="CN43" s="465">
        <f t="shared" ca="1" si="104"/>
        <v>0</v>
      </c>
      <c r="CO43" s="465">
        <f t="shared" ca="1" si="104"/>
        <v>0</v>
      </c>
      <c r="CP43" s="465">
        <f t="shared" ca="1" si="104"/>
        <v>0</v>
      </c>
      <c r="CQ43" s="465">
        <f t="shared" ca="1" si="104"/>
        <v>0</v>
      </c>
      <c r="CR43" s="465">
        <f t="shared" ca="1" si="104"/>
        <v>0</v>
      </c>
      <c r="CS43" s="465">
        <f t="shared" ca="1" si="104"/>
        <v>0</v>
      </c>
      <c r="CT43" s="465">
        <f t="shared" ca="1" si="104"/>
        <v>0</v>
      </c>
      <c r="CU43" s="465">
        <f t="shared" ca="1" si="104"/>
        <v>0</v>
      </c>
      <c r="CV43" s="465">
        <f t="shared" ca="1" si="104"/>
        <v>0</v>
      </c>
      <c r="CW43" s="465">
        <f t="shared" ca="1" si="104"/>
        <v>0</v>
      </c>
      <c r="CX43" s="465">
        <f t="shared" ca="1" si="104"/>
        <v>0</v>
      </c>
      <c r="CY43" s="465">
        <f t="shared" ca="1" si="104"/>
        <v>0</v>
      </c>
      <c r="CZ43" s="465">
        <f t="shared" ca="1" si="104"/>
        <v>0</v>
      </c>
      <c r="DA43" s="465" t="s">
        <v>267</v>
      </c>
      <c r="DB43" s="464">
        <f t="shared" si="18"/>
        <v>2048</v>
      </c>
      <c r="DC43" s="465"/>
      <c r="DD43" s="465"/>
      <c r="DE43" s="465"/>
      <c r="DF43" s="465"/>
      <c r="DG43" s="465"/>
      <c r="DH43" s="465"/>
      <c r="DI43" s="465"/>
      <c r="DJ43" s="465"/>
      <c r="DK43" s="465"/>
      <c r="DL43" s="465"/>
    </row>
    <row r="44" spans="1:121" s="464" customFormat="1" x14ac:dyDescent="0.2">
      <c r="A44" s="195">
        <f t="shared" si="10"/>
        <v>33</v>
      </c>
      <c r="B44" s="195">
        <f t="shared" si="10"/>
        <v>2049</v>
      </c>
      <c r="C44" s="187">
        <f ca="1">IF(INDIRECT(DA44&amp;5)=$H$2,SUM($D$6:INDIRECT(DA44&amp;6)),IF(INDIRECT(DA44&amp;5)&gt;$H$2,INDIRECT(DA44&amp;6),0))</f>
        <v>0</v>
      </c>
      <c r="D44" s="465"/>
      <c r="E44" s="465"/>
      <c r="F44" s="465"/>
      <c r="G44" s="465"/>
      <c r="H44" s="465"/>
      <c r="I44" s="465"/>
      <c r="J44" s="465"/>
      <c r="K44" s="465"/>
      <c r="L44" s="465"/>
      <c r="M44" s="465"/>
      <c r="N44" s="465"/>
      <c r="O44" s="465"/>
      <c r="P44" s="465"/>
      <c r="Q44" s="465"/>
      <c r="R44" s="465"/>
      <c r="S44" s="465"/>
      <c r="T44" s="466"/>
      <c r="U44" s="466"/>
      <c r="V44" s="465"/>
      <c r="W44" s="465"/>
      <c r="X44" s="465"/>
      <c r="Y44" s="465"/>
      <c r="Z44" s="465"/>
      <c r="AA44" s="465"/>
      <c r="AB44" s="465"/>
      <c r="AC44" s="465"/>
      <c r="AD44" s="465"/>
      <c r="AE44" s="465"/>
      <c r="AF44" s="465"/>
      <c r="AG44" s="465"/>
      <c r="AH44" s="465"/>
      <c r="AI44" s="465"/>
      <c r="AJ44" s="465">
        <f ca="1">($C44/$D$1)/2</f>
        <v>0</v>
      </c>
      <c r="AK44" s="465">
        <f t="shared" ref="AK44:BP44" ca="1" si="105">IF(AK$11&lt;$D$1+$A44,$C44/$D$1,IF(AK$11=$D$1+$A44,($C44/$D$1)/2,0))</f>
        <v>0</v>
      </c>
      <c r="AL44" s="465">
        <f t="shared" ca="1" si="105"/>
        <v>0</v>
      </c>
      <c r="AM44" s="465">
        <f t="shared" ca="1" si="105"/>
        <v>0</v>
      </c>
      <c r="AN44" s="465">
        <f t="shared" ca="1" si="105"/>
        <v>0</v>
      </c>
      <c r="AO44" s="465">
        <f t="shared" ca="1" si="105"/>
        <v>0</v>
      </c>
      <c r="AP44" s="465">
        <f t="shared" ca="1" si="105"/>
        <v>0</v>
      </c>
      <c r="AQ44" s="465">
        <f t="shared" ca="1" si="105"/>
        <v>0</v>
      </c>
      <c r="AR44" s="465">
        <f t="shared" ca="1" si="105"/>
        <v>0</v>
      </c>
      <c r="AS44" s="465">
        <f t="shared" ca="1" si="105"/>
        <v>0</v>
      </c>
      <c r="AT44" s="465">
        <f t="shared" ca="1" si="105"/>
        <v>0</v>
      </c>
      <c r="AU44" s="465">
        <f t="shared" ca="1" si="105"/>
        <v>0</v>
      </c>
      <c r="AV44" s="465">
        <f t="shared" ca="1" si="105"/>
        <v>0</v>
      </c>
      <c r="AW44" s="465">
        <f t="shared" ca="1" si="105"/>
        <v>0</v>
      </c>
      <c r="AX44" s="465">
        <f t="shared" ca="1" si="105"/>
        <v>0</v>
      </c>
      <c r="AY44" s="465">
        <f t="shared" ca="1" si="105"/>
        <v>0</v>
      </c>
      <c r="AZ44" s="465">
        <f t="shared" ca="1" si="105"/>
        <v>0</v>
      </c>
      <c r="BA44" s="465">
        <f t="shared" ca="1" si="105"/>
        <v>0</v>
      </c>
      <c r="BB44" s="465">
        <f t="shared" ca="1" si="105"/>
        <v>0</v>
      </c>
      <c r="BC44" s="465">
        <f t="shared" ca="1" si="105"/>
        <v>0</v>
      </c>
      <c r="BD44" s="465">
        <f t="shared" ca="1" si="105"/>
        <v>0</v>
      </c>
      <c r="BE44" s="465">
        <f t="shared" ca="1" si="105"/>
        <v>0</v>
      </c>
      <c r="BF44" s="465">
        <f t="shared" ca="1" si="105"/>
        <v>0</v>
      </c>
      <c r="BG44" s="465">
        <f t="shared" ca="1" si="105"/>
        <v>0</v>
      </c>
      <c r="BH44" s="465">
        <f t="shared" ca="1" si="105"/>
        <v>0</v>
      </c>
      <c r="BI44" s="465">
        <f t="shared" ca="1" si="105"/>
        <v>0</v>
      </c>
      <c r="BJ44" s="465">
        <f t="shared" ca="1" si="105"/>
        <v>0</v>
      </c>
      <c r="BK44" s="465">
        <f t="shared" ca="1" si="105"/>
        <v>0</v>
      </c>
      <c r="BL44" s="465">
        <f t="shared" ca="1" si="105"/>
        <v>0</v>
      </c>
      <c r="BM44" s="465">
        <f t="shared" ca="1" si="105"/>
        <v>0</v>
      </c>
      <c r="BN44" s="465">
        <f t="shared" ca="1" si="105"/>
        <v>0</v>
      </c>
      <c r="BO44" s="465">
        <f t="shared" ca="1" si="105"/>
        <v>0</v>
      </c>
      <c r="BP44" s="465">
        <f t="shared" ca="1" si="105"/>
        <v>0</v>
      </c>
      <c r="BQ44" s="465">
        <f t="shared" ref="BQ44:CZ44" ca="1" si="106">IF(BQ$11&lt;$D$1+$A44,$C44/$D$1,IF(BQ$11=$D$1+$A44,($C44/$D$1)/2,0))</f>
        <v>0</v>
      </c>
      <c r="BR44" s="465">
        <f t="shared" ca="1" si="106"/>
        <v>0</v>
      </c>
      <c r="BS44" s="465">
        <f t="shared" ca="1" si="106"/>
        <v>0</v>
      </c>
      <c r="BT44" s="465">
        <f t="shared" ca="1" si="106"/>
        <v>0</v>
      </c>
      <c r="BU44" s="465">
        <f t="shared" ca="1" si="106"/>
        <v>0</v>
      </c>
      <c r="BV44" s="465">
        <f t="shared" ca="1" si="106"/>
        <v>0</v>
      </c>
      <c r="BW44" s="465">
        <f t="shared" ca="1" si="106"/>
        <v>0</v>
      </c>
      <c r="BX44" s="465">
        <f t="shared" ca="1" si="106"/>
        <v>0</v>
      </c>
      <c r="BY44" s="465">
        <f t="shared" ca="1" si="106"/>
        <v>0</v>
      </c>
      <c r="BZ44" s="465">
        <f t="shared" ca="1" si="106"/>
        <v>0</v>
      </c>
      <c r="CA44" s="465">
        <f t="shared" ca="1" si="106"/>
        <v>0</v>
      </c>
      <c r="CB44" s="465">
        <f t="shared" ca="1" si="106"/>
        <v>0</v>
      </c>
      <c r="CC44" s="465">
        <f t="shared" ca="1" si="106"/>
        <v>0</v>
      </c>
      <c r="CD44" s="465">
        <f t="shared" ca="1" si="106"/>
        <v>0</v>
      </c>
      <c r="CE44" s="465">
        <f t="shared" ca="1" si="106"/>
        <v>0</v>
      </c>
      <c r="CF44" s="465">
        <f t="shared" ca="1" si="106"/>
        <v>0</v>
      </c>
      <c r="CG44" s="465">
        <f t="shared" ca="1" si="106"/>
        <v>0</v>
      </c>
      <c r="CH44" s="465">
        <f t="shared" ca="1" si="106"/>
        <v>0</v>
      </c>
      <c r="CI44" s="465">
        <f t="shared" ca="1" si="106"/>
        <v>0</v>
      </c>
      <c r="CJ44" s="465">
        <f t="shared" ca="1" si="106"/>
        <v>0</v>
      </c>
      <c r="CK44" s="465">
        <f t="shared" ca="1" si="106"/>
        <v>0</v>
      </c>
      <c r="CL44" s="465">
        <f t="shared" ca="1" si="106"/>
        <v>0</v>
      </c>
      <c r="CM44" s="465">
        <f t="shared" ca="1" si="106"/>
        <v>0</v>
      </c>
      <c r="CN44" s="465">
        <f t="shared" ca="1" si="106"/>
        <v>0</v>
      </c>
      <c r="CO44" s="465">
        <f t="shared" ca="1" si="106"/>
        <v>0</v>
      </c>
      <c r="CP44" s="465">
        <f t="shared" ca="1" si="106"/>
        <v>0</v>
      </c>
      <c r="CQ44" s="465">
        <f t="shared" ca="1" si="106"/>
        <v>0</v>
      </c>
      <c r="CR44" s="465">
        <f t="shared" ca="1" si="106"/>
        <v>0</v>
      </c>
      <c r="CS44" s="465">
        <f t="shared" ca="1" si="106"/>
        <v>0</v>
      </c>
      <c r="CT44" s="465">
        <f t="shared" ca="1" si="106"/>
        <v>0</v>
      </c>
      <c r="CU44" s="465">
        <f t="shared" ca="1" si="106"/>
        <v>0</v>
      </c>
      <c r="CV44" s="465">
        <f t="shared" ca="1" si="106"/>
        <v>0</v>
      </c>
      <c r="CW44" s="465">
        <f t="shared" ca="1" si="106"/>
        <v>0</v>
      </c>
      <c r="CX44" s="465">
        <f t="shared" ca="1" si="106"/>
        <v>0</v>
      </c>
      <c r="CY44" s="465">
        <f t="shared" ca="1" si="106"/>
        <v>0</v>
      </c>
      <c r="CZ44" s="465">
        <f t="shared" ca="1" si="106"/>
        <v>0</v>
      </c>
      <c r="DA44" s="465" t="s">
        <v>268</v>
      </c>
      <c r="DB44" s="464">
        <f t="shared" si="18"/>
        <v>2049</v>
      </c>
      <c r="DC44" s="465"/>
      <c r="DD44" s="465"/>
      <c r="DE44" s="465"/>
      <c r="DF44" s="465"/>
      <c r="DG44" s="465"/>
      <c r="DH44" s="465"/>
      <c r="DI44" s="465"/>
      <c r="DJ44" s="465"/>
      <c r="DK44" s="465"/>
      <c r="DL44" s="465"/>
      <c r="DM44" s="465"/>
    </row>
    <row r="45" spans="1:121" s="464" customFormat="1" x14ac:dyDescent="0.2">
      <c r="A45" s="195">
        <f t="shared" si="10"/>
        <v>34</v>
      </c>
      <c r="B45" s="195">
        <f t="shared" si="10"/>
        <v>2050</v>
      </c>
      <c r="C45" s="187">
        <f ca="1">IF(INDIRECT(DA45&amp;5)=$H$2,SUM($D$6:INDIRECT(DA45&amp;6)),IF(INDIRECT(DA45&amp;5)&gt;$H$2,INDIRECT(DA45&amp;6),0))</f>
        <v>0</v>
      </c>
      <c r="D45" s="465"/>
      <c r="E45" s="465"/>
      <c r="F45" s="465"/>
      <c r="G45" s="465"/>
      <c r="H45" s="465"/>
      <c r="I45" s="465"/>
      <c r="J45" s="465"/>
      <c r="K45" s="465"/>
      <c r="L45" s="465"/>
      <c r="M45" s="465"/>
      <c r="N45" s="465"/>
      <c r="O45" s="465"/>
      <c r="P45" s="465"/>
      <c r="Q45" s="465"/>
      <c r="R45" s="465"/>
      <c r="S45" s="465"/>
      <c r="T45" s="466"/>
      <c r="U45" s="466"/>
      <c r="V45" s="465"/>
      <c r="W45" s="465"/>
      <c r="X45" s="465"/>
      <c r="Y45" s="465"/>
      <c r="Z45" s="465"/>
      <c r="AA45" s="465"/>
      <c r="AB45" s="465"/>
      <c r="AC45" s="465"/>
      <c r="AD45" s="465"/>
      <c r="AE45" s="465"/>
      <c r="AF45" s="465"/>
      <c r="AG45" s="465"/>
      <c r="AH45" s="465"/>
      <c r="AI45" s="465"/>
      <c r="AJ45" s="465"/>
      <c r="AK45" s="465">
        <f ca="1">($C45/$D$1)/2</f>
        <v>0</v>
      </c>
      <c r="AL45" s="465">
        <f t="shared" ref="AL45:BQ45" ca="1" si="107">IF(AL$11&lt;$D$1+$A45,$C45/$D$1,IF(AL$11=$D$1+$A45,($C45/$D$1)/2,0))</f>
        <v>0</v>
      </c>
      <c r="AM45" s="465">
        <f t="shared" ca="1" si="107"/>
        <v>0</v>
      </c>
      <c r="AN45" s="465">
        <f t="shared" ca="1" si="107"/>
        <v>0</v>
      </c>
      <c r="AO45" s="465">
        <f t="shared" ca="1" si="107"/>
        <v>0</v>
      </c>
      <c r="AP45" s="465">
        <f t="shared" ca="1" si="107"/>
        <v>0</v>
      </c>
      <c r="AQ45" s="465">
        <f t="shared" ca="1" si="107"/>
        <v>0</v>
      </c>
      <c r="AR45" s="465">
        <f t="shared" ca="1" si="107"/>
        <v>0</v>
      </c>
      <c r="AS45" s="465">
        <f t="shared" ca="1" si="107"/>
        <v>0</v>
      </c>
      <c r="AT45" s="465">
        <f t="shared" ca="1" si="107"/>
        <v>0</v>
      </c>
      <c r="AU45" s="465">
        <f t="shared" ca="1" si="107"/>
        <v>0</v>
      </c>
      <c r="AV45" s="465">
        <f t="shared" ca="1" si="107"/>
        <v>0</v>
      </c>
      <c r="AW45" s="465">
        <f t="shared" ca="1" si="107"/>
        <v>0</v>
      </c>
      <c r="AX45" s="465">
        <f t="shared" ca="1" si="107"/>
        <v>0</v>
      </c>
      <c r="AY45" s="465">
        <f t="shared" ca="1" si="107"/>
        <v>0</v>
      </c>
      <c r="AZ45" s="465">
        <f t="shared" ca="1" si="107"/>
        <v>0</v>
      </c>
      <c r="BA45" s="465">
        <f t="shared" ca="1" si="107"/>
        <v>0</v>
      </c>
      <c r="BB45" s="465">
        <f t="shared" ca="1" si="107"/>
        <v>0</v>
      </c>
      <c r="BC45" s="465">
        <f t="shared" ca="1" si="107"/>
        <v>0</v>
      </c>
      <c r="BD45" s="465">
        <f t="shared" ca="1" si="107"/>
        <v>0</v>
      </c>
      <c r="BE45" s="465">
        <f t="shared" ca="1" si="107"/>
        <v>0</v>
      </c>
      <c r="BF45" s="465">
        <f t="shared" ca="1" si="107"/>
        <v>0</v>
      </c>
      <c r="BG45" s="465">
        <f t="shared" ca="1" si="107"/>
        <v>0</v>
      </c>
      <c r="BH45" s="465">
        <f t="shared" ca="1" si="107"/>
        <v>0</v>
      </c>
      <c r="BI45" s="465">
        <f t="shared" ca="1" si="107"/>
        <v>0</v>
      </c>
      <c r="BJ45" s="465">
        <f t="shared" ca="1" si="107"/>
        <v>0</v>
      </c>
      <c r="BK45" s="465">
        <f t="shared" ca="1" si="107"/>
        <v>0</v>
      </c>
      <c r="BL45" s="465">
        <f t="shared" ca="1" si="107"/>
        <v>0</v>
      </c>
      <c r="BM45" s="465">
        <f t="shared" ca="1" si="107"/>
        <v>0</v>
      </c>
      <c r="BN45" s="465">
        <f t="shared" ca="1" si="107"/>
        <v>0</v>
      </c>
      <c r="BO45" s="465">
        <f t="shared" ca="1" si="107"/>
        <v>0</v>
      </c>
      <c r="BP45" s="465">
        <f t="shared" ca="1" si="107"/>
        <v>0</v>
      </c>
      <c r="BQ45" s="465">
        <f t="shared" ca="1" si="107"/>
        <v>0</v>
      </c>
      <c r="BR45" s="465">
        <f t="shared" ref="BR45:CZ45" ca="1" si="108">IF(BR$11&lt;$D$1+$A45,$C45/$D$1,IF(BR$11=$D$1+$A45,($C45/$D$1)/2,0))</f>
        <v>0</v>
      </c>
      <c r="BS45" s="465">
        <f t="shared" ca="1" si="108"/>
        <v>0</v>
      </c>
      <c r="BT45" s="465">
        <f t="shared" ca="1" si="108"/>
        <v>0</v>
      </c>
      <c r="BU45" s="465">
        <f t="shared" ca="1" si="108"/>
        <v>0</v>
      </c>
      <c r="BV45" s="465">
        <f t="shared" ca="1" si="108"/>
        <v>0</v>
      </c>
      <c r="BW45" s="465">
        <f t="shared" ca="1" si="108"/>
        <v>0</v>
      </c>
      <c r="BX45" s="465">
        <f t="shared" ca="1" si="108"/>
        <v>0</v>
      </c>
      <c r="BY45" s="465">
        <f t="shared" ca="1" si="108"/>
        <v>0</v>
      </c>
      <c r="BZ45" s="465">
        <f t="shared" ca="1" si="108"/>
        <v>0</v>
      </c>
      <c r="CA45" s="465">
        <f t="shared" ca="1" si="108"/>
        <v>0</v>
      </c>
      <c r="CB45" s="465">
        <f t="shared" ca="1" si="108"/>
        <v>0</v>
      </c>
      <c r="CC45" s="465">
        <f t="shared" ca="1" si="108"/>
        <v>0</v>
      </c>
      <c r="CD45" s="465">
        <f t="shared" ca="1" si="108"/>
        <v>0</v>
      </c>
      <c r="CE45" s="465">
        <f t="shared" ca="1" si="108"/>
        <v>0</v>
      </c>
      <c r="CF45" s="465">
        <f t="shared" ca="1" si="108"/>
        <v>0</v>
      </c>
      <c r="CG45" s="465">
        <f t="shared" ca="1" si="108"/>
        <v>0</v>
      </c>
      <c r="CH45" s="465">
        <f t="shared" ca="1" si="108"/>
        <v>0</v>
      </c>
      <c r="CI45" s="465">
        <f t="shared" ca="1" si="108"/>
        <v>0</v>
      </c>
      <c r="CJ45" s="465">
        <f t="shared" ca="1" si="108"/>
        <v>0</v>
      </c>
      <c r="CK45" s="465">
        <f t="shared" ca="1" si="108"/>
        <v>0</v>
      </c>
      <c r="CL45" s="465">
        <f t="shared" ca="1" si="108"/>
        <v>0</v>
      </c>
      <c r="CM45" s="465">
        <f t="shared" ca="1" si="108"/>
        <v>0</v>
      </c>
      <c r="CN45" s="465">
        <f t="shared" ca="1" si="108"/>
        <v>0</v>
      </c>
      <c r="CO45" s="465">
        <f t="shared" ca="1" si="108"/>
        <v>0</v>
      </c>
      <c r="CP45" s="465">
        <f t="shared" ca="1" si="108"/>
        <v>0</v>
      </c>
      <c r="CQ45" s="465">
        <f t="shared" ca="1" si="108"/>
        <v>0</v>
      </c>
      <c r="CR45" s="465">
        <f t="shared" ca="1" si="108"/>
        <v>0</v>
      </c>
      <c r="CS45" s="465">
        <f t="shared" ca="1" si="108"/>
        <v>0</v>
      </c>
      <c r="CT45" s="465">
        <f t="shared" ca="1" si="108"/>
        <v>0</v>
      </c>
      <c r="CU45" s="465">
        <f t="shared" ca="1" si="108"/>
        <v>0</v>
      </c>
      <c r="CV45" s="465">
        <f t="shared" ca="1" si="108"/>
        <v>0</v>
      </c>
      <c r="CW45" s="465">
        <f t="shared" ca="1" si="108"/>
        <v>0</v>
      </c>
      <c r="CX45" s="465">
        <f t="shared" ca="1" si="108"/>
        <v>0</v>
      </c>
      <c r="CY45" s="465">
        <f t="shared" ca="1" si="108"/>
        <v>0</v>
      </c>
      <c r="CZ45" s="465">
        <f t="shared" ca="1" si="108"/>
        <v>0</v>
      </c>
      <c r="DA45" s="465" t="s">
        <v>269</v>
      </c>
      <c r="DB45" s="464">
        <f t="shared" si="18"/>
        <v>2050</v>
      </c>
      <c r="DC45" s="465"/>
      <c r="DD45" s="465"/>
      <c r="DE45" s="465"/>
      <c r="DF45" s="465"/>
      <c r="DG45" s="465"/>
      <c r="DH45" s="465"/>
      <c r="DI45" s="465"/>
      <c r="DJ45" s="465"/>
      <c r="DK45" s="465"/>
      <c r="DL45" s="465"/>
      <c r="DM45" s="465"/>
      <c r="DN45" s="465"/>
    </row>
    <row r="46" spans="1:121" s="464" customFormat="1" x14ac:dyDescent="0.2">
      <c r="A46" s="195">
        <f t="shared" si="10"/>
        <v>35</v>
      </c>
      <c r="B46" s="195">
        <f t="shared" si="10"/>
        <v>2051</v>
      </c>
      <c r="C46" s="187">
        <f ca="1">IF(INDIRECT(DA46&amp;5)=$H$2,SUM($D$6:INDIRECT(DA46&amp;6)),IF(INDIRECT(DA46&amp;5)&gt;$H$2,INDIRECT(DA46&amp;6),0))</f>
        <v>0</v>
      </c>
      <c r="D46" s="465"/>
      <c r="E46" s="465"/>
      <c r="F46" s="465"/>
      <c r="G46" s="465"/>
      <c r="H46" s="465"/>
      <c r="I46" s="465"/>
      <c r="J46" s="465"/>
      <c r="K46" s="465"/>
      <c r="L46" s="465"/>
      <c r="M46" s="465"/>
      <c r="N46" s="465"/>
      <c r="O46" s="465"/>
      <c r="P46" s="465"/>
      <c r="Q46" s="465"/>
      <c r="R46" s="465"/>
      <c r="S46" s="465"/>
      <c r="T46" s="466"/>
      <c r="U46" s="466"/>
      <c r="V46" s="465"/>
      <c r="W46" s="465"/>
      <c r="X46" s="465"/>
      <c r="Y46" s="465"/>
      <c r="Z46" s="465"/>
      <c r="AA46" s="465"/>
      <c r="AB46" s="465"/>
      <c r="AC46" s="465"/>
      <c r="AD46" s="465"/>
      <c r="AE46" s="465"/>
      <c r="AF46" s="465"/>
      <c r="AG46" s="465"/>
      <c r="AH46" s="465"/>
      <c r="AI46" s="465"/>
      <c r="AJ46" s="465"/>
      <c r="AK46" s="465"/>
      <c r="AL46" s="465">
        <f ca="1">($C46/$D$1)/2</f>
        <v>0</v>
      </c>
      <c r="AM46" s="465">
        <f t="shared" ref="AM46:BR46" ca="1" si="109">IF(AM$11&lt;$D$1+$A46,$C46/$D$1,IF(AM$11=$D$1+$A46,($C46/$D$1)/2,0))</f>
        <v>0</v>
      </c>
      <c r="AN46" s="465">
        <f t="shared" ca="1" si="109"/>
        <v>0</v>
      </c>
      <c r="AO46" s="465">
        <f t="shared" ca="1" si="109"/>
        <v>0</v>
      </c>
      <c r="AP46" s="465">
        <f t="shared" ca="1" si="109"/>
        <v>0</v>
      </c>
      <c r="AQ46" s="465">
        <f t="shared" ca="1" si="109"/>
        <v>0</v>
      </c>
      <c r="AR46" s="465">
        <f t="shared" ca="1" si="109"/>
        <v>0</v>
      </c>
      <c r="AS46" s="465">
        <f t="shared" ca="1" si="109"/>
        <v>0</v>
      </c>
      <c r="AT46" s="465">
        <f t="shared" ca="1" si="109"/>
        <v>0</v>
      </c>
      <c r="AU46" s="465">
        <f t="shared" ca="1" si="109"/>
        <v>0</v>
      </c>
      <c r="AV46" s="465">
        <f t="shared" ca="1" si="109"/>
        <v>0</v>
      </c>
      <c r="AW46" s="465">
        <f t="shared" ca="1" si="109"/>
        <v>0</v>
      </c>
      <c r="AX46" s="465">
        <f t="shared" ca="1" si="109"/>
        <v>0</v>
      </c>
      <c r="AY46" s="465">
        <f t="shared" ca="1" si="109"/>
        <v>0</v>
      </c>
      <c r="AZ46" s="465">
        <f t="shared" ca="1" si="109"/>
        <v>0</v>
      </c>
      <c r="BA46" s="465">
        <f t="shared" ca="1" si="109"/>
        <v>0</v>
      </c>
      <c r="BB46" s="465">
        <f t="shared" ca="1" si="109"/>
        <v>0</v>
      </c>
      <c r="BC46" s="465">
        <f t="shared" ca="1" si="109"/>
        <v>0</v>
      </c>
      <c r="BD46" s="465">
        <f t="shared" ca="1" si="109"/>
        <v>0</v>
      </c>
      <c r="BE46" s="465">
        <f t="shared" ca="1" si="109"/>
        <v>0</v>
      </c>
      <c r="BF46" s="465">
        <f t="shared" ca="1" si="109"/>
        <v>0</v>
      </c>
      <c r="BG46" s="465">
        <f t="shared" ca="1" si="109"/>
        <v>0</v>
      </c>
      <c r="BH46" s="465">
        <f t="shared" ca="1" si="109"/>
        <v>0</v>
      </c>
      <c r="BI46" s="465">
        <f t="shared" ca="1" si="109"/>
        <v>0</v>
      </c>
      <c r="BJ46" s="465">
        <f t="shared" ca="1" si="109"/>
        <v>0</v>
      </c>
      <c r="BK46" s="465">
        <f t="shared" ca="1" si="109"/>
        <v>0</v>
      </c>
      <c r="BL46" s="465">
        <f t="shared" ca="1" si="109"/>
        <v>0</v>
      </c>
      <c r="BM46" s="465">
        <f t="shared" ca="1" si="109"/>
        <v>0</v>
      </c>
      <c r="BN46" s="465">
        <f t="shared" ca="1" si="109"/>
        <v>0</v>
      </c>
      <c r="BO46" s="465">
        <f t="shared" ca="1" si="109"/>
        <v>0</v>
      </c>
      <c r="BP46" s="465">
        <f t="shared" ca="1" si="109"/>
        <v>0</v>
      </c>
      <c r="BQ46" s="465">
        <f t="shared" ca="1" si="109"/>
        <v>0</v>
      </c>
      <c r="BR46" s="465">
        <f t="shared" ca="1" si="109"/>
        <v>0</v>
      </c>
      <c r="BS46" s="465">
        <f t="shared" ref="BS46:CZ46" ca="1" si="110">IF(BS$11&lt;$D$1+$A46,$C46/$D$1,IF(BS$11=$D$1+$A46,($C46/$D$1)/2,0))</f>
        <v>0</v>
      </c>
      <c r="BT46" s="465">
        <f t="shared" ca="1" si="110"/>
        <v>0</v>
      </c>
      <c r="BU46" s="465">
        <f t="shared" ca="1" si="110"/>
        <v>0</v>
      </c>
      <c r="BV46" s="465">
        <f t="shared" ca="1" si="110"/>
        <v>0</v>
      </c>
      <c r="BW46" s="465">
        <f t="shared" ca="1" si="110"/>
        <v>0</v>
      </c>
      <c r="BX46" s="465">
        <f t="shared" ca="1" si="110"/>
        <v>0</v>
      </c>
      <c r="BY46" s="465">
        <f t="shared" ca="1" si="110"/>
        <v>0</v>
      </c>
      <c r="BZ46" s="465">
        <f t="shared" ca="1" si="110"/>
        <v>0</v>
      </c>
      <c r="CA46" s="465">
        <f t="shared" ca="1" si="110"/>
        <v>0</v>
      </c>
      <c r="CB46" s="465">
        <f t="shared" ca="1" si="110"/>
        <v>0</v>
      </c>
      <c r="CC46" s="465">
        <f t="shared" ca="1" si="110"/>
        <v>0</v>
      </c>
      <c r="CD46" s="465">
        <f t="shared" ca="1" si="110"/>
        <v>0</v>
      </c>
      <c r="CE46" s="465">
        <f t="shared" ca="1" si="110"/>
        <v>0</v>
      </c>
      <c r="CF46" s="465">
        <f t="shared" ca="1" si="110"/>
        <v>0</v>
      </c>
      <c r="CG46" s="465">
        <f t="shared" ca="1" si="110"/>
        <v>0</v>
      </c>
      <c r="CH46" s="465">
        <f t="shared" ca="1" si="110"/>
        <v>0</v>
      </c>
      <c r="CI46" s="465">
        <f t="shared" ca="1" si="110"/>
        <v>0</v>
      </c>
      <c r="CJ46" s="465">
        <f t="shared" ca="1" si="110"/>
        <v>0</v>
      </c>
      <c r="CK46" s="465">
        <f t="shared" ca="1" si="110"/>
        <v>0</v>
      </c>
      <c r="CL46" s="465">
        <f t="shared" ca="1" si="110"/>
        <v>0</v>
      </c>
      <c r="CM46" s="465">
        <f t="shared" ca="1" si="110"/>
        <v>0</v>
      </c>
      <c r="CN46" s="465">
        <f t="shared" ca="1" si="110"/>
        <v>0</v>
      </c>
      <c r="CO46" s="465">
        <f t="shared" ca="1" si="110"/>
        <v>0</v>
      </c>
      <c r="CP46" s="465">
        <f t="shared" ca="1" si="110"/>
        <v>0</v>
      </c>
      <c r="CQ46" s="465">
        <f t="shared" ca="1" si="110"/>
        <v>0</v>
      </c>
      <c r="CR46" s="465">
        <f t="shared" ca="1" si="110"/>
        <v>0</v>
      </c>
      <c r="CS46" s="465">
        <f t="shared" ca="1" si="110"/>
        <v>0</v>
      </c>
      <c r="CT46" s="465">
        <f t="shared" ca="1" si="110"/>
        <v>0</v>
      </c>
      <c r="CU46" s="465">
        <f t="shared" ca="1" si="110"/>
        <v>0</v>
      </c>
      <c r="CV46" s="465">
        <f t="shared" ca="1" si="110"/>
        <v>0</v>
      </c>
      <c r="CW46" s="465">
        <f t="shared" ca="1" si="110"/>
        <v>0</v>
      </c>
      <c r="CX46" s="465">
        <f t="shared" ca="1" si="110"/>
        <v>0</v>
      </c>
      <c r="CY46" s="465">
        <f t="shared" ca="1" si="110"/>
        <v>0</v>
      </c>
      <c r="CZ46" s="465">
        <f t="shared" ca="1" si="110"/>
        <v>0</v>
      </c>
      <c r="DA46" s="465" t="s">
        <v>270</v>
      </c>
      <c r="DB46" s="464">
        <f t="shared" si="18"/>
        <v>2051</v>
      </c>
      <c r="DC46" s="465"/>
      <c r="DD46" s="465"/>
      <c r="DE46" s="465"/>
      <c r="DF46" s="465"/>
      <c r="DG46" s="465"/>
      <c r="DH46" s="465"/>
      <c r="DI46" s="465"/>
      <c r="DJ46" s="465"/>
      <c r="DK46" s="465"/>
      <c r="DL46" s="465"/>
      <c r="DM46" s="465"/>
      <c r="DN46" s="465"/>
      <c r="DO46" s="465"/>
    </row>
    <row r="47" spans="1:121" s="464" customFormat="1" x14ac:dyDescent="0.2">
      <c r="A47" s="195">
        <f t="shared" si="10"/>
        <v>36</v>
      </c>
      <c r="B47" s="195">
        <f t="shared" si="10"/>
        <v>2052</v>
      </c>
      <c r="C47" s="187">
        <f ca="1">IF(INDIRECT(DA47&amp;5)=$H$2,SUM($D$6:INDIRECT(DA47&amp;6)),IF(INDIRECT(DA47&amp;5)&gt;$H$2,INDIRECT(DA47&amp;6),0))</f>
        <v>0</v>
      </c>
      <c r="D47" s="465"/>
      <c r="E47" s="465"/>
      <c r="F47" s="465"/>
      <c r="G47" s="465"/>
      <c r="H47" s="465"/>
      <c r="I47" s="465"/>
      <c r="J47" s="465"/>
      <c r="K47" s="465"/>
      <c r="L47" s="465"/>
      <c r="M47" s="465"/>
      <c r="N47" s="465"/>
      <c r="O47" s="465"/>
      <c r="P47" s="465"/>
      <c r="Q47" s="465"/>
      <c r="R47" s="465"/>
      <c r="S47" s="465"/>
      <c r="T47" s="466"/>
      <c r="U47" s="466"/>
      <c r="V47" s="465"/>
      <c r="W47" s="465"/>
      <c r="X47" s="465"/>
      <c r="Y47" s="465"/>
      <c r="Z47" s="465"/>
      <c r="AA47" s="465"/>
      <c r="AB47" s="465"/>
      <c r="AC47" s="465"/>
      <c r="AD47" s="465"/>
      <c r="AE47" s="465"/>
      <c r="AF47" s="465"/>
      <c r="AG47" s="465"/>
      <c r="AH47" s="465"/>
      <c r="AI47" s="465"/>
      <c r="AJ47" s="465"/>
      <c r="AK47" s="465"/>
      <c r="AL47" s="465"/>
      <c r="AM47" s="465">
        <f ca="1">($C47/$D$1)/2</f>
        <v>0</v>
      </c>
      <c r="AN47" s="465">
        <f t="shared" ref="AN47:BS47" ca="1" si="111">IF(AN$11&lt;$D$1+$A47,$C47/$D$1,IF(AN$11=$D$1+$A47,($C47/$D$1)/2,0))</f>
        <v>0</v>
      </c>
      <c r="AO47" s="465">
        <f t="shared" ca="1" si="111"/>
        <v>0</v>
      </c>
      <c r="AP47" s="465">
        <f t="shared" ca="1" si="111"/>
        <v>0</v>
      </c>
      <c r="AQ47" s="465">
        <f t="shared" ca="1" si="111"/>
        <v>0</v>
      </c>
      <c r="AR47" s="465">
        <f t="shared" ca="1" si="111"/>
        <v>0</v>
      </c>
      <c r="AS47" s="465">
        <f t="shared" ca="1" si="111"/>
        <v>0</v>
      </c>
      <c r="AT47" s="465">
        <f t="shared" ca="1" si="111"/>
        <v>0</v>
      </c>
      <c r="AU47" s="465">
        <f t="shared" ca="1" si="111"/>
        <v>0</v>
      </c>
      <c r="AV47" s="465">
        <f t="shared" ca="1" si="111"/>
        <v>0</v>
      </c>
      <c r="AW47" s="465">
        <f t="shared" ca="1" si="111"/>
        <v>0</v>
      </c>
      <c r="AX47" s="465">
        <f t="shared" ca="1" si="111"/>
        <v>0</v>
      </c>
      <c r="AY47" s="465">
        <f t="shared" ca="1" si="111"/>
        <v>0</v>
      </c>
      <c r="AZ47" s="465">
        <f t="shared" ca="1" si="111"/>
        <v>0</v>
      </c>
      <c r="BA47" s="465">
        <f t="shared" ca="1" si="111"/>
        <v>0</v>
      </c>
      <c r="BB47" s="465">
        <f t="shared" ca="1" si="111"/>
        <v>0</v>
      </c>
      <c r="BC47" s="465">
        <f t="shared" ca="1" si="111"/>
        <v>0</v>
      </c>
      <c r="BD47" s="465">
        <f t="shared" ca="1" si="111"/>
        <v>0</v>
      </c>
      <c r="BE47" s="465">
        <f t="shared" ca="1" si="111"/>
        <v>0</v>
      </c>
      <c r="BF47" s="465">
        <f t="shared" ca="1" si="111"/>
        <v>0</v>
      </c>
      <c r="BG47" s="465">
        <f t="shared" ca="1" si="111"/>
        <v>0</v>
      </c>
      <c r="BH47" s="465">
        <f t="shared" ca="1" si="111"/>
        <v>0</v>
      </c>
      <c r="BI47" s="465">
        <f t="shared" ca="1" si="111"/>
        <v>0</v>
      </c>
      <c r="BJ47" s="465">
        <f t="shared" ca="1" si="111"/>
        <v>0</v>
      </c>
      <c r="BK47" s="465">
        <f t="shared" ca="1" si="111"/>
        <v>0</v>
      </c>
      <c r="BL47" s="465">
        <f t="shared" ca="1" si="111"/>
        <v>0</v>
      </c>
      <c r="BM47" s="465">
        <f t="shared" ca="1" si="111"/>
        <v>0</v>
      </c>
      <c r="BN47" s="465">
        <f t="shared" ca="1" si="111"/>
        <v>0</v>
      </c>
      <c r="BO47" s="465">
        <f t="shared" ca="1" si="111"/>
        <v>0</v>
      </c>
      <c r="BP47" s="465">
        <f t="shared" ca="1" si="111"/>
        <v>0</v>
      </c>
      <c r="BQ47" s="465">
        <f t="shared" ca="1" si="111"/>
        <v>0</v>
      </c>
      <c r="BR47" s="465">
        <f t="shared" ca="1" si="111"/>
        <v>0</v>
      </c>
      <c r="BS47" s="465">
        <f t="shared" ca="1" si="111"/>
        <v>0</v>
      </c>
      <c r="BT47" s="465">
        <f t="shared" ref="BT47:CZ47" ca="1" si="112">IF(BT$11&lt;$D$1+$A47,$C47/$D$1,IF(BT$11=$D$1+$A47,($C47/$D$1)/2,0))</f>
        <v>0</v>
      </c>
      <c r="BU47" s="465">
        <f t="shared" ca="1" si="112"/>
        <v>0</v>
      </c>
      <c r="BV47" s="465">
        <f t="shared" ca="1" si="112"/>
        <v>0</v>
      </c>
      <c r="BW47" s="465">
        <f t="shared" ca="1" si="112"/>
        <v>0</v>
      </c>
      <c r="BX47" s="465">
        <f t="shared" ca="1" si="112"/>
        <v>0</v>
      </c>
      <c r="BY47" s="465">
        <f t="shared" ca="1" si="112"/>
        <v>0</v>
      </c>
      <c r="BZ47" s="465">
        <f t="shared" ca="1" si="112"/>
        <v>0</v>
      </c>
      <c r="CA47" s="465">
        <f t="shared" ca="1" si="112"/>
        <v>0</v>
      </c>
      <c r="CB47" s="465">
        <f t="shared" ca="1" si="112"/>
        <v>0</v>
      </c>
      <c r="CC47" s="465">
        <f t="shared" ca="1" si="112"/>
        <v>0</v>
      </c>
      <c r="CD47" s="465">
        <f t="shared" ca="1" si="112"/>
        <v>0</v>
      </c>
      <c r="CE47" s="465">
        <f t="shared" ca="1" si="112"/>
        <v>0</v>
      </c>
      <c r="CF47" s="465">
        <f t="shared" ca="1" si="112"/>
        <v>0</v>
      </c>
      <c r="CG47" s="465">
        <f t="shared" ca="1" si="112"/>
        <v>0</v>
      </c>
      <c r="CH47" s="465">
        <f t="shared" ca="1" si="112"/>
        <v>0</v>
      </c>
      <c r="CI47" s="465">
        <f t="shared" ca="1" si="112"/>
        <v>0</v>
      </c>
      <c r="CJ47" s="465">
        <f t="shared" ca="1" si="112"/>
        <v>0</v>
      </c>
      <c r="CK47" s="465">
        <f t="shared" ca="1" si="112"/>
        <v>0</v>
      </c>
      <c r="CL47" s="465">
        <f t="shared" ca="1" si="112"/>
        <v>0</v>
      </c>
      <c r="CM47" s="465">
        <f t="shared" ca="1" si="112"/>
        <v>0</v>
      </c>
      <c r="CN47" s="465">
        <f t="shared" ca="1" si="112"/>
        <v>0</v>
      </c>
      <c r="CO47" s="465">
        <f t="shared" ca="1" si="112"/>
        <v>0</v>
      </c>
      <c r="CP47" s="465">
        <f t="shared" ca="1" si="112"/>
        <v>0</v>
      </c>
      <c r="CQ47" s="465">
        <f t="shared" ca="1" si="112"/>
        <v>0</v>
      </c>
      <c r="CR47" s="465">
        <f t="shared" ca="1" si="112"/>
        <v>0</v>
      </c>
      <c r="CS47" s="465">
        <f t="shared" ca="1" si="112"/>
        <v>0</v>
      </c>
      <c r="CT47" s="465">
        <f t="shared" ca="1" si="112"/>
        <v>0</v>
      </c>
      <c r="CU47" s="465">
        <f t="shared" ca="1" si="112"/>
        <v>0</v>
      </c>
      <c r="CV47" s="465">
        <f t="shared" ca="1" si="112"/>
        <v>0</v>
      </c>
      <c r="CW47" s="465">
        <f t="shared" ca="1" si="112"/>
        <v>0</v>
      </c>
      <c r="CX47" s="465">
        <f t="shared" ca="1" si="112"/>
        <v>0</v>
      </c>
      <c r="CY47" s="465">
        <f t="shared" ca="1" si="112"/>
        <v>0</v>
      </c>
      <c r="CZ47" s="465">
        <f t="shared" ca="1" si="112"/>
        <v>0</v>
      </c>
      <c r="DA47" s="465" t="s">
        <v>271</v>
      </c>
      <c r="DB47" s="464">
        <f t="shared" si="18"/>
        <v>2052</v>
      </c>
      <c r="DC47" s="465"/>
      <c r="DD47" s="465"/>
      <c r="DE47" s="465"/>
      <c r="DF47" s="465"/>
      <c r="DG47" s="465"/>
      <c r="DH47" s="465"/>
      <c r="DI47" s="465"/>
      <c r="DJ47" s="465"/>
      <c r="DK47" s="465"/>
      <c r="DL47" s="465"/>
      <c r="DM47" s="465"/>
      <c r="DN47" s="465"/>
      <c r="DO47" s="465"/>
      <c r="DP47" s="465"/>
    </row>
    <row r="48" spans="1:121" s="464" customFormat="1" x14ac:dyDescent="0.2">
      <c r="A48" s="195">
        <f t="shared" si="10"/>
        <v>37</v>
      </c>
      <c r="B48" s="195">
        <f t="shared" si="10"/>
        <v>2053</v>
      </c>
      <c r="C48" s="187">
        <f ca="1">IF(INDIRECT(DA48&amp;5)=$H$2,SUM($D$6:INDIRECT(DA48&amp;6)),IF(INDIRECT(DA48&amp;5)&gt;$H$2,INDIRECT(DA48&amp;6),0))</f>
        <v>0</v>
      </c>
      <c r="D48" s="465"/>
      <c r="E48" s="465"/>
      <c r="F48" s="465"/>
      <c r="G48" s="465"/>
      <c r="H48" s="465"/>
      <c r="I48" s="465"/>
      <c r="J48" s="465"/>
      <c r="K48" s="465"/>
      <c r="L48" s="465"/>
      <c r="M48" s="465"/>
      <c r="N48" s="465"/>
      <c r="O48" s="465"/>
      <c r="P48" s="465"/>
      <c r="Q48" s="465"/>
      <c r="R48" s="465"/>
      <c r="S48" s="465"/>
      <c r="T48" s="466"/>
      <c r="U48" s="466"/>
      <c r="V48" s="465"/>
      <c r="W48" s="465"/>
      <c r="X48" s="465"/>
      <c r="Y48" s="465"/>
      <c r="Z48" s="465"/>
      <c r="AA48" s="465"/>
      <c r="AB48" s="465"/>
      <c r="AC48" s="465"/>
      <c r="AD48" s="465"/>
      <c r="AE48" s="465"/>
      <c r="AF48" s="465"/>
      <c r="AG48" s="465"/>
      <c r="AH48" s="465"/>
      <c r="AI48" s="465"/>
      <c r="AJ48" s="465"/>
      <c r="AK48" s="465"/>
      <c r="AL48" s="465"/>
      <c r="AM48" s="465"/>
      <c r="AN48" s="465">
        <f ca="1">($C48/$D$1)/2</f>
        <v>0</v>
      </c>
      <c r="AO48" s="465">
        <f t="shared" ref="AO48:BT48" ca="1" si="113">IF(AO$11&lt;$D$1+$A48,$C48/$D$1,IF(AO$11=$D$1+$A48,($C48/$D$1)/2,0))</f>
        <v>0</v>
      </c>
      <c r="AP48" s="465">
        <f t="shared" ca="1" si="113"/>
        <v>0</v>
      </c>
      <c r="AQ48" s="465">
        <f t="shared" ca="1" si="113"/>
        <v>0</v>
      </c>
      <c r="AR48" s="465">
        <f t="shared" ca="1" si="113"/>
        <v>0</v>
      </c>
      <c r="AS48" s="465">
        <f t="shared" ca="1" si="113"/>
        <v>0</v>
      </c>
      <c r="AT48" s="465">
        <f t="shared" ca="1" si="113"/>
        <v>0</v>
      </c>
      <c r="AU48" s="465">
        <f t="shared" ca="1" si="113"/>
        <v>0</v>
      </c>
      <c r="AV48" s="465">
        <f t="shared" ca="1" si="113"/>
        <v>0</v>
      </c>
      <c r="AW48" s="465">
        <f t="shared" ca="1" si="113"/>
        <v>0</v>
      </c>
      <c r="AX48" s="465">
        <f t="shared" ca="1" si="113"/>
        <v>0</v>
      </c>
      <c r="AY48" s="465">
        <f t="shared" ca="1" si="113"/>
        <v>0</v>
      </c>
      <c r="AZ48" s="465">
        <f t="shared" ca="1" si="113"/>
        <v>0</v>
      </c>
      <c r="BA48" s="465">
        <f t="shared" ca="1" si="113"/>
        <v>0</v>
      </c>
      <c r="BB48" s="465">
        <f t="shared" ca="1" si="113"/>
        <v>0</v>
      </c>
      <c r="BC48" s="465">
        <f t="shared" ca="1" si="113"/>
        <v>0</v>
      </c>
      <c r="BD48" s="465">
        <f t="shared" ca="1" si="113"/>
        <v>0</v>
      </c>
      <c r="BE48" s="465">
        <f t="shared" ca="1" si="113"/>
        <v>0</v>
      </c>
      <c r="BF48" s="465">
        <f t="shared" ca="1" si="113"/>
        <v>0</v>
      </c>
      <c r="BG48" s="465">
        <f t="shared" ca="1" si="113"/>
        <v>0</v>
      </c>
      <c r="BH48" s="465">
        <f t="shared" ca="1" si="113"/>
        <v>0</v>
      </c>
      <c r="BI48" s="465">
        <f t="shared" ca="1" si="113"/>
        <v>0</v>
      </c>
      <c r="BJ48" s="465">
        <f t="shared" ca="1" si="113"/>
        <v>0</v>
      </c>
      <c r="BK48" s="465">
        <f t="shared" ca="1" si="113"/>
        <v>0</v>
      </c>
      <c r="BL48" s="465">
        <f t="shared" ca="1" si="113"/>
        <v>0</v>
      </c>
      <c r="BM48" s="465">
        <f t="shared" ca="1" si="113"/>
        <v>0</v>
      </c>
      <c r="BN48" s="465">
        <f t="shared" ca="1" si="113"/>
        <v>0</v>
      </c>
      <c r="BO48" s="465">
        <f t="shared" ca="1" si="113"/>
        <v>0</v>
      </c>
      <c r="BP48" s="465">
        <f t="shared" ca="1" si="113"/>
        <v>0</v>
      </c>
      <c r="BQ48" s="465">
        <f t="shared" ca="1" si="113"/>
        <v>0</v>
      </c>
      <c r="BR48" s="465">
        <f t="shared" ca="1" si="113"/>
        <v>0</v>
      </c>
      <c r="BS48" s="465">
        <f t="shared" ca="1" si="113"/>
        <v>0</v>
      </c>
      <c r="BT48" s="465">
        <f t="shared" ca="1" si="113"/>
        <v>0</v>
      </c>
      <c r="BU48" s="465">
        <f t="shared" ref="BU48:CZ48" ca="1" si="114">IF(BU$11&lt;$D$1+$A48,$C48/$D$1,IF(BU$11=$D$1+$A48,($C48/$D$1)/2,0))</f>
        <v>0</v>
      </c>
      <c r="BV48" s="465">
        <f t="shared" ca="1" si="114"/>
        <v>0</v>
      </c>
      <c r="BW48" s="465">
        <f t="shared" ca="1" si="114"/>
        <v>0</v>
      </c>
      <c r="BX48" s="465">
        <f t="shared" ca="1" si="114"/>
        <v>0</v>
      </c>
      <c r="BY48" s="465">
        <f t="shared" ca="1" si="114"/>
        <v>0</v>
      </c>
      <c r="BZ48" s="465">
        <f t="shared" ca="1" si="114"/>
        <v>0</v>
      </c>
      <c r="CA48" s="465">
        <f t="shared" ca="1" si="114"/>
        <v>0</v>
      </c>
      <c r="CB48" s="465">
        <f t="shared" ca="1" si="114"/>
        <v>0</v>
      </c>
      <c r="CC48" s="465">
        <f t="shared" ca="1" si="114"/>
        <v>0</v>
      </c>
      <c r="CD48" s="465">
        <f t="shared" ca="1" si="114"/>
        <v>0</v>
      </c>
      <c r="CE48" s="465">
        <f t="shared" ca="1" si="114"/>
        <v>0</v>
      </c>
      <c r="CF48" s="465">
        <f t="shared" ca="1" si="114"/>
        <v>0</v>
      </c>
      <c r="CG48" s="465">
        <f t="shared" ca="1" si="114"/>
        <v>0</v>
      </c>
      <c r="CH48" s="465">
        <f t="shared" ca="1" si="114"/>
        <v>0</v>
      </c>
      <c r="CI48" s="465">
        <f t="shared" ca="1" si="114"/>
        <v>0</v>
      </c>
      <c r="CJ48" s="465">
        <f t="shared" ca="1" si="114"/>
        <v>0</v>
      </c>
      <c r="CK48" s="465">
        <f t="shared" ca="1" si="114"/>
        <v>0</v>
      </c>
      <c r="CL48" s="465">
        <f t="shared" ca="1" si="114"/>
        <v>0</v>
      </c>
      <c r="CM48" s="465">
        <f t="shared" ca="1" si="114"/>
        <v>0</v>
      </c>
      <c r="CN48" s="465">
        <f t="shared" ca="1" si="114"/>
        <v>0</v>
      </c>
      <c r="CO48" s="465">
        <f t="shared" ca="1" si="114"/>
        <v>0</v>
      </c>
      <c r="CP48" s="465">
        <f t="shared" ca="1" si="114"/>
        <v>0</v>
      </c>
      <c r="CQ48" s="465">
        <f t="shared" ca="1" si="114"/>
        <v>0</v>
      </c>
      <c r="CR48" s="465">
        <f t="shared" ca="1" si="114"/>
        <v>0</v>
      </c>
      <c r="CS48" s="465">
        <f t="shared" ca="1" si="114"/>
        <v>0</v>
      </c>
      <c r="CT48" s="465">
        <f t="shared" ca="1" si="114"/>
        <v>0</v>
      </c>
      <c r="CU48" s="465">
        <f t="shared" ca="1" si="114"/>
        <v>0</v>
      </c>
      <c r="CV48" s="465">
        <f t="shared" ca="1" si="114"/>
        <v>0</v>
      </c>
      <c r="CW48" s="465">
        <f t="shared" ca="1" si="114"/>
        <v>0</v>
      </c>
      <c r="CX48" s="465">
        <f t="shared" ca="1" si="114"/>
        <v>0</v>
      </c>
      <c r="CY48" s="465">
        <f t="shared" ca="1" si="114"/>
        <v>0</v>
      </c>
      <c r="CZ48" s="465">
        <f t="shared" ca="1" si="114"/>
        <v>0</v>
      </c>
      <c r="DA48" s="465" t="s">
        <v>272</v>
      </c>
      <c r="DB48" s="464">
        <f t="shared" si="18"/>
        <v>2053</v>
      </c>
      <c r="DC48" s="465"/>
      <c r="DD48" s="465"/>
      <c r="DE48" s="465"/>
      <c r="DF48" s="465"/>
      <c r="DG48" s="465"/>
      <c r="DH48" s="465"/>
      <c r="DI48" s="465"/>
      <c r="DJ48" s="465"/>
      <c r="DK48" s="465"/>
      <c r="DL48" s="465"/>
      <c r="DM48" s="465"/>
      <c r="DN48" s="465"/>
      <c r="DO48" s="465"/>
      <c r="DP48" s="465"/>
      <c r="DQ48" s="465"/>
    </row>
    <row r="49" spans="1:124" s="464" customFormat="1" x14ac:dyDescent="0.2">
      <c r="A49" s="195">
        <f t="shared" si="10"/>
        <v>38</v>
      </c>
      <c r="B49" s="195">
        <f t="shared" si="10"/>
        <v>2054</v>
      </c>
      <c r="C49" s="187">
        <f ca="1">IF(INDIRECT(DA49&amp;5)=$H$2,SUM($D$6:INDIRECT(DA49&amp;6)),IF(INDIRECT(DA49&amp;5)&gt;$H$2,INDIRECT(DA49&amp;6),0))</f>
        <v>0</v>
      </c>
      <c r="D49" s="465"/>
      <c r="E49" s="465"/>
      <c r="F49" s="465"/>
      <c r="G49" s="465"/>
      <c r="H49" s="465"/>
      <c r="I49" s="465"/>
      <c r="J49" s="465"/>
      <c r="K49" s="465"/>
      <c r="L49" s="465"/>
      <c r="M49" s="465"/>
      <c r="N49" s="465"/>
      <c r="O49" s="465"/>
      <c r="P49" s="465"/>
      <c r="Q49" s="465"/>
      <c r="R49" s="465"/>
      <c r="S49" s="465"/>
      <c r="T49" s="466"/>
      <c r="U49" s="466"/>
      <c r="V49" s="465"/>
      <c r="W49" s="465"/>
      <c r="X49" s="465"/>
      <c r="Y49" s="465"/>
      <c r="Z49" s="465"/>
      <c r="AA49" s="465"/>
      <c r="AB49" s="465"/>
      <c r="AC49" s="465"/>
      <c r="AD49" s="465"/>
      <c r="AE49" s="465"/>
      <c r="AF49" s="465"/>
      <c r="AG49" s="465"/>
      <c r="AH49" s="465"/>
      <c r="AI49" s="465"/>
      <c r="AJ49" s="465"/>
      <c r="AK49" s="465"/>
      <c r="AL49" s="465"/>
      <c r="AM49" s="465"/>
      <c r="AN49" s="465"/>
      <c r="AO49" s="465">
        <f ca="1">($C49/$D$1)/2</f>
        <v>0</v>
      </c>
      <c r="AP49" s="465">
        <f t="shared" ref="AP49:BU49" ca="1" si="115">IF(AP$11&lt;$D$1+$A49,$C49/$D$1,IF(AP$11=$D$1+$A49,($C49/$D$1)/2,0))</f>
        <v>0</v>
      </c>
      <c r="AQ49" s="465">
        <f t="shared" ca="1" si="115"/>
        <v>0</v>
      </c>
      <c r="AR49" s="465">
        <f t="shared" ca="1" si="115"/>
        <v>0</v>
      </c>
      <c r="AS49" s="465">
        <f t="shared" ca="1" si="115"/>
        <v>0</v>
      </c>
      <c r="AT49" s="465">
        <f t="shared" ca="1" si="115"/>
        <v>0</v>
      </c>
      <c r="AU49" s="465">
        <f t="shared" ca="1" si="115"/>
        <v>0</v>
      </c>
      <c r="AV49" s="465">
        <f t="shared" ca="1" si="115"/>
        <v>0</v>
      </c>
      <c r="AW49" s="465">
        <f t="shared" ca="1" si="115"/>
        <v>0</v>
      </c>
      <c r="AX49" s="465">
        <f t="shared" ca="1" si="115"/>
        <v>0</v>
      </c>
      <c r="AY49" s="465">
        <f t="shared" ca="1" si="115"/>
        <v>0</v>
      </c>
      <c r="AZ49" s="465">
        <f t="shared" ca="1" si="115"/>
        <v>0</v>
      </c>
      <c r="BA49" s="465">
        <f t="shared" ca="1" si="115"/>
        <v>0</v>
      </c>
      <c r="BB49" s="465">
        <f t="shared" ca="1" si="115"/>
        <v>0</v>
      </c>
      <c r="BC49" s="465">
        <f t="shared" ca="1" si="115"/>
        <v>0</v>
      </c>
      <c r="BD49" s="465">
        <f t="shared" ca="1" si="115"/>
        <v>0</v>
      </c>
      <c r="BE49" s="465">
        <f t="shared" ca="1" si="115"/>
        <v>0</v>
      </c>
      <c r="BF49" s="465">
        <f t="shared" ca="1" si="115"/>
        <v>0</v>
      </c>
      <c r="BG49" s="465">
        <f t="shared" ca="1" si="115"/>
        <v>0</v>
      </c>
      <c r="BH49" s="465">
        <f t="shared" ca="1" si="115"/>
        <v>0</v>
      </c>
      <c r="BI49" s="465">
        <f t="shared" ca="1" si="115"/>
        <v>0</v>
      </c>
      <c r="BJ49" s="465">
        <f t="shared" ca="1" si="115"/>
        <v>0</v>
      </c>
      <c r="BK49" s="465">
        <f t="shared" ca="1" si="115"/>
        <v>0</v>
      </c>
      <c r="BL49" s="465">
        <f t="shared" ca="1" si="115"/>
        <v>0</v>
      </c>
      <c r="BM49" s="465">
        <f t="shared" ca="1" si="115"/>
        <v>0</v>
      </c>
      <c r="BN49" s="465">
        <f t="shared" ca="1" si="115"/>
        <v>0</v>
      </c>
      <c r="BO49" s="465">
        <f t="shared" ca="1" si="115"/>
        <v>0</v>
      </c>
      <c r="BP49" s="465">
        <f t="shared" ca="1" si="115"/>
        <v>0</v>
      </c>
      <c r="BQ49" s="465">
        <f t="shared" ca="1" si="115"/>
        <v>0</v>
      </c>
      <c r="BR49" s="465">
        <f t="shared" ca="1" si="115"/>
        <v>0</v>
      </c>
      <c r="BS49" s="465">
        <f t="shared" ca="1" si="115"/>
        <v>0</v>
      </c>
      <c r="BT49" s="465">
        <f t="shared" ca="1" si="115"/>
        <v>0</v>
      </c>
      <c r="BU49" s="465">
        <f t="shared" ca="1" si="115"/>
        <v>0</v>
      </c>
      <c r="BV49" s="465">
        <f t="shared" ref="BV49:CZ49" ca="1" si="116">IF(BV$11&lt;$D$1+$A49,$C49/$D$1,IF(BV$11=$D$1+$A49,($C49/$D$1)/2,0))</f>
        <v>0</v>
      </c>
      <c r="BW49" s="465">
        <f t="shared" ca="1" si="116"/>
        <v>0</v>
      </c>
      <c r="BX49" s="465">
        <f t="shared" ca="1" si="116"/>
        <v>0</v>
      </c>
      <c r="BY49" s="465">
        <f t="shared" ca="1" si="116"/>
        <v>0</v>
      </c>
      <c r="BZ49" s="465">
        <f t="shared" ca="1" si="116"/>
        <v>0</v>
      </c>
      <c r="CA49" s="465">
        <f t="shared" ca="1" si="116"/>
        <v>0</v>
      </c>
      <c r="CB49" s="465">
        <f t="shared" ca="1" si="116"/>
        <v>0</v>
      </c>
      <c r="CC49" s="465">
        <f t="shared" ca="1" si="116"/>
        <v>0</v>
      </c>
      <c r="CD49" s="465">
        <f t="shared" ca="1" si="116"/>
        <v>0</v>
      </c>
      <c r="CE49" s="465">
        <f t="shared" ca="1" si="116"/>
        <v>0</v>
      </c>
      <c r="CF49" s="465">
        <f t="shared" ca="1" si="116"/>
        <v>0</v>
      </c>
      <c r="CG49" s="465">
        <f t="shared" ca="1" si="116"/>
        <v>0</v>
      </c>
      <c r="CH49" s="465">
        <f t="shared" ca="1" si="116"/>
        <v>0</v>
      </c>
      <c r="CI49" s="465">
        <f t="shared" ca="1" si="116"/>
        <v>0</v>
      </c>
      <c r="CJ49" s="465">
        <f t="shared" ca="1" si="116"/>
        <v>0</v>
      </c>
      <c r="CK49" s="465">
        <f t="shared" ca="1" si="116"/>
        <v>0</v>
      </c>
      <c r="CL49" s="465">
        <f t="shared" ca="1" si="116"/>
        <v>0</v>
      </c>
      <c r="CM49" s="465">
        <f t="shared" ca="1" si="116"/>
        <v>0</v>
      </c>
      <c r="CN49" s="465">
        <f t="shared" ca="1" si="116"/>
        <v>0</v>
      </c>
      <c r="CO49" s="465">
        <f t="shared" ca="1" si="116"/>
        <v>0</v>
      </c>
      <c r="CP49" s="465">
        <f t="shared" ca="1" si="116"/>
        <v>0</v>
      </c>
      <c r="CQ49" s="465">
        <f t="shared" ca="1" si="116"/>
        <v>0</v>
      </c>
      <c r="CR49" s="465">
        <f t="shared" ca="1" si="116"/>
        <v>0</v>
      </c>
      <c r="CS49" s="465">
        <f t="shared" ca="1" si="116"/>
        <v>0</v>
      </c>
      <c r="CT49" s="465">
        <f t="shared" ca="1" si="116"/>
        <v>0</v>
      </c>
      <c r="CU49" s="465">
        <f t="shared" ca="1" si="116"/>
        <v>0</v>
      </c>
      <c r="CV49" s="465">
        <f t="shared" ca="1" si="116"/>
        <v>0</v>
      </c>
      <c r="CW49" s="465">
        <f t="shared" ca="1" si="116"/>
        <v>0</v>
      </c>
      <c r="CX49" s="465">
        <f t="shared" ca="1" si="116"/>
        <v>0</v>
      </c>
      <c r="CY49" s="465">
        <f t="shared" ca="1" si="116"/>
        <v>0</v>
      </c>
      <c r="CZ49" s="465">
        <f t="shared" ca="1" si="116"/>
        <v>0</v>
      </c>
      <c r="DA49" s="465" t="s">
        <v>277</v>
      </c>
      <c r="DB49" s="464">
        <f t="shared" si="18"/>
        <v>2054</v>
      </c>
      <c r="DC49" s="465"/>
      <c r="DD49" s="465"/>
      <c r="DE49" s="465"/>
      <c r="DF49" s="465"/>
      <c r="DG49" s="465"/>
      <c r="DH49" s="465"/>
      <c r="DI49" s="465"/>
      <c r="DJ49" s="465"/>
      <c r="DK49" s="465"/>
      <c r="DL49" s="465"/>
      <c r="DM49" s="465"/>
      <c r="DN49" s="465"/>
      <c r="DO49" s="465"/>
      <c r="DP49" s="465"/>
      <c r="DQ49" s="465"/>
      <c r="DR49" s="465"/>
    </row>
    <row r="50" spans="1:124" s="464" customFormat="1" x14ac:dyDescent="0.2">
      <c r="A50" s="195">
        <f t="shared" si="10"/>
        <v>39</v>
      </c>
      <c r="B50" s="195">
        <f t="shared" si="10"/>
        <v>2055</v>
      </c>
      <c r="C50" s="187">
        <f ca="1">IF(INDIRECT(DA50&amp;5)=$H$2,SUM($D$6:INDIRECT(DA50&amp;6)),IF(INDIRECT(DA50&amp;5)&gt;$H$2,INDIRECT(DA50&amp;6),0))</f>
        <v>0</v>
      </c>
      <c r="D50" s="465"/>
      <c r="E50" s="465"/>
      <c r="F50" s="465"/>
      <c r="G50" s="465"/>
      <c r="H50" s="465"/>
      <c r="I50" s="465"/>
      <c r="J50" s="465"/>
      <c r="K50" s="465"/>
      <c r="L50" s="465"/>
      <c r="M50" s="465"/>
      <c r="N50" s="465"/>
      <c r="O50" s="465"/>
      <c r="P50" s="465"/>
      <c r="Q50" s="465"/>
      <c r="R50" s="465"/>
      <c r="S50" s="465"/>
      <c r="T50" s="466"/>
      <c r="U50" s="466"/>
      <c r="V50" s="465"/>
      <c r="W50" s="465"/>
      <c r="X50" s="465"/>
      <c r="Y50" s="465"/>
      <c r="Z50" s="465"/>
      <c r="AA50" s="465"/>
      <c r="AB50" s="465"/>
      <c r="AC50" s="465"/>
      <c r="AD50" s="465"/>
      <c r="AE50" s="465"/>
      <c r="AF50" s="465"/>
      <c r="AG50" s="465"/>
      <c r="AH50" s="465"/>
      <c r="AI50" s="465"/>
      <c r="AJ50" s="465"/>
      <c r="AK50" s="465"/>
      <c r="AL50" s="465"/>
      <c r="AM50" s="465"/>
      <c r="AN50" s="465"/>
      <c r="AO50" s="465"/>
      <c r="AP50" s="465">
        <f ca="1">($C50/$D$1)/2</f>
        <v>0</v>
      </c>
      <c r="AQ50" s="465">
        <f t="shared" ref="AQ50:BV50" ca="1" si="117">IF(AQ$11&lt;$D$1+$A50,$C50/$D$1,IF(AQ$11=$D$1+$A50,($C50/$D$1)/2,0))</f>
        <v>0</v>
      </c>
      <c r="AR50" s="465">
        <f t="shared" ca="1" si="117"/>
        <v>0</v>
      </c>
      <c r="AS50" s="465">
        <f t="shared" ca="1" si="117"/>
        <v>0</v>
      </c>
      <c r="AT50" s="465">
        <f t="shared" ca="1" si="117"/>
        <v>0</v>
      </c>
      <c r="AU50" s="465">
        <f t="shared" ca="1" si="117"/>
        <v>0</v>
      </c>
      <c r="AV50" s="465">
        <f t="shared" ca="1" si="117"/>
        <v>0</v>
      </c>
      <c r="AW50" s="465">
        <f t="shared" ca="1" si="117"/>
        <v>0</v>
      </c>
      <c r="AX50" s="465">
        <f t="shared" ca="1" si="117"/>
        <v>0</v>
      </c>
      <c r="AY50" s="465">
        <f t="shared" ca="1" si="117"/>
        <v>0</v>
      </c>
      <c r="AZ50" s="465">
        <f t="shared" ca="1" si="117"/>
        <v>0</v>
      </c>
      <c r="BA50" s="465">
        <f t="shared" ca="1" si="117"/>
        <v>0</v>
      </c>
      <c r="BB50" s="465">
        <f t="shared" ca="1" si="117"/>
        <v>0</v>
      </c>
      <c r="BC50" s="465">
        <f t="shared" ca="1" si="117"/>
        <v>0</v>
      </c>
      <c r="BD50" s="465">
        <f t="shared" ca="1" si="117"/>
        <v>0</v>
      </c>
      <c r="BE50" s="465">
        <f t="shared" ca="1" si="117"/>
        <v>0</v>
      </c>
      <c r="BF50" s="465">
        <f t="shared" ca="1" si="117"/>
        <v>0</v>
      </c>
      <c r="BG50" s="465">
        <f t="shared" ca="1" si="117"/>
        <v>0</v>
      </c>
      <c r="BH50" s="465">
        <f t="shared" ca="1" si="117"/>
        <v>0</v>
      </c>
      <c r="BI50" s="465">
        <f t="shared" ca="1" si="117"/>
        <v>0</v>
      </c>
      <c r="BJ50" s="465">
        <f t="shared" ca="1" si="117"/>
        <v>0</v>
      </c>
      <c r="BK50" s="465">
        <f t="shared" ca="1" si="117"/>
        <v>0</v>
      </c>
      <c r="BL50" s="465">
        <f t="shared" ca="1" si="117"/>
        <v>0</v>
      </c>
      <c r="BM50" s="465">
        <f t="shared" ca="1" si="117"/>
        <v>0</v>
      </c>
      <c r="BN50" s="465">
        <f t="shared" ca="1" si="117"/>
        <v>0</v>
      </c>
      <c r="BO50" s="465">
        <f t="shared" ca="1" si="117"/>
        <v>0</v>
      </c>
      <c r="BP50" s="465">
        <f t="shared" ca="1" si="117"/>
        <v>0</v>
      </c>
      <c r="BQ50" s="465">
        <f t="shared" ca="1" si="117"/>
        <v>0</v>
      </c>
      <c r="BR50" s="465">
        <f t="shared" ca="1" si="117"/>
        <v>0</v>
      </c>
      <c r="BS50" s="465">
        <f t="shared" ca="1" si="117"/>
        <v>0</v>
      </c>
      <c r="BT50" s="465">
        <f t="shared" ca="1" si="117"/>
        <v>0</v>
      </c>
      <c r="BU50" s="465">
        <f t="shared" ca="1" si="117"/>
        <v>0</v>
      </c>
      <c r="BV50" s="465">
        <f t="shared" ca="1" si="117"/>
        <v>0</v>
      </c>
      <c r="BW50" s="465">
        <f t="shared" ref="BW50:CZ50" ca="1" si="118">IF(BW$11&lt;$D$1+$A50,$C50/$D$1,IF(BW$11=$D$1+$A50,($C50/$D$1)/2,0))</f>
        <v>0</v>
      </c>
      <c r="BX50" s="465">
        <f t="shared" ca="1" si="118"/>
        <v>0</v>
      </c>
      <c r="BY50" s="465">
        <f t="shared" ca="1" si="118"/>
        <v>0</v>
      </c>
      <c r="BZ50" s="465">
        <f t="shared" ca="1" si="118"/>
        <v>0</v>
      </c>
      <c r="CA50" s="465">
        <f t="shared" ca="1" si="118"/>
        <v>0</v>
      </c>
      <c r="CB50" s="465">
        <f t="shared" ca="1" si="118"/>
        <v>0</v>
      </c>
      <c r="CC50" s="465">
        <f t="shared" ca="1" si="118"/>
        <v>0</v>
      </c>
      <c r="CD50" s="465">
        <f t="shared" ca="1" si="118"/>
        <v>0</v>
      </c>
      <c r="CE50" s="465">
        <f t="shared" ca="1" si="118"/>
        <v>0</v>
      </c>
      <c r="CF50" s="465">
        <f t="shared" ca="1" si="118"/>
        <v>0</v>
      </c>
      <c r="CG50" s="465">
        <f t="shared" ca="1" si="118"/>
        <v>0</v>
      </c>
      <c r="CH50" s="465">
        <f t="shared" ca="1" si="118"/>
        <v>0</v>
      </c>
      <c r="CI50" s="465">
        <f t="shared" ca="1" si="118"/>
        <v>0</v>
      </c>
      <c r="CJ50" s="465">
        <f t="shared" ca="1" si="118"/>
        <v>0</v>
      </c>
      <c r="CK50" s="465">
        <f t="shared" ca="1" si="118"/>
        <v>0</v>
      </c>
      <c r="CL50" s="465">
        <f t="shared" ca="1" si="118"/>
        <v>0</v>
      </c>
      <c r="CM50" s="465">
        <f t="shared" ca="1" si="118"/>
        <v>0</v>
      </c>
      <c r="CN50" s="465">
        <f t="shared" ca="1" si="118"/>
        <v>0</v>
      </c>
      <c r="CO50" s="465">
        <f t="shared" ca="1" si="118"/>
        <v>0</v>
      </c>
      <c r="CP50" s="465">
        <f t="shared" ca="1" si="118"/>
        <v>0</v>
      </c>
      <c r="CQ50" s="465">
        <f t="shared" ca="1" si="118"/>
        <v>0</v>
      </c>
      <c r="CR50" s="465">
        <f t="shared" ca="1" si="118"/>
        <v>0</v>
      </c>
      <c r="CS50" s="465">
        <f t="shared" ca="1" si="118"/>
        <v>0</v>
      </c>
      <c r="CT50" s="465">
        <f t="shared" ca="1" si="118"/>
        <v>0</v>
      </c>
      <c r="CU50" s="465">
        <f t="shared" ca="1" si="118"/>
        <v>0</v>
      </c>
      <c r="CV50" s="465">
        <f t="shared" ca="1" si="118"/>
        <v>0</v>
      </c>
      <c r="CW50" s="465">
        <f t="shared" ca="1" si="118"/>
        <v>0</v>
      </c>
      <c r="CX50" s="465">
        <f t="shared" ca="1" si="118"/>
        <v>0</v>
      </c>
      <c r="CY50" s="465">
        <f t="shared" ca="1" si="118"/>
        <v>0</v>
      </c>
      <c r="CZ50" s="465">
        <f t="shared" ca="1" si="118"/>
        <v>0</v>
      </c>
      <c r="DA50" s="465" t="s">
        <v>278</v>
      </c>
      <c r="DB50" s="464">
        <f t="shared" si="18"/>
        <v>2055</v>
      </c>
      <c r="DC50" s="465"/>
      <c r="DD50" s="465"/>
      <c r="DE50" s="465"/>
      <c r="DF50" s="465"/>
      <c r="DG50" s="465"/>
      <c r="DH50" s="465"/>
      <c r="DI50" s="465"/>
      <c r="DJ50" s="465"/>
      <c r="DK50" s="465"/>
      <c r="DL50" s="465"/>
      <c r="DM50" s="465"/>
      <c r="DN50" s="465"/>
      <c r="DO50" s="465"/>
      <c r="DP50" s="465"/>
      <c r="DQ50" s="465"/>
      <c r="DR50" s="465"/>
      <c r="DS50" s="465"/>
    </row>
    <row r="51" spans="1:124" s="464" customFormat="1" x14ac:dyDescent="0.2">
      <c r="A51" s="195">
        <f t="shared" si="10"/>
        <v>40</v>
      </c>
      <c r="B51" s="195">
        <f t="shared" si="10"/>
        <v>2056</v>
      </c>
      <c r="C51" s="187">
        <f ca="1">IF(INDIRECT(DA51&amp;5)=$H$2,SUM($D$6:INDIRECT(DA51&amp;6)),IF(INDIRECT(DA51&amp;5)&gt;$H$2,INDIRECT(DA51&amp;6),0))</f>
        <v>0</v>
      </c>
      <c r="D51" s="465"/>
      <c r="E51" s="465"/>
      <c r="F51" s="465"/>
      <c r="G51" s="465"/>
      <c r="H51" s="465"/>
      <c r="I51" s="465"/>
      <c r="J51" s="465"/>
      <c r="K51" s="465"/>
      <c r="L51" s="465"/>
      <c r="M51" s="465"/>
      <c r="N51" s="465"/>
      <c r="O51" s="465"/>
      <c r="P51" s="465"/>
      <c r="Q51" s="465"/>
      <c r="R51" s="465"/>
      <c r="S51" s="465"/>
      <c r="T51" s="466"/>
      <c r="U51" s="466"/>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f ca="1">($C51/$D$1)/2</f>
        <v>0</v>
      </c>
      <c r="AR51" s="465">
        <f t="shared" ref="AR51:BW51" ca="1" si="119">IF(AR$11&lt;$D$1+$A51,$C51/$D$1,IF(AR$11=$D$1+$A51,($C51/$D$1)/2,0))</f>
        <v>0</v>
      </c>
      <c r="AS51" s="465">
        <f t="shared" ca="1" si="119"/>
        <v>0</v>
      </c>
      <c r="AT51" s="465">
        <f t="shared" ca="1" si="119"/>
        <v>0</v>
      </c>
      <c r="AU51" s="465">
        <f t="shared" ca="1" si="119"/>
        <v>0</v>
      </c>
      <c r="AV51" s="465">
        <f t="shared" ca="1" si="119"/>
        <v>0</v>
      </c>
      <c r="AW51" s="465">
        <f t="shared" ca="1" si="119"/>
        <v>0</v>
      </c>
      <c r="AX51" s="465">
        <f t="shared" ca="1" si="119"/>
        <v>0</v>
      </c>
      <c r="AY51" s="465">
        <f t="shared" ca="1" si="119"/>
        <v>0</v>
      </c>
      <c r="AZ51" s="465">
        <f t="shared" ca="1" si="119"/>
        <v>0</v>
      </c>
      <c r="BA51" s="465">
        <f t="shared" ca="1" si="119"/>
        <v>0</v>
      </c>
      <c r="BB51" s="465">
        <f t="shared" ca="1" si="119"/>
        <v>0</v>
      </c>
      <c r="BC51" s="465">
        <f t="shared" ca="1" si="119"/>
        <v>0</v>
      </c>
      <c r="BD51" s="465">
        <f t="shared" ca="1" si="119"/>
        <v>0</v>
      </c>
      <c r="BE51" s="465">
        <f t="shared" ca="1" si="119"/>
        <v>0</v>
      </c>
      <c r="BF51" s="465">
        <f t="shared" ca="1" si="119"/>
        <v>0</v>
      </c>
      <c r="BG51" s="465">
        <f t="shared" ca="1" si="119"/>
        <v>0</v>
      </c>
      <c r="BH51" s="465">
        <f t="shared" ca="1" si="119"/>
        <v>0</v>
      </c>
      <c r="BI51" s="465">
        <f t="shared" ca="1" si="119"/>
        <v>0</v>
      </c>
      <c r="BJ51" s="465">
        <f t="shared" ca="1" si="119"/>
        <v>0</v>
      </c>
      <c r="BK51" s="465">
        <f t="shared" ca="1" si="119"/>
        <v>0</v>
      </c>
      <c r="BL51" s="465">
        <f t="shared" ca="1" si="119"/>
        <v>0</v>
      </c>
      <c r="BM51" s="465">
        <f t="shared" ca="1" si="119"/>
        <v>0</v>
      </c>
      <c r="BN51" s="465">
        <f t="shared" ca="1" si="119"/>
        <v>0</v>
      </c>
      <c r="BO51" s="465">
        <f t="shared" ca="1" si="119"/>
        <v>0</v>
      </c>
      <c r="BP51" s="465">
        <f t="shared" ca="1" si="119"/>
        <v>0</v>
      </c>
      <c r="BQ51" s="465">
        <f t="shared" ca="1" si="119"/>
        <v>0</v>
      </c>
      <c r="BR51" s="465">
        <f t="shared" ca="1" si="119"/>
        <v>0</v>
      </c>
      <c r="BS51" s="465">
        <f t="shared" ca="1" si="119"/>
        <v>0</v>
      </c>
      <c r="BT51" s="465">
        <f t="shared" ca="1" si="119"/>
        <v>0</v>
      </c>
      <c r="BU51" s="465">
        <f t="shared" ca="1" si="119"/>
        <v>0</v>
      </c>
      <c r="BV51" s="465">
        <f t="shared" ca="1" si="119"/>
        <v>0</v>
      </c>
      <c r="BW51" s="465">
        <f t="shared" ca="1" si="119"/>
        <v>0</v>
      </c>
      <c r="BX51" s="465">
        <f t="shared" ref="BX51:CZ51" ca="1" si="120">IF(BX$11&lt;$D$1+$A51,$C51/$D$1,IF(BX$11=$D$1+$A51,($C51/$D$1)/2,0))</f>
        <v>0</v>
      </c>
      <c r="BY51" s="465">
        <f t="shared" ca="1" si="120"/>
        <v>0</v>
      </c>
      <c r="BZ51" s="465">
        <f t="shared" ca="1" si="120"/>
        <v>0</v>
      </c>
      <c r="CA51" s="465">
        <f t="shared" ca="1" si="120"/>
        <v>0</v>
      </c>
      <c r="CB51" s="465">
        <f t="shared" ca="1" si="120"/>
        <v>0</v>
      </c>
      <c r="CC51" s="465">
        <f t="shared" ca="1" si="120"/>
        <v>0</v>
      </c>
      <c r="CD51" s="465">
        <f t="shared" ca="1" si="120"/>
        <v>0</v>
      </c>
      <c r="CE51" s="465">
        <f t="shared" ca="1" si="120"/>
        <v>0</v>
      </c>
      <c r="CF51" s="465">
        <f t="shared" ca="1" si="120"/>
        <v>0</v>
      </c>
      <c r="CG51" s="465">
        <f t="shared" ca="1" si="120"/>
        <v>0</v>
      </c>
      <c r="CH51" s="465">
        <f t="shared" ca="1" si="120"/>
        <v>0</v>
      </c>
      <c r="CI51" s="465">
        <f t="shared" ca="1" si="120"/>
        <v>0</v>
      </c>
      <c r="CJ51" s="465">
        <f t="shared" ca="1" si="120"/>
        <v>0</v>
      </c>
      <c r="CK51" s="465">
        <f t="shared" ca="1" si="120"/>
        <v>0</v>
      </c>
      <c r="CL51" s="465">
        <f t="shared" ca="1" si="120"/>
        <v>0</v>
      </c>
      <c r="CM51" s="465">
        <f t="shared" ca="1" si="120"/>
        <v>0</v>
      </c>
      <c r="CN51" s="465">
        <f t="shared" ca="1" si="120"/>
        <v>0</v>
      </c>
      <c r="CO51" s="465">
        <f t="shared" ca="1" si="120"/>
        <v>0</v>
      </c>
      <c r="CP51" s="465">
        <f t="shared" ca="1" si="120"/>
        <v>0</v>
      </c>
      <c r="CQ51" s="465">
        <f t="shared" ca="1" si="120"/>
        <v>0</v>
      </c>
      <c r="CR51" s="465">
        <f t="shared" ca="1" si="120"/>
        <v>0</v>
      </c>
      <c r="CS51" s="465">
        <f t="shared" ca="1" si="120"/>
        <v>0</v>
      </c>
      <c r="CT51" s="465">
        <f t="shared" ca="1" si="120"/>
        <v>0</v>
      </c>
      <c r="CU51" s="465">
        <f t="shared" ca="1" si="120"/>
        <v>0</v>
      </c>
      <c r="CV51" s="465">
        <f t="shared" ca="1" si="120"/>
        <v>0</v>
      </c>
      <c r="CW51" s="465">
        <f t="shared" ca="1" si="120"/>
        <v>0</v>
      </c>
      <c r="CX51" s="465">
        <f t="shared" ca="1" si="120"/>
        <v>0</v>
      </c>
      <c r="CY51" s="465">
        <f t="shared" ca="1" si="120"/>
        <v>0</v>
      </c>
      <c r="CZ51" s="465">
        <f t="shared" ca="1" si="120"/>
        <v>0</v>
      </c>
      <c r="DA51" s="465" t="s">
        <v>279</v>
      </c>
      <c r="DB51" s="464">
        <f t="shared" si="18"/>
        <v>2056</v>
      </c>
      <c r="DC51" s="465"/>
      <c r="DD51" s="465"/>
      <c r="DE51" s="465"/>
      <c r="DF51" s="465"/>
      <c r="DG51" s="465"/>
      <c r="DH51" s="465"/>
      <c r="DI51" s="465"/>
      <c r="DJ51" s="465"/>
      <c r="DK51" s="465"/>
      <c r="DL51" s="465"/>
      <c r="DM51" s="465"/>
      <c r="DN51" s="465"/>
      <c r="DO51" s="465"/>
      <c r="DP51" s="465"/>
      <c r="DQ51" s="465"/>
      <c r="DR51" s="465"/>
      <c r="DS51" s="465"/>
      <c r="DT51" s="465"/>
    </row>
    <row r="52" spans="1:124" x14ac:dyDescent="0.2">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6"/>
    </row>
    <row r="53" spans="1:124" s="186" customFormat="1" ht="15" customHeight="1" x14ac:dyDescent="0.2">
      <c r="A53" s="199" t="s">
        <v>69</v>
      </c>
      <c r="B53" s="199"/>
      <c r="C53" s="199"/>
      <c r="D53" s="200">
        <f t="shared" ref="D53:AI53" ca="1" si="121">SUM(D12:D52)</f>
        <v>0</v>
      </c>
      <c r="E53" s="200">
        <f t="shared" ca="1" si="121"/>
        <v>0</v>
      </c>
      <c r="F53" s="200">
        <f t="shared" ca="1" si="121"/>
        <v>0</v>
      </c>
      <c r="G53" s="200">
        <f t="shared" ca="1" si="121"/>
        <v>0</v>
      </c>
      <c r="H53" s="200">
        <f t="shared" ca="1" si="121"/>
        <v>0</v>
      </c>
      <c r="I53" s="200">
        <f t="shared" ca="1" si="121"/>
        <v>0</v>
      </c>
      <c r="J53" s="200">
        <f t="shared" ca="1" si="121"/>
        <v>0</v>
      </c>
      <c r="K53" s="200">
        <f t="shared" ca="1" si="121"/>
        <v>0</v>
      </c>
      <c r="L53" s="200">
        <f t="shared" ca="1" si="121"/>
        <v>0</v>
      </c>
      <c r="M53" s="200">
        <f t="shared" ca="1" si="121"/>
        <v>0</v>
      </c>
      <c r="N53" s="200">
        <f t="shared" ca="1" si="121"/>
        <v>0</v>
      </c>
      <c r="O53" s="200">
        <f t="shared" ca="1" si="121"/>
        <v>0</v>
      </c>
      <c r="P53" s="200">
        <f t="shared" ca="1" si="121"/>
        <v>0</v>
      </c>
      <c r="Q53" s="200">
        <f t="shared" ca="1" si="121"/>
        <v>0</v>
      </c>
      <c r="R53" s="200">
        <f t="shared" ca="1" si="121"/>
        <v>0</v>
      </c>
      <c r="S53" s="200">
        <f t="shared" ca="1" si="121"/>
        <v>0</v>
      </c>
      <c r="T53" s="200">
        <f t="shared" ca="1" si="121"/>
        <v>0</v>
      </c>
      <c r="U53" s="200">
        <f t="shared" ca="1" si="121"/>
        <v>0</v>
      </c>
      <c r="V53" s="200">
        <f t="shared" ca="1" si="121"/>
        <v>0</v>
      </c>
      <c r="W53" s="200">
        <f t="shared" ca="1" si="121"/>
        <v>0</v>
      </c>
      <c r="X53" s="200">
        <f t="shared" ca="1" si="121"/>
        <v>0</v>
      </c>
      <c r="Y53" s="200">
        <f t="shared" ca="1" si="121"/>
        <v>0</v>
      </c>
      <c r="Z53" s="200">
        <f t="shared" ca="1" si="121"/>
        <v>0</v>
      </c>
      <c r="AA53" s="200">
        <f t="shared" ca="1" si="121"/>
        <v>0</v>
      </c>
      <c r="AB53" s="200">
        <f t="shared" ca="1" si="121"/>
        <v>0</v>
      </c>
      <c r="AC53" s="200">
        <f t="shared" ca="1" si="121"/>
        <v>0</v>
      </c>
      <c r="AD53" s="200">
        <f t="shared" ca="1" si="121"/>
        <v>0</v>
      </c>
      <c r="AE53" s="200">
        <f t="shared" ca="1" si="121"/>
        <v>0</v>
      </c>
      <c r="AF53" s="200">
        <f t="shared" ca="1" si="121"/>
        <v>0</v>
      </c>
      <c r="AG53" s="200">
        <f t="shared" ca="1" si="121"/>
        <v>0</v>
      </c>
      <c r="AH53" s="200">
        <f t="shared" ca="1" si="121"/>
        <v>0</v>
      </c>
      <c r="AI53" s="200">
        <f t="shared" ca="1" si="121"/>
        <v>0</v>
      </c>
      <c r="AJ53" s="200">
        <f t="shared" ref="AJ53:BO53" ca="1" si="122">SUM(AJ12:AJ52)</f>
        <v>0</v>
      </c>
      <c r="AK53" s="200">
        <f t="shared" ca="1" si="122"/>
        <v>0</v>
      </c>
      <c r="AL53" s="200">
        <f t="shared" ca="1" si="122"/>
        <v>0</v>
      </c>
      <c r="AM53" s="200">
        <f t="shared" ca="1" si="122"/>
        <v>0</v>
      </c>
      <c r="AN53" s="200">
        <f t="shared" ca="1" si="122"/>
        <v>0</v>
      </c>
      <c r="AO53" s="200">
        <f t="shared" ca="1" si="122"/>
        <v>0</v>
      </c>
      <c r="AP53" s="200">
        <f t="shared" ca="1" si="122"/>
        <v>0</v>
      </c>
      <c r="AQ53" s="200">
        <f t="shared" ca="1" si="122"/>
        <v>0</v>
      </c>
      <c r="AR53" s="200">
        <f t="shared" ca="1" si="122"/>
        <v>0</v>
      </c>
      <c r="AS53" s="200">
        <f t="shared" ca="1" si="122"/>
        <v>0</v>
      </c>
      <c r="AT53" s="200">
        <f t="shared" ca="1" si="122"/>
        <v>0</v>
      </c>
      <c r="AU53" s="200">
        <f t="shared" ca="1" si="122"/>
        <v>0</v>
      </c>
      <c r="AV53" s="200">
        <f t="shared" ca="1" si="122"/>
        <v>0</v>
      </c>
      <c r="AW53" s="200">
        <f t="shared" ca="1" si="122"/>
        <v>0</v>
      </c>
      <c r="AX53" s="200">
        <f t="shared" ca="1" si="122"/>
        <v>0</v>
      </c>
      <c r="AY53" s="200">
        <f t="shared" ca="1" si="122"/>
        <v>0</v>
      </c>
      <c r="AZ53" s="200">
        <f t="shared" ca="1" si="122"/>
        <v>0</v>
      </c>
      <c r="BA53" s="200">
        <f t="shared" ca="1" si="122"/>
        <v>0</v>
      </c>
      <c r="BB53" s="200">
        <f t="shared" ca="1" si="122"/>
        <v>0</v>
      </c>
      <c r="BC53" s="200">
        <f t="shared" ca="1" si="122"/>
        <v>0</v>
      </c>
      <c r="BD53" s="200">
        <f t="shared" ca="1" si="122"/>
        <v>0</v>
      </c>
      <c r="BE53" s="200">
        <f t="shared" ca="1" si="122"/>
        <v>0</v>
      </c>
      <c r="BF53" s="200">
        <f t="shared" ca="1" si="122"/>
        <v>0</v>
      </c>
      <c r="BG53" s="200">
        <f t="shared" ca="1" si="122"/>
        <v>0</v>
      </c>
      <c r="BH53" s="200">
        <f t="shared" ca="1" si="122"/>
        <v>0</v>
      </c>
      <c r="BI53" s="200">
        <f t="shared" ca="1" si="122"/>
        <v>0</v>
      </c>
      <c r="BJ53" s="200">
        <f t="shared" ca="1" si="122"/>
        <v>0</v>
      </c>
      <c r="BK53" s="200">
        <f t="shared" ca="1" si="122"/>
        <v>0</v>
      </c>
      <c r="BL53" s="200">
        <f t="shared" ca="1" si="122"/>
        <v>0</v>
      </c>
      <c r="BM53" s="200">
        <f t="shared" ca="1" si="122"/>
        <v>0</v>
      </c>
      <c r="BN53" s="200">
        <f t="shared" ca="1" si="122"/>
        <v>0</v>
      </c>
      <c r="BO53" s="200">
        <f t="shared" ca="1" si="122"/>
        <v>0</v>
      </c>
      <c r="BP53" s="200">
        <f t="shared" ref="BP53:CU53" ca="1" si="123">SUM(BP12:BP52)</f>
        <v>0</v>
      </c>
      <c r="BQ53" s="200">
        <f t="shared" ca="1" si="123"/>
        <v>0</v>
      </c>
      <c r="BR53" s="200">
        <f t="shared" ca="1" si="123"/>
        <v>0</v>
      </c>
      <c r="BS53" s="200">
        <f t="shared" ca="1" si="123"/>
        <v>0</v>
      </c>
      <c r="BT53" s="200">
        <f t="shared" ca="1" si="123"/>
        <v>0</v>
      </c>
      <c r="BU53" s="200">
        <f t="shared" ca="1" si="123"/>
        <v>0</v>
      </c>
      <c r="BV53" s="200">
        <f t="shared" ca="1" si="123"/>
        <v>0</v>
      </c>
      <c r="BW53" s="200">
        <f t="shared" ca="1" si="123"/>
        <v>0</v>
      </c>
      <c r="BX53" s="200">
        <f t="shared" ca="1" si="123"/>
        <v>0</v>
      </c>
      <c r="BY53" s="200">
        <f t="shared" ca="1" si="123"/>
        <v>0</v>
      </c>
      <c r="BZ53" s="200">
        <f t="shared" ca="1" si="123"/>
        <v>0</v>
      </c>
      <c r="CA53" s="200">
        <f t="shared" ca="1" si="123"/>
        <v>0</v>
      </c>
      <c r="CB53" s="200">
        <f t="shared" ca="1" si="123"/>
        <v>0</v>
      </c>
      <c r="CC53" s="200">
        <f t="shared" ca="1" si="123"/>
        <v>0</v>
      </c>
      <c r="CD53" s="200">
        <f t="shared" ca="1" si="123"/>
        <v>0</v>
      </c>
      <c r="CE53" s="200">
        <f t="shared" ca="1" si="123"/>
        <v>0</v>
      </c>
      <c r="CF53" s="200">
        <f t="shared" ca="1" si="123"/>
        <v>0</v>
      </c>
      <c r="CG53" s="200">
        <f t="shared" ca="1" si="123"/>
        <v>0</v>
      </c>
      <c r="CH53" s="200">
        <f t="shared" ca="1" si="123"/>
        <v>0</v>
      </c>
      <c r="CI53" s="200">
        <f t="shared" ca="1" si="123"/>
        <v>0</v>
      </c>
      <c r="CJ53" s="200">
        <f t="shared" ca="1" si="123"/>
        <v>0</v>
      </c>
      <c r="CK53" s="200">
        <f t="shared" ca="1" si="123"/>
        <v>0</v>
      </c>
      <c r="CL53" s="200">
        <f t="shared" ca="1" si="123"/>
        <v>0</v>
      </c>
      <c r="CM53" s="200">
        <f t="shared" ca="1" si="123"/>
        <v>0</v>
      </c>
      <c r="CN53" s="200">
        <f t="shared" ca="1" si="123"/>
        <v>0</v>
      </c>
      <c r="CO53" s="200">
        <f t="shared" ca="1" si="123"/>
        <v>0</v>
      </c>
      <c r="CP53" s="200">
        <f t="shared" ca="1" si="123"/>
        <v>0</v>
      </c>
      <c r="CQ53" s="200">
        <f t="shared" ca="1" si="123"/>
        <v>0</v>
      </c>
      <c r="CR53" s="200">
        <f t="shared" ca="1" si="123"/>
        <v>0</v>
      </c>
      <c r="CS53" s="200">
        <f t="shared" ca="1" si="123"/>
        <v>0</v>
      </c>
      <c r="CT53" s="200">
        <f t="shared" ca="1" si="123"/>
        <v>0</v>
      </c>
      <c r="CU53" s="200">
        <f t="shared" ca="1" si="123"/>
        <v>0</v>
      </c>
      <c r="CV53" s="200">
        <f t="shared" ref="CV53:CZ53" ca="1" si="124">SUM(CV12:CV52)</f>
        <v>0</v>
      </c>
      <c r="CW53" s="200">
        <f t="shared" ca="1" si="124"/>
        <v>0</v>
      </c>
      <c r="CX53" s="200">
        <f t="shared" ca="1" si="124"/>
        <v>0</v>
      </c>
      <c r="CY53" s="200">
        <f t="shared" ca="1" si="124"/>
        <v>0</v>
      </c>
      <c r="CZ53" s="200">
        <f t="shared" ca="1" si="124"/>
        <v>0</v>
      </c>
    </row>
    <row r="56" spans="1:124" x14ac:dyDescent="0.2">
      <c r="A56" s="201" t="s">
        <v>72</v>
      </c>
      <c r="B56" s="201"/>
      <c r="C56" s="201"/>
      <c r="D56" s="201"/>
      <c r="E56" s="201"/>
      <c r="F56" s="201"/>
      <c r="G56" s="201"/>
      <c r="H56" s="201"/>
      <c r="I56" s="201"/>
      <c r="J56" s="201"/>
      <c r="S56" s="69"/>
    </row>
    <row r="57" spans="1:124" s="194" customFormat="1" x14ac:dyDescent="0.2">
      <c r="A57" s="202" t="s">
        <v>71</v>
      </c>
      <c r="B57" s="202"/>
      <c r="C57" s="203"/>
      <c r="D57" s="192">
        <v>1</v>
      </c>
      <c r="E57" s="192">
        <f t="shared" ref="E57:BP57" si="125">D57+1</f>
        <v>2</v>
      </c>
      <c r="F57" s="192">
        <f t="shared" si="125"/>
        <v>3</v>
      </c>
      <c r="G57" s="192">
        <f t="shared" si="125"/>
        <v>4</v>
      </c>
      <c r="H57" s="192">
        <f t="shared" si="125"/>
        <v>5</v>
      </c>
      <c r="I57" s="192">
        <f t="shared" si="125"/>
        <v>6</v>
      </c>
      <c r="J57" s="192">
        <f t="shared" si="125"/>
        <v>7</v>
      </c>
      <c r="K57" s="192">
        <f t="shared" si="125"/>
        <v>8</v>
      </c>
      <c r="L57" s="192">
        <f t="shared" si="125"/>
        <v>9</v>
      </c>
      <c r="M57" s="192">
        <f t="shared" si="125"/>
        <v>10</v>
      </c>
      <c r="N57" s="192">
        <f t="shared" si="125"/>
        <v>11</v>
      </c>
      <c r="O57" s="192">
        <f t="shared" si="125"/>
        <v>12</v>
      </c>
      <c r="P57" s="192">
        <f t="shared" si="125"/>
        <v>13</v>
      </c>
      <c r="Q57" s="192">
        <f t="shared" si="125"/>
        <v>14</v>
      </c>
      <c r="R57" s="192">
        <f t="shared" si="125"/>
        <v>15</v>
      </c>
      <c r="S57" s="192">
        <f t="shared" si="125"/>
        <v>16</v>
      </c>
      <c r="T57" s="192">
        <f t="shared" si="125"/>
        <v>17</v>
      </c>
      <c r="U57" s="192">
        <f t="shared" si="125"/>
        <v>18</v>
      </c>
      <c r="V57" s="192">
        <f t="shared" si="125"/>
        <v>19</v>
      </c>
      <c r="W57" s="192">
        <f t="shared" si="125"/>
        <v>20</v>
      </c>
      <c r="X57" s="192">
        <f t="shared" si="125"/>
        <v>21</v>
      </c>
      <c r="Y57" s="192">
        <f t="shared" si="125"/>
        <v>22</v>
      </c>
      <c r="Z57" s="192">
        <f t="shared" si="125"/>
        <v>23</v>
      </c>
      <c r="AA57" s="192">
        <f t="shared" si="125"/>
        <v>24</v>
      </c>
      <c r="AB57" s="192">
        <f t="shared" si="125"/>
        <v>25</v>
      </c>
      <c r="AC57" s="192">
        <f t="shared" si="125"/>
        <v>26</v>
      </c>
      <c r="AD57" s="192">
        <f t="shared" si="125"/>
        <v>27</v>
      </c>
      <c r="AE57" s="192">
        <f t="shared" si="125"/>
        <v>28</v>
      </c>
      <c r="AF57" s="192">
        <f t="shared" si="125"/>
        <v>29</v>
      </c>
      <c r="AG57" s="192">
        <f t="shared" si="125"/>
        <v>30</v>
      </c>
      <c r="AH57" s="192">
        <f t="shared" si="125"/>
        <v>31</v>
      </c>
      <c r="AI57" s="192">
        <f t="shared" si="125"/>
        <v>32</v>
      </c>
      <c r="AJ57" s="192">
        <f t="shared" si="125"/>
        <v>33</v>
      </c>
      <c r="AK57" s="192">
        <f t="shared" si="125"/>
        <v>34</v>
      </c>
      <c r="AL57" s="192">
        <f t="shared" si="125"/>
        <v>35</v>
      </c>
      <c r="AM57" s="192">
        <f t="shared" si="125"/>
        <v>36</v>
      </c>
      <c r="AN57" s="192">
        <f t="shared" si="125"/>
        <v>37</v>
      </c>
      <c r="AO57" s="192">
        <f t="shared" si="125"/>
        <v>38</v>
      </c>
      <c r="AP57" s="192">
        <f t="shared" si="125"/>
        <v>39</v>
      </c>
      <c r="AQ57" s="192">
        <f t="shared" si="125"/>
        <v>40</v>
      </c>
      <c r="AR57" s="192">
        <f t="shared" si="125"/>
        <v>41</v>
      </c>
      <c r="AS57" s="192">
        <f t="shared" si="125"/>
        <v>42</v>
      </c>
      <c r="AT57" s="192">
        <f t="shared" si="125"/>
        <v>43</v>
      </c>
      <c r="AU57" s="192">
        <f t="shared" si="125"/>
        <v>44</v>
      </c>
      <c r="AV57" s="192">
        <f t="shared" si="125"/>
        <v>45</v>
      </c>
      <c r="AW57" s="192">
        <f t="shared" si="125"/>
        <v>46</v>
      </c>
      <c r="AX57" s="192">
        <f t="shared" si="125"/>
        <v>47</v>
      </c>
      <c r="AY57" s="192">
        <f t="shared" si="125"/>
        <v>48</v>
      </c>
      <c r="AZ57" s="192">
        <f t="shared" si="125"/>
        <v>49</v>
      </c>
      <c r="BA57" s="192">
        <f t="shared" si="125"/>
        <v>50</v>
      </c>
      <c r="BB57" s="192">
        <f t="shared" si="125"/>
        <v>51</v>
      </c>
      <c r="BC57" s="192">
        <f t="shared" si="125"/>
        <v>52</v>
      </c>
      <c r="BD57" s="192">
        <f t="shared" si="125"/>
        <v>53</v>
      </c>
      <c r="BE57" s="192">
        <f t="shared" si="125"/>
        <v>54</v>
      </c>
      <c r="BF57" s="192">
        <f t="shared" si="125"/>
        <v>55</v>
      </c>
      <c r="BG57" s="192">
        <f t="shared" si="125"/>
        <v>56</v>
      </c>
      <c r="BH57" s="192">
        <f t="shared" si="125"/>
        <v>57</v>
      </c>
      <c r="BI57" s="192">
        <f t="shared" si="125"/>
        <v>58</v>
      </c>
      <c r="BJ57" s="192">
        <f t="shared" si="125"/>
        <v>59</v>
      </c>
      <c r="BK57" s="192">
        <f t="shared" si="125"/>
        <v>60</v>
      </c>
      <c r="BL57" s="192">
        <f t="shared" si="125"/>
        <v>61</v>
      </c>
      <c r="BM57" s="192">
        <f t="shared" si="125"/>
        <v>62</v>
      </c>
      <c r="BN57" s="192">
        <f t="shared" si="125"/>
        <v>63</v>
      </c>
      <c r="BO57" s="192">
        <f t="shared" si="125"/>
        <v>64</v>
      </c>
      <c r="BP57" s="192">
        <f t="shared" si="125"/>
        <v>65</v>
      </c>
      <c r="BQ57" s="192">
        <f t="shared" ref="BQ57:CY57" si="126">BP57+1</f>
        <v>66</v>
      </c>
      <c r="BR57" s="192">
        <f t="shared" si="126"/>
        <v>67</v>
      </c>
      <c r="BS57" s="192">
        <f t="shared" si="126"/>
        <v>68</v>
      </c>
      <c r="BT57" s="192">
        <f t="shared" si="126"/>
        <v>69</v>
      </c>
      <c r="BU57" s="192">
        <f t="shared" si="126"/>
        <v>70</v>
      </c>
      <c r="BV57" s="192">
        <f t="shared" si="126"/>
        <v>71</v>
      </c>
      <c r="BW57" s="192">
        <f t="shared" si="126"/>
        <v>72</v>
      </c>
      <c r="BX57" s="192">
        <f t="shared" si="126"/>
        <v>73</v>
      </c>
      <c r="BY57" s="192">
        <f t="shared" si="126"/>
        <v>74</v>
      </c>
      <c r="BZ57" s="192">
        <f t="shared" si="126"/>
        <v>75</v>
      </c>
      <c r="CA57" s="192">
        <f t="shared" si="126"/>
        <v>76</v>
      </c>
      <c r="CB57" s="192">
        <f t="shared" si="126"/>
        <v>77</v>
      </c>
      <c r="CC57" s="192">
        <f t="shared" si="126"/>
        <v>78</v>
      </c>
      <c r="CD57" s="192">
        <f t="shared" si="126"/>
        <v>79</v>
      </c>
      <c r="CE57" s="192">
        <f t="shared" si="126"/>
        <v>80</v>
      </c>
      <c r="CF57" s="192">
        <f t="shared" si="126"/>
        <v>81</v>
      </c>
      <c r="CG57" s="192">
        <f t="shared" si="126"/>
        <v>82</v>
      </c>
      <c r="CH57" s="192">
        <f t="shared" si="126"/>
        <v>83</v>
      </c>
      <c r="CI57" s="192">
        <f t="shared" si="126"/>
        <v>84</v>
      </c>
      <c r="CJ57" s="192">
        <f t="shared" si="126"/>
        <v>85</v>
      </c>
      <c r="CK57" s="192">
        <f t="shared" si="126"/>
        <v>86</v>
      </c>
      <c r="CL57" s="192">
        <f t="shared" si="126"/>
        <v>87</v>
      </c>
      <c r="CM57" s="192">
        <f t="shared" si="126"/>
        <v>88</v>
      </c>
      <c r="CN57" s="192">
        <f t="shared" si="126"/>
        <v>89</v>
      </c>
      <c r="CO57" s="192">
        <f t="shared" si="126"/>
        <v>90</v>
      </c>
      <c r="CP57" s="192">
        <f t="shared" si="126"/>
        <v>91</v>
      </c>
      <c r="CQ57" s="192">
        <f t="shared" si="126"/>
        <v>92</v>
      </c>
      <c r="CR57" s="192">
        <f t="shared" si="126"/>
        <v>93</v>
      </c>
      <c r="CS57" s="192">
        <f t="shared" si="126"/>
        <v>94</v>
      </c>
      <c r="CT57" s="192">
        <f t="shared" si="126"/>
        <v>95</v>
      </c>
      <c r="CU57" s="192">
        <f t="shared" si="126"/>
        <v>96</v>
      </c>
      <c r="CV57" s="192">
        <f t="shared" si="126"/>
        <v>97</v>
      </c>
      <c r="CW57" s="192">
        <f t="shared" si="126"/>
        <v>98</v>
      </c>
      <c r="CX57" s="192">
        <f t="shared" si="126"/>
        <v>99</v>
      </c>
      <c r="CY57" s="192">
        <f t="shared" si="126"/>
        <v>100</v>
      </c>
      <c r="CZ57" s="193">
        <v>101</v>
      </c>
    </row>
    <row r="58" spans="1:124" x14ac:dyDescent="0.2">
      <c r="A58" s="195">
        <v>1</v>
      </c>
      <c r="B58" s="195">
        <f>B12</f>
        <v>2017</v>
      </c>
      <c r="C58" s="187">
        <f t="shared" ref="C58:C77" si="127">C12</f>
        <v>0</v>
      </c>
      <c r="D58" s="467">
        <f ca="1">IFERROR(IF($C$8="y",$C58*IF($DB12&gt;2019,VLOOKUP(2020,'Bonus Calc'!$A$18:$CZ$61,$D$104,0),VLOOKUP($DB12,'Bonus Calc'!$A$18:$CZ$61,$D$104,0)),+IF(OR($DB12&gt;2020,$C58=0),0,INDIRECT("'"&amp;$D$102&amp;"'!"&amp;$D$101&amp;$D$103))+IF($DB12&gt;2020,$C58*INDIRECT("'Bonus Calc'!"&amp;$D$101&amp;61))),0)</f>
        <v>0</v>
      </c>
      <c r="E58" s="467">
        <f ca="1">IFERROR(IF($C$8="y",$C58*IF($DB12&gt;2019,VLOOKUP(2020,'Bonus Calc'!$A$18:$CZ$61,$E$104,0),VLOOKUP($DB12,'Bonus Calc'!$A$18:$CZ$61,$E$104,0)),+IF(OR($DB12&gt;2020,$C58=0),0,INDIRECT("'"&amp;$D$102&amp;"'!"&amp;$E$101&amp;$D$103))+IF($DB12&gt;2020,$C58*INDIRECT("'Bonus Calc'!"&amp;$E$101&amp;61))),0)</f>
        <v>0</v>
      </c>
      <c r="F58" s="467">
        <f ca="1">IFERROR(IF($C$8="y",$C58*IF($DB12&gt;2019,VLOOKUP(2020,'Bonus Calc'!$A$18:$CZ$61,$F$104,0),VLOOKUP($DB12,'Bonus Calc'!$A$18:$CZ$61,$F$104,0)),+IF(OR($DB12&gt;2020,$C58=0),0,INDIRECT("'"&amp;$D$102&amp;"'!"&amp;$F$101&amp;$D$103))+IF($DB12&gt;2020,$C58*INDIRECT("'Bonus Calc'!"&amp;$F$101&amp;61))),0)</f>
        <v>0</v>
      </c>
      <c r="G58" s="467">
        <f ca="1">IFERROR(IF($C$8="y",$C58*IF($DB12&gt;2019,VLOOKUP(2020,'Bonus Calc'!$A$18:$CZ$61,$G$104,0),VLOOKUP($DB12,'Bonus Calc'!$A$18:$CZ$61,$G$104,0)),+IF(OR($DB12&gt;2020,$C58=0),0,INDIRECT("'"&amp;$D$102&amp;"'!"&amp;$G$101&amp;$D$103))+IF($DB12&gt;2020,$C58*INDIRECT("'Bonus Calc'!"&amp;$G$101&amp;61))),0)</f>
        <v>0</v>
      </c>
      <c r="H58" s="467">
        <f ca="1">IFERROR(IF($C$8="y",$C58*IF($DB12&gt;2019,VLOOKUP(2020,'Bonus Calc'!$A$18:$CZ$61,$H$104,0),VLOOKUP($DB12,'Bonus Calc'!$A$18:$CZ$61,$H$104,0)),+IF(OR($DB12&gt;2020,$C58=0),0,INDIRECT("'"&amp;$D$102&amp;"'!"&amp;$H$101&amp;$D$103))+IF($DB12&gt;2020,$C58*INDIRECT("'Bonus Calc'!"&amp;$H$101&amp;61))),0)</f>
        <v>0</v>
      </c>
      <c r="I58" s="467">
        <f ca="1">IFERROR(IF($C$8="y",$C58*IF($DB12&gt;2019,VLOOKUP(2020,'Bonus Calc'!$A$18:$CZ$61,$I$104,0),VLOOKUP($DB12,'Bonus Calc'!$A$18:$CZ$61,$I$104,0)),+IF(OR($DB12&gt;2020,$C58=0),0,INDIRECT("'"&amp;$D$102&amp;"'!"&amp;$I$101&amp;$D$103))+IF($DB12&gt;2020,$C58*INDIRECT("'Bonus Calc'!"&amp;$I$101&amp;61))),0)</f>
        <v>0</v>
      </c>
      <c r="J58" s="467">
        <f ca="1">IFERROR(IF($C$8="y",$C58*IF($DB12&gt;2019,VLOOKUP(2020,'Bonus Calc'!$A$18:$CZ$61,$J$104,0),VLOOKUP($DB12,'Bonus Calc'!$A$18:$CZ$61,$J$104,0)),+IF(OR($DB12&gt;2020,$C58=0),0,INDIRECT("'"&amp;$D$102&amp;"'!"&amp;$J$101&amp;$D$103))+IF($DB12&gt;2020,$C58*INDIRECT("'Bonus Calc'!"&amp;$J$101&amp;61))),0)</f>
        <v>0</v>
      </c>
      <c r="K58" s="467">
        <f ca="1">IFERROR(IF($C$8="y",$C58*IF($DB12&gt;2019,VLOOKUP(2020,'Bonus Calc'!$A$18:$CZ$61,$K$104,0),VLOOKUP($DB12,'Bonus Calc'!$A$18:$CZ$61,$K$104,0)),+IF(OR($DB12&gt;2020,$C58=0),0,INDIRECT("'"&amp;$D$102&amp;"'!"&amp;$K$101&amp;$D$103))+IF($DB12&gt;2020,$C58*INDIRECT("'Bonus Calc'!"&amp;$K$101&amp;61))),0)</f>
        <v>0</v>
      </c>
      <c r="L58" s="467">
        <f ca="1">IFERROR(IF($C$8="y",$C58*IF($DB12&gt;2019,VLOOKUP(2020,'Bonus Calc'!$A$18:$CZ$61,$L$104,0),VLOOKUP($DB12,'Bonus Calc'!$A$18:$CZ$61,$L$104,0)),+IF(OR($DB12&gt;2020,$C58=0),0,INDIRECT("'"&amp;$D$102&amp;"'!"&amp;$L$101&amp;$D$103))+IF($DB12&gt;2020,$C58*INDIRECT("'Bonus Calc'!"&amp;$L$101&amp;61))),0)</f>
        <v>0</v>
      </c>
      <c r="M58" s="467">
        <f ca="1">IFERROR(IF($C$8="y",$C58*IF($DB12&gt;2019,VLOOKUP(2020,'Bonus Calc'!$A$18:$CZ$61,$M$104,0),VLOOKUP($DB12,'Bonus Calc'!$A$18:$CZ$61,$M$104,0)),+IF(OR($DB12&gt;2020,$C58=0),0,INDIRECT("'"&amp;$D$102&amp;"'!"&amp;$M$101&amp;$D$103))+IF($DB12&gt;2020,$C58*INDIRECT("'Bonus Calc'!"&amp;$M$101&amp;61))),0)</f>
        <v>0</v>
      </c>
      <c r="N58" s="467">
        <f ca="1">IFERROR(IF($C$8="y",$C58*IF($DB12&gt;2019,VLOOKUP(2020,'Bonus Calc'!$A$18:$CZ$61,$N$104,0),VLOOKUP($DB12,'Bonus Calc'!$A$18:$CZ$61,$N$104,0)),+IF(OR($DB12&gt;2020,$C58=0),0,INDIRECT("'"&amp;$D$102&amp;"'!"&amp;$N$101&amp;$D$103))+IF($DB12&gt;2020,$C58*INDIRECT("'Bonus Calc'!"&amp;$N$101&amp;61))),0)</f>
        <v>0</v>
      </c>
      <c r="O58" s="467">
        <f ca="1">IFERROR(IF($C$8="y",$C58*IF($DB12&gt;2019,VLOOKUP(2020,'Bonus Calc'!$A$18:$CZ$61,$O$104,0),VLOOKUP($DB12,'Bonus Calc'!$A$18:$CZ$61,$O$104,0)),+IF(OR($DB12&gt;2020,$C58=0),0,INDIRECT("'"&amp;$D$102&amp;"'!"&amp;$O$101&amp;$D$103))+IF($DB12&gt;2020,$C58*INDIRECT("'Bonus Calc'!"&amp;$O$101&amp;61))),0)</f>
        <v>0</v>
      </c>
      <c r="P58" s="467">
        <f ca="1">IFERROR(IF($C$8="y",$C58*IF($DB12&gt;2019,VLOOKUP(2020,'Bonus Calc'!$A$18:$CZ$61,$P$104,0),VLOOKUP($DB12,'Bonus Calc'!$A$18:$CZ$61,$P$104,0)),+IF(OR($DB12&gt;2020,$C58=0),0,INDIRECT("'"&amp;$D$102&amp;"'!"&amp;$P$101&amp;$D$103))+IF($DB12&gt;2020,$C58*INDIRECT("'Bonus Calc'!"&amp;$P$101&amp;61))),0)</f>
        <v>0</v>
      </c>
      <c r="Q58" s="467">
        <f ca="1">IFERROR(IF($C$8="y",$C58*IF($DB12&gt;2019,VLOOKUP(2020,'Bonus Calc'!$A$18:$CZ$61,$Q$104,0),VLOOKUP($DB12,'Bonus Calc'!$A$18:$CZ$61,$Q$104,0)),+IF(OR($DB12&gt;2020,$C58=0),0,INDIRECT("'"&amp;$D$102&amp;"'!"&amp;$Q$101&amp;$D$103))+IF($DB12&gt;2020,$C58*INDIRECT("'Bonus Calc'!"&amp;$Q$101&amp;61))),0)</f>
        <v>0</v>
      </c>
      <c r="R58" s="467">
        <f ca="1">IFERROR(IF($C$8="y",$C58*IF($DB12&gt;2019,VLOOKUP(2020,'Bonus Calc'!$A$18:$CZ$61,$R$104,0),VLOOKUP($DB12,'Bonus Calc'!$A$18:$CZ$61,$R$104,0)),+IF(OR($DB12&gt;2020,$C58=0),0,INDIRECT("'"&amp;$D$102&amp;"'!"&amp;$R$101&amp;$D$103))+IF($DB12&gt;2020,$C58*INDIRECT("'Bonus Calc'!"&amp;$R$101&amp;61))),0)</f>
        <v>0</v>
      </c>
      <c r="S58" s="467">
        <f ca="1">IFERROR(IF($C$8="y",$C58*IF($DB12&gt;2019,VLOOKUP(2020,'Bonus Calc'!$A$18:$CZ$61,$S$104,0),VLOOKUP($DB12,'Bonus Calc'!$A$18:$CZ$61,$S$104,0)),+IF(OR($DB12&gt;2020,$C58=0),0,INDIRECT("'"&amp;$D$102&amp;"'!"&amp;$S$101&amp;$D$103))+IF($DB12&gt;2020,$C58*INDIRECT("'Bonus Calc'!"&amp;$S$101&amp;61))),0)</f>
        <v>0</v>
      </c>
      <c r="T58" s="467">
        <f ca="1">IFERROR(IF($C$8="y",$C58*IF($DB12&gt;2019,VLOOKUP(2020,'Bonus Calc'!$A$18:$CZ$61,$T$104,0),VLOOKUP($DB12,'Bonus Calc'!$A$18:$CZ$61,$T$104,0)),+IF(OR($DB12&gt;2020,$C58=0),0,INDIRECT("'"&amp;$D$102&amp;"'!"&amp;$T$101&amp;$D$103))+IF($DB12&gt;2020,$C58*INDIRECT("'Bonus Calc'!"&amp;$T$101&amp;61))),0)</f>
        <v>0</v>
      </c>
      <c r="U58" s="467">
        <f ca="1">IFERROR(IF($C$8="y",$C58*IF($DB12&gt;2019,VLOOKUP(2020,'Bonus Calc'!$A$18:$CZ$61,$U$104,0),VLOOKUP($DB12,'Bonus Calc'!$A$18:$CZ$61,$U$104,0)),+IF(OR($DB12&gt;2020,$C58=0),0,INDIRECT("'"&amp;$D$102&amp;"'!"&amp;$U$101&amp;$D$103))+IF($DB12&gt;2020,$C58*INDIRECT("'Bonus Calc'!"&amp;$U$101&amp;61))),0)</f>
        <v>0</v>
      </c>
      <c r="V58" s="467">
        <f ca="1">IFERROR(IF($C$8="y",$C58*IF($DB12&gt;2019,VLOOKUP(2020,'Bonus Calc'!$A$18:$CZ$61,$V$104,0),VLOOKUP($DB12,'Bonus Calc'!$A$18:$CZ$61,$V$104,0)),+IF(OR($DB12&gt;2020,$C58=0),0,INDIRECT("'"&amp;$D$102&amp;"'!"&amp;$V$101&amp;$D$103))+IF($DB12&gt;2020,$C58*INDIRECT("'Bonus Calc'!"&amp;$V$101&amp;61))),0)</f>
        <v>0</v>
      </c>
      <c r="W58" s="467">
        <f ca="1">IFERROR(IF($C$8="y",$C58*IF($DB12&gt;2019,VLOOKUP(2020,'Bonus Calc'!$A$18:$CZ$61,$W$104,0),VLOOKUP($DB12,'Bonus Calc'!$A$18:$CZ$61,$W$104,0)),+IF(OR($DB12&gt;2020,$C58=0),0,INDIRECT("'"&amp;$D$102&amp;"'!"&amp;$W$101&amp;$D$103))+IF($DB12&gt;2020,$C58*INDIRECT("'Bonus Calc'!"&amp;$W$101&amp;61))),0)</f>
        <v>0</v>
      </c>
      <c r="X58" s="467">
        <f ca="1">IFERROR(IF($C$8="y",$C58*IF($DB12&gt;2019,VLOOKUP(2020,'Bonus Calc'!$A$18:$CZ$61,$X$104,0),VLOOKUP($DB12,'Bonus Calc'!$A$18:$CZ$61,$X$104,0)),+IF(OR($DB12&gt;2020,$C58=0),0,INDIRECT("'"&amp;$D$102&amp;"'!"&amp;$X$101&amp;$D$103))+IF($DB12&gt;2020,$C58*INDIRECT("'Bonus Calc'!"&amp;$X$101&amp;61))),0)</f>
        <v>0</v>
      </c>
      <c r="Y58" s="467">
        <f ca="1">IFERROR(IF($C$8="y",$C58*IF($DB12&gt;2019,VLOOKUP(2020,'Bonus Calc'!$A$18:$CZ$61,$Y$104,0),VLOOKUP($DB12,'Bonus Calc'!$A$18:$CZ$61,$Y$104,0)),+IF(OR($DB12&gt;2020,$C58=0),0,INDIRECT("'"&amp;$D$102&amp;"'!"&amp;$Y$101&amp;$D$103))+IF($DB12&gt;2020,$C58*INDIRECT("'Bonus Calc'!"&amp;$Y$101&amp;61))),0)</f>
        <v>0</v>
      </c>
      <c r="Z58" s="467">
        <f ca="1">IFERROR(IF($C$8="y",$C58*IF($DB12&gt;2019,VLOOKUP(2020,'Bonus Calc'!$A$18:$CZ$61,$Z$104,0),VLOOKUP($DB12,'Bonus Calc'!$A$18:$CZ$61,$Z$104,0)),+IF(OR($DB12&gt;2020,$C58=0),0,INDIRECT("'"&amp;$D$102&amp;"'!"&amp;$Z$101&amp;$D$103))+IF($DB12&gt;2020,$C58*INDIRECT("'Bonus Calc'!"&amp;$Z$101&amp;61))),0)</f>
        <v>0</v>
      </c>
      <c r="AA58" s="467">
        <f ca="1">IFERROR(IF($C$8="y",$C58*IF($DB12&gt;2019,VLOOKUP(2020,'Bonus Calc'!$A$18:$CZ$61,$AA$104,0),VLOOKUP($DB12,'Bonus Calc'!$A$18:$CZ$61,$AA$104,0)),+IF(OR($DB12&gt;2020,$C58=0),0,INDIRECT("'"&amp;$D$102&amp;"'!"&amp;$AA$101&amp;$D$103))+IF($DB12&gt;2020,$C58*INDIRECT("'Bonus Calc'!"&amp;$AA$101&amp;61))),0)</f>
        <v>0</v>
      </c>
      <c r="AB58" s="467">
        <f ca="1">IFERROR(IF($C$8="y",$C58*IF($DB12&gt;2019,VLOOKUP(2020,'Bonus Calc'!$A$18:$CZ$61,$AB$104,0),VLOOKUP($DB12,'Bonus Calc'!$A$18:$CZ$61,$AB$104,0)),+IF(OR($DB12&gt;2020,$C58=0),0,INDIRECT("'"&amp;$D$102&amp;"'!"&amp;$AB$101&amp;$D$103))+IF($DB12&gt;2020,$C58*INDIRECT("'Bonus Calc'!"&amp;$AB$101&amp;61))),0)</f>
        <v>0</v>
      </c>
      <c r="AC58" s="467">
        <f ca="1">IFERROR(IF($C$8="y",$C58*IF($DB12&gt;2019,VLOOKUP(2020,'Bonus Calc'!$A$18:$CZ$61,$AC$104,0),VLOOKUP($DB12,'Bonus Calc'!$A$18:$CZ$61,$AC$104,0)),+IF(OR($DB12&gt;2020,$C58=0),0,INDIRECT("'"&amp;$D$102&amp;"'!"&amp;$AC$101&amp;$D$103))+IF($DB12&gt;2020,$C58*INDIRECT("'Bonus Calc'!"&amp;$AC$101&amp;61))),0)</f>
        <v>0</v>
      </c>
      <c r="AD58" s="467">
        <f ca="1">IFERROR(IF($C$8="y",$C58*IF($DB12&gt;2019,VLOOKUP(2020,'Bonus Calc'!$A$18:$CZ$61,$AD$104,0),VLOOKUP($DB12,'Bonus Calc'!$A$18:$CZ$61,$AD$104,0)),+IF(OR($DB12&gt;2020,$C58=0),0,INDIRECT("'"&amp;$D$102&amp;"'!"&amp;$AD$101&amp;$D$103))+IF($DB12&gt;2020,$C58*INDIRECT("'Bonus Calc'!"&amp;$AD$101&amp;61))),0)</f>
        <v>0</v>
      </c>
      <c r="AE58" s="467">
        <f ca="1">IFERROR(IF($C$8="y",$C58*IF($DB12&gt;2019,VLOOKUP(2020,'Bonus Calc'!$A$18:$CZ$61,$AE$104,0),VLOOKUP($DB12,'Bonus Calc'!$A$18:$CZ$61,$AE$104,0)),+IF(OR($DB12&gt;2020,$C58=0),0,INDIRECT("'"&amp;$D$102&amp;"'!"&amp;$AE$101&amp;$D$103))+IF($DB12&gt;2020,$C58*INDIRECT("'Bonus Calc'!"&amp;$AE$101&amp;61))),0)</f>
        <v>0</v>
      </c>
      <c r="AF58" s="467">
        <f ca="1">IFERROR(IF($C$8="y",$C58*IF($DB12&gt;2019,VLOOKUP(2020,'Bonus Calc'!$A$18:$CZ$61,$AF$104,0),VLOOKUP($DB12,'Bonus Calc'!$A$18:$CZ$61,$AF$104,0)),+IF(OR($DB12&gt;2020,$C58=0),0,INDIRECT("'"&amp;$D$102&amp;"'!"&amp;$AF$101&amp;$D$103))+IF($DB12&gt;2020,$C58*INDIRECT("'Bonus Calc'!"&amp;$AF$101&amp;61))),0)</f>
        <v>0</v>
      </c>
      <c r="AG58" s="467">
        <f ca="1">IFERROR(IF($C$8="y",$C58*IF($DB12&gt;2019,VLOOKUP(2020,'Bonus Calc'!$A$18:$CZ$61,$AG$104,0),VLOOKUP($DB12,'Bonus Calc'!$A$18:$CZ$61,$AG$104,0)),+IF(OR($DB12&gt;2020,$C58=0),0,INDIRECT("'"&amp;$D$102&amp;"'!"&amp;$AG$101&amp;$D$103))+IF($DB12&gt;2020,$C58*INDIRECT("'Bonus Calc'!"&amp;$AG$101&amp;61))),0)</f>
        <v>0</v>
      </c>
      <c r="AH58" s="467">
        <f ca="1">IFERROR(IF($C$8="y",$C58*IF($DB12&gt;2019,VLOOKUP(2020,'Bonus Calc'!$A$18:$CZ$61,$AH$104,0),VLOOKUP($DB12,'Bonus Calc'!$A$18:$CZ$61,$AH$104,0)),+IF(OR($DB12&gt;2020,$C58=0),0,INDIRECT("'"&amp;$D$102&amp;"'!"&amp;$AH$101&amp;$D$103))+IF($DB12&gt;2020,$C58*INDIRECT("'Bonus Calc'!"&amp;$AH$101&amp;61))),0)</f>
        <v>0</v>
      </c>
      <c r="AI58" s="467">
        <f ca="1">IFERROR(IF($C$8="y",$C58*IF($DB12&gt;2019,VLOOKUP(2020,'Bonus Calc'!$A$18:$CZ$61,$AI$104,0),VLOOKUP($DB12,'Bonus Calc'!$A$18:$CZ$61,$AI$104,0)),+IF(OR($DB12&gt;2020,$C58=0),0,INDIRECT("'"&amp;$D$102&amp;"'!"&amp;$AI$101&amp;$D$103))+IF($DB12&gt;2020,$C58*INDIRECT("'Bonus Calc'!"&amp;$AI$101&amp;61))),0)</f>
        <v>0</v>
      </c>
      <c r="AJ58" s="467">
        <f ca="1">IFERROR(IF($C$8="y",$C58*IF($DB12&gt;2019,VLOOKUP(2020,'Bonus Calc'!$A$18:$CZ$61,$AJ$104,0),VLOOKUP($DB12,'Bonus Calc'!$A$18:$CZ$61,$AJ$104,0)),+IF(OR($DB12&gt;2020,$C58=0),0,INDIRECT("'"&amp;$D$102&amp;"'!"&amp;$AJ$101&amp;$D$103))+IF($DB12&gt;2020,$C58*INDIRECT("'Bonus Calc'!"&amp;$AJ$101&amp;61))),0)</f>
        <v>0</v>
      </c>
      <c r="AK58" s="467">
        <f ca="1">IFERROR(IF($C$8="y",$C58*IF($DB12&gt;2019,VLOOKUP(2020,'Bonus Calc'!$A$18:$CZ$61,$AK$104,0),VLOOKUP($DB12,'Bonus Calc'!$A$18:$CZ$61,$AK$104,0)),+IF(OR($DB12&gt;2020,$C58=0),0,INDIRECT("'"&amp;$D$102&amp;"'!"&amp;$AK$101&amp;$D$103))+IF($DB12&gt;2020,$C58*INDIRECT("'Bonus Calc'!"&amp;$AK$101&amp;61))),0)</f>
        <v>0</v>
      </c>
      <c r="AL58" s="467">
        <f ca="1">IFERROR(IF($C$8="y",$C58*IF($DB12&gt;2019,VLOOKUP(2020,'Bonus Calc'!$A$18:$CZ$61,$AL$104,0),VLOOKUP($DB12,'Bonus Calc'!$A$18:$CZ$61,$AL$104,0)),+IF(OR($DB12&gt;2020,$C58=0),0,INDIRECT("'"&amp;$D$102&amp;"'!"&amp;$AL$101&amp;$D$103))+IF($DB12&gt;2020,$C58*INDIRECT("'Bonus Calc'!"&amp;$AL$101&amp;61))),0)</f>
        <v>0</v>
      </c>
      <c r="AM58" s="467">
        <f ca="1">IFERROR(IF($C$8="y",$C58*IF($DB12&gt;2019,VLOOKUP(2020,'Bonus Calc'!$A$18:$CZ$61,$AM$104,0),VLOOKUP($DB12,'Bonus Calc'!$A$18:$CZ$61,$AM$104,0)),+IF(OR($DB12&gt;2020,$C58=0),0,INDIRECT("'"&amp;$D$102&amp;"'!"&amp;$AM$101&amp;$D$103))+IF($DB12&gt;2020,$C58*INDIRECT("'Bonus Calc'!"&amp;$AM$101&amp;61))),0)</f>
        <v>0</v>
      </c>
      <c r="AN58" s="467">
        <f ca="1">IFERROR(IF($C$8="y",$C58*IF($DB12&gt;2019,VLOOKUP(2020,'Bonus Calc'!$A$18:$CZ$61,$AN$104,0),VLOOKUP($DB12,'Bonus Calc'!$A$18:$CZ$61,$AN$104,0)),+IF(OR($DB12&gt;2020,$C58=0),0,INDIRECT("'"&amp;$D$102&amp;"'!"&amp;$AN$101&amp;$D$103))+IF($DB12&gt;2020,$C58*INDIRECT("'Bonus Calc'!"&amp;$AN$101&amp;61))),0)</f>
        <v>0</v>
      </c>
      <c r="AO58" s="467">
        <f ca="1">IFERROR(IF($C$8="y",$C58*IF($DB12&gt;2019,VLOOKUP(2020,'Bonus Calc'!$A$18:$CZ$61,$AO$104,0),VLOOKUP($DB12,'Bonus Calc'!$A$18:$CZ$61,$AO$104,0)),+IF(OR($DB12&gt;2020,$C58=0),0,INDIRECT("'"&amp;$D$102&amp;"'!"&amp;$AO$101&amp;$D$103))+IF($DB12&gt;2020,$C58*INDIRECT("'Bonus Calc'!"&amp;$AO$101&amp;61))),0)</f>
        <v>0</v>
      </c>
      <c r="AP58" s="467">
        <f ca="1">IFERROR(IF($C$8="y",$C58*IF($DB12&gt;2019,VLOOKUP(2020,'Bonus Calc'!$A$18:$CZ$61,$AP$104,0),VLOOKUP($DB12,'Bonus Calc'!$A$18:$CZ$61,$AP$104,0)),+IF(OR($DB12&gt;2020,$C58=0),0,INDIRECT("'"&amp;$D$102&amp;"'!"&amp;$AP$101&amp;$D$103))+IF($DB12&gt;2020,$C58*INDIRECT("'Bonus Calc'!"&amp;$AP$101&amp;61))),0)</f>
        <v>0</v>
      </c>
      <c r="AQ58" s="467">
        <f ca="1">IFERROR(IF($C$8="y",$C58*IF($DB12&gt;2019,VLOOKUP(2020,'Bonus Calc'!$A$18:$CZ$61,$AQ$104,0),VLOOKUP($DB12,'Bonus Calc'!$A$18:$CZ$61,$AQ$104,0)),+IF(OR($DB12&gt;2020,$C58=0),0,INDIRECT("'"&amp;$D$102&amp;"'!"&amp;$AQ$101&amp;$D$103))+IF($DB12&gt;2020,$C58*INDIRECT("'Bonus Calc'!"&amp;$AQ$101&amp;61))),0)</f>
        <v>0</v>
      </c>
      <c r="AR58" s="467"/>
      <c r="AS58" s="467"/>
      <c r="AT58" s="467"/>
      <c r="AU58" s="467"/>
      <c r="AV58" s="467"/>
      <c r="AW58" s="467"/>
      <c r="AX58" s="467"/>
      <c r="AY58" s="467"/>
      <c r="AZ58" s="467"/>
      <c r="BA58" s="467"/>
      <c r="BB58" s="467"/>
      <c r="BC58" s="467"/>
      <c r="BD58" s="467"/>
      <c r="BE58" s="467"/>
      <c r="BF58" s="467"/>
      <c r="BG58" s="467"/>
      <c r="BH58" s="467"/>
      <c r="BI58" s="467"/>
      <c r="BJ58" s="467"/>
      <c r="BK58" s="467"/>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7"/>
      <c r="CH58" s="467"/>
      <c r="CI58" s="467"/>
      <c r="CJ58" s="467"/>
      <c r="CK58" s="467"/>
      <c r="CL58" s="467"/>
      <c r="CM58" s="467"/>
      <c r="CN58" s="467"/>
      <c r="CO58" s="467"/>
      <c r="CP58" s="467"/>
      <c r="CQ58" s="467"/>
      <c r="CR58" s="467"/>
      <c r="CS58" s="467"/>
      <c r="CT58" s="467"/>
      <c r="CU58" s="467"/>
      <c r="CV58" s="467"/>
      <c r="CW58" s="467"/>
      <c r="CX58" s="467"/>
      <c r="CY58" s="467"/>
      <c r="CZ58" s="465">
        <f ca="1">SUM(D58:CY58)</f>
        <v>0</v>
      </c>
    </row>
    <row r="59" spans="1:124" x14ac:dyDescent="0.2">
      <c r="A59" s="195">
        <f t="shared" ref="A59:A97" si="128">A58+1</f>
        <v>2</v>
      </c>
      <c r="B59" s="195">
        <f t="shared" ref="B59:B97" si="129">B13</f>
        <v>2018</v>
      </c>
      <c r="C59" s="187">
        <f t="shared" si="127"/>
        <v>0</v>
      </c>
      <c r="D59" s="466"/>
      <c r="E59" s="467">
        <f ca="1">IF($C$8="y",$C59*IF($DB13&gt;2019,VLOOKUP(2020,'Bonus Calc'!$A$18:$CZ$61,$D$104,0),VLOOKUP($DB13,'Bonus Calc'!$A$18:$CZ$61,$D$104,0)),+IF(OR($DB13&gt;2020,$C59=0),0,INDIRECT("'"&amp;$D$102&amp;"'!"&amp;$D$101&amp;$D$103))+IF($DB13&gt;2020,$C59*INDIRECT("'Bonus Calc'!"&amp;$D$101&amp;61)))</f>
        <v>0</v>
      </c>
      <c r="F59" s="467">
        <f ca="1">IF($C$8="y",$C59*IF($DB13&gt;2019,VLOOKUP(2020,'Bonus Calc'!$A$18:$CZ$61,$E$104,0),VLOOKUP($DB13,'Bonus Calc'!$A$18:$CZ$61,$E$104,0)),+IF(OR($DB13&gt;2020,$C59=0),0,INDIRECT("'"&amp;$D$102&amp;"'!"&amp;$E$101&amp;$D$103))+IF($DB13&gt;2020,$C59*INDIRECT("'Bonus Calc'!"&amp;$E$101&amp;61)))</f>
        <v>0</v>
      </c>
      <c r="G59" s="467">
        <f ca="1">IF($C$8="y",$C59*IF($DB13&gt;2019,VLOOKUP(2020,'Bonus Calc'!$A$18:$CZ$61,$F$104,0),VLOOKUP($DB13,'Bonus Calc'!$A$18:$CZ$61,$F$104,0)),+IF(OR($DB13&gt;2020,$C59=0),0,INDIRECT("'"&amp;$D$102&amp;"'!"&amp;$F$101&amp;$D$103))+IF($DB13&gt;2020,$C59*INDIRECT("'Bonus Calc'!"&amp;$F$101&amp;61)))</f>
        <v>0</v>
      </c>
      <c r="H59" s="467">
        <f ca="1">IF($C$8="y",$C59*IF($DB13&gt;2019,VLOOKUP(2020,'Bonus Calc'!$A$18:$CZ$61,$G$104,0),VLOOKUP($DB13,'Bonus Calc'!$A$18:$CZ$61,$G$104,0)),+IF(OR($DB13&gt;2020,$C59=0),0,INDIRECT("'"&amp;$D$102&amp;"'!"&amp;$G$101&amp;$D$103))+IF($DB13&gt;2020,$C59*INDIRECT("'Bonus Calc'!"&amp;$G$101&amp;61)))</f>
        <v>0</v>
      </c>
      <c r="I59" s="467">
        <f ca="1">IF($C$8="y",$C59*IF($DB13&gt;2019,VLOOKUP(2020,'Bonus Calc'!$A$18:$CZ$61,$H$104,0),VLOOKUP($DB13,'Bonus Calc'!$A$18:$CZ$61,$H$104,0)),+IF(OR($DB13&gt;2020,$C59=0),0,INDIRECT("'"&amp;$D$102&amp;"'!"&amp;$H$101&amp;$D$103))+IF($DB13&gt;2020,$C59*INDIRECT("'Bonus Calc'!"&amp;$H$101&amp;61)))</f>
        <v>0</v>
      </c>
      <c r="J59" s="467">
        <f ca="1">IF($C$8="y",$C59*IF($DB13&gt;2019,VLOOKUP(2020,'Bonus Calc'!$A$18:$CZ$61,$I$104,0),VLOOKUP($DB13,'Bonus Calc'!$A$18:$CZ$61,$I$104,0)),+IF(OR($DB13&gt;2020,$C59=0),0,INDIRECT("'"&amp;$D$102&amp;"'!"&amp;$I$101&amp;$D$103))+IF($DB13&gt;2020,$C59*INDIRECT("'Bonus Calc'!"&amp;$I$101&amp;61)))</f>
        <v>0</v>
      </c>
      <c r="K59" s="467">
        <f ca="1">IF($C$8="y",$C59*IF($DB13&gt;2019,VLOOKUP(2020,'Bonus Calc'!$A$18:$CZ$61,$J$104,0),VLOOKUP($DB13,'Bonus Calc'!$A$18:$CZ$61,$J$104,0)),+IF(OR($DB13&gt;2020,$C59=0),0,INDIRECT("'"&amp;$D$102&amp;"'!"&amp;$J$101&amp;$D$103))+IF($DB13&gt;2020,$C59*INDIRECT("'Bonus Calc'!"&amp;$J$101&amp;61)))</f>
        <v>0</v>
      </c>
      <c r="L59" s="467">
        <f ca="1">IF($C$8="y",$C59*IF($DB13&gt;2019,VLOOKUP(2020,'Bonus Calc'!$A$18:$CZ$61,$K$104,0),VLOOKUP($DB13,'Bonus Calc'!$A$18:$CZ$61,$K$104,0)),+IF(OR($DB13&gt;2020,$C59=0),0,INDIRECT("'"&amp;$D$102&amp;"'!"&amp;$K$101&amp;$D$103))+IF($DB13&gt;2020,$C59*INDIRECT("'Bonus Calc'!"&amp;$K$101&amp;61)))</f>
        <v>0</v>
      </c>
      <c r="M59" s="467">
        <f ca="1">IF($C$8="y",$C59*IF($DB13&gt;2019,VLOOKUP(2020,'Bonus Calc'!$A$18:$CZ$61,$L$104,0),VLOOKUP($DB13,'Bonus Calc'!$A$18:$CZ$61,$L$104,0)),+IF(OR($DB13&gt;2020,$C59=0),0,INDIRECT("'"&amp;$D$102&amp;"'!"&amp;$L$101&amp;$D$103))+IF($DB13&gt;2020,$C59*INDIRECT("'Bonus Calc'!"&amp;$L$101&amp;61)))</f>
        <v>0</v>
      </c>
      <c r="N59" s="467">
        <f ca="1">IF($C$8="y",$C59*IF($DB13&gt;2019,VLOOKUP(2020,'Bonus Calc'!$A$18:$CZ$61,$M$104,0),VLOOKUP($DB13,'Bonus Calc'!$A$18:$CZ$61,$M$104,0)),+IF(OR($DB13&gt;2020,$C59=0),0,INDIRECT("'"&amp;$D$102&amp;"'!"&amp;$M$101&amp;$D$103))+IF($DB13&gt;2020,$C59*INDIRECT("'Bonus Calc'!"&amp;$M$101&amp;61)))</f>
        <v>0</v>
      </c>
      <c r="O59" s="467">
        <f ca="1">IF($C$8="y",$C59*IF($DB13&gt;2019,VLOOKUP(2020,'Bonus Calc'!$A$18:$CZ$61,$N$104,0),VLOOKUP($DB13,'Bonus Calc'!$A$18:$CZ$61,$N$104,0)),+IF(OR($DB13&gt;2020,$C59=0),0,INDIRECT("'"&amp;$D$102&amp;"'!"&amp;$N$101&amp;$D$103))+IF($DB13&gt;2020,$C59*INDIRECT("'Bonus Calc'!"&amp;$N$101&amp;61)))</f>
        <v>0</v>
      </c>
      <c r="P59" s="467">
        <f ca="1">IF($C$8="y",$C59*IF($DB13&gt;2019,VLOOKUP(2020,'Bonus Calc'!$A$18:$CZ$61,$O$104,0),VLOOKUP($DB13,'Bonus Calc'!$A$18:$CZ$61,$O$104,0)),+IF(OR($DB13&gt;2020,$C59=0),0,INDIRECT("'"&amp;$D$102&amp;"'!"&amp;$O$101&amp;$D$103))+IF($DB13&gt;2020,$C59*INDIRECT("'Bonus Calc'!"&amp;$O$101&amp;61)))</f>
        <v>0</v>
      </c>
      <c r="Q59" s="467">
        <f ca="1">IF($C$8="y",$C59*IF($DB13&gt;2019,VLOOKUP(2020,'Bonus Calc'!$A$18:$CZ$61,$P$104,0),VLOOKUP($DB13,'Bonus Calc'!$A$18:$CZ$61,$P$104,0)),+IF(OR($DB13&gt;2020,$C59=0),0,INDIRECT("'"&amp;$D$102&amp;"'!"&amp;$P$101&amp;$D$103))+IF($DB13&gt;2020,$C59*INDIRECT("'Bonus Calc'!"&amp;$P$101&amp;61)))</f>
        <v>0</v>
      </c>
      <c r="R59" s="467">
        <f ca="1">IF($C$8="y",$C59*IF($DB13&gt;2019,VLOOKUP(2020,'Bonus Calc'!$A$18:$CZ$61,$Q$104,0),VLOOKUP($DB13,'Bonus Calc'!$A$18:$CZ$61,$Q$104,0)),+IF(OR($DB13&gt;2020,$C59=0),0,INDIRECT("'"&amp;$D$102&amp;"'!"&amp;$Q$101&amp;$D$103))+IF($DB13&gt;2020,$C59*INDIRECT("'Bonus Calc'!"&amp;$Q$101&amp;61)))</f>
        <v>0</v>
      </c>
      <c r="S59" s="467">
        <f ca="1">IF($C$8="y",$C59*IF($DB13&gt;2019,VLOOKUP(2020,'Bonus Calc'!$A$18:$CZ$61,$R$104,0),VLOOKUP($DB13,'Bonus Calc'!$A$18:$CZ$61,$R$104,0)),+IF(OR($DB13&gt;2020,$C59=0),0,INDIRECT("'"&amp;$D$102&amp;"'!"&amp;$R$101&amp;$D$103))+IF($DB13&gt;2020,$C59*INDIRECT("'Bonus Calc'!"&amp;$R$101&amp;61)))</f>
        <v>0</v>
      </c>
      <c r="T59" s="467">
        <f ca="1">IF($C$8="y",$C59*IF($DB13&gt;2019,VLOOKUP(2020,'Bonus Calc'!$A$18:$CZ$61,$S$104,0),VLOOKUP($DB13,'Bonus Calc'!$A$18:$CZ$61,$S$104,0)),+IF(OR($DB13&gt;2020,$C59=0),0,INDIRECT("'"&amp;$D$102&amp;"'!"&amp;$S$101&amp;$D$103))+IF($DB13&gt;2020,$C59*INDIRECT("'Bonus Calc'!"&amp;$S$101&amp;61)))</f>
        <v>0</v>
      </c>
      <c r="U59" s="467">
        <f ca="1">IF($C$8="y",$C59*IF($DB13&gt;2019,VLOOKUP(2020,'Bonus Calc'!$A$18:$CZ$61,$T$104,0),VLOOKUP($DB13,'Bonus Calc'!$A$18:$CZ$61,$T$104,0)),+IF(OR($DB13&gt;2020,$C59=0),0,INDIRECT("'"&amp;$D$102&amp;"'!"&amp;$T$101&amp;$D$103))+IF($DB13&gt;2020,$C59*INDIRECT("'Bonus Calc'!"&amp;$T$101&amp;61)))</f>
        <v>0</v>
      </c>
      <c r="V59" s="467">
        <f ca="1">IF($C$8="y",$C59*IF($DB13&gt;2019,VLOOKUP(2020,'Bonus Calc'!$A$18:$CZ$61,$U$104,0),VLOOKUP($DB13,'Bonus Calc'!$A$18:$CZ$61,$U$104,0)),+IF(OR($DB13&gt;2020,$C59=0),0,INDIRECT("'"&amp;$D$102&amp;"'!"&amp;$U$101&amp;$D$103))+IF($DB13&gt;2020,$C59*INDIRECT("'Bonus Calc'!"&amp;$U$101&amp;61)))</f>
        <v>0</v>
      </c>
      <c r="W59" s="467">
        <f ca="1">IF($C$8="y",$C59*IF($DB13&gt;2019,VLOOKUP(2020,'Bonus Calc'!$A$18:$CZ$61,$V$104,0),VLOOKUP($DB13,'Bonus Calc'!$A$18:$CZ$61,$V$104,0)),+IF(OR($DB13&gt;2020,$C59=0),0,INDIRECT("'"&amp;$D$102&amp;"'!"&amp;$V$101&amp;$D$103))+IF($DB13&gt;2020,$C59*INDIRECT("'Bonus Calc'!"&amp;$V$101&amp;61)))</f>
        <v>0</v>
      </c>
      <c r="X59" s="467">
        <f ca="1">IF($C$8="y",$C59*IF($DB13&gt;2019,VLOOKUP(2020,'Bonus Calc'!$A$18:$CZ$61,$W$104,0),VLOOKUP($DB13,'Bonus Calc'!$A$18:$CZ$61,$W$104,0)),+IF(OR($DB13&gt;2020,$C59=0),0,INDIRECT("'"&amp;$D$102&amp;"'!"&amp;$W$101&amp;$D$103))+IF($DB13&gt;2020,$C59*INDIRECT("'Bonus Calc'!"&amp;$W$101&amp;61)))</f>
        <v>0</v>
      </c>
      <c r="Y59" s="467">
        <f ca="1">IF($C$8="y",$C59*IF($DB13&gt;2019,VLOOKUP(2020,'Bonus Calc'!$A$18:$CZ$61,$X$104,0),VLOOKUP($DB13,'Bonus Calc'!$A$18:$CZ$61,$X$104,0)),+IF(OR($DB13&gt;2020,$C59=0),0,INDIRECT("'"&amp;$D$102&amp;"'!"&amp;$X$101&amp;$D$103))+IF($DB13&gt;2020,$C59*INDIRECT("'Bonus Calc'!"&amp;$X$101&amp;61)))</f>
        <v>0</v>
      </c>
      <c r="Z59" s="467">
        <f ca="1">IF($C$8="y",$C59*IF($DB13&gt;2019,VLOOKUP(2020,'Bonus Calc'!$A$18:$CZ$61,$Y$104,0),VLOOKUP($DB13,'Bonus Calc'!$A$18:$CZ$61,$Y$104,0)),+IF(OR($DB13&gt;2020,$C59=0),0,INDIRECT("'"&amp;$D$102&amp;"'!"&amp;$Y$101&amp;$D$103))+IF($DB13&gt;2020,$C59*INDIRECT("'Bonus Calc'!"&amp;$Y$101&amp;61)))</f>
        <v>0</v>
      </c>
      <c r="AA59" s="467">
        <f ca="1">IF($C$8="y",$C59*IF($DB13&gt;2019,VLOOKUP(2020,'Bonus Calc'!$A$18:$CZ$61,$Z$104,0),VLOOKUP($DB13,'Bonus Calc'!$A$18:$CZ$61,$Z$104,0)),+IF(OR($DB13&gt;2020,$C59=0),0,INDIRECT("'"&amp;$D$102&amp;"'!"&amp;$Z$101&amp;$D$103))+IF($DB13&gt;2020,$C59*INDIRECT("'Bonus Calc'!"&amp;$Z$101&amp;61)))</f>
        <v>0</v>
      </c>
      <c r="AB59" s="467">
        <f ca="1">IF($C$8="y",$C59*IF($DB13&gt;2019,VLOOKUP(2020,'Bonus Calc'!$A$18:$CZ$61,$AA$104,0),VLOOKUP($DB13,'Bonus Calc'!$A$18:$CZ$61,$AA$104,0)),+IF(OR($DB13&gt;2020,$C59=0),0,INDIRECT("'"&amp;$D$102&amp;"'!"&amp;$AA$101&amp;$D$103))+IF($DB13&gt;2020,$C59*INDIRECT("'Bonus Calc'!"&amp;$AA$101&amp;61)))</f>
        <v>0</v>
      </c>
      <c r="AC59" s="467">
        <f ca="1">IF($C$8="y",$C59*IF($DB13&gt;2019,VLOOKUP(2020,'Bonus Calc'!$A$18:$CZ$61,$AB$104,0),VLOOKUP($DB13,'Bonus Calc'!$A$18:$CZ$61,$AB$104,0)),+IF(OR($DB13&gt;2020,$C59=0),0,INDIRECT("'"&amp;$D$102&amp;"'!"&amp;$AB$101&amp;$D$103))+IF($DB13&gt;2020,$C59*INDIRECT("'Bonus Calc'!"&amp;$AB$101&amp;61)))</f>
        <v>0</v>
      </c>
      <c r="AD59" s="467">
        <f ca="1">IF($C$8="y",$C59*IF($DB13&gt;2019,VLOOKUP(2020,'Bonus Calc'!$A$18:$CZ$61,$AC$104,0),VLOOKUP($DB13,'Bonus Calc'!$A$18:$CZ$61,$AC$104,0)),+IF(OR($DB13&gt;2020,$C59=0),0,INDIRECT("'"&amp;$D$102&amp;"'!"&amp;$AC$101&amp;$D$103))+IF($DB13&gt;2020,$C59*INDIRECT("'Bonus Calc'!"&amp;$AC$101&amp;61)))</f>
        <v>0</v>
      </c>
      <c r="AE59" s="467">
        <f ca="1">IF($C$8="y",$C59*IF($DB13&gt;2019,VLOOKUP(2020,'Bonus Calc'!$A$18:$CZ$61,$AD$104,0),VLOOKUP($DB13,'Bonus Calc'!$A$18:$CZ$61,$AD$104,0)),+IF(OR($DB13&gt;2020,$C59=0),0,INDIRECT("'"&amp;$D$102&amp;"'!"&amp;$AD$101&amp;$D$103))+IF($DB13&gt;2020,$C59*INDIRECT("'Bonus Calc'!"&amp;$AD$101&amp;61)))</f>
        <v>0</v>
      </c>
      <c r="AF59" s="467">
        <f ca="1">IF($C$8="y",$C59*IF($DB13&gt;2019,VLOOKUP(2020,'Bonus Calc'!$A$18:$CZ$61,$AE$104,0),VLOOKUP($DB13,'Bonus Calc'!$A$18:$CZ$61,$AE$104,0)),+IF(OR($DB13&gt;2020,$C59=0),0,INDIRECT("'"&amp;$D$102&amp;"'!"&amp;$AE$101&amp;$D$103))+IF($DB13&gt;2020,$C59*INDIRECT("'Bonus Calc'!"&amp;$AE$101&amp;61)))</f>
        <v>0</v>
      </c>
      <c r="AG59" s="467">
        <f ca="1">IF($C$8="y",$C59*IF($DB13&gt;2019,VLOOKUP(2020,'Bonus Calc'!$A$18:$CZ$61,$AF$104,0),VLOOKUP($DB13,'Bonus Calc'!$A$18:$CZ$61,$AF$104,0)),+IF(OR($DB13&gt;2020,$C59=0),0,INDIRECT("'"&amp;$D$102&amp;"'!"&amp;$AF$101&amp;$D$103))+IF($DB13&gt;2020,$C59*INDIRECT("'Bonus Calc'!"&amp;$AF$101&amp;61)))</f>
        <v>0</v>
      </c>
      <c r="AH59" s="467">
        <f ca="1">IF($C$8="y",$C59*IF($DB13&gt;2019,VLOOKUP(2020,'Bonus Calc'!$A$18:$CZ$61,$AG$104,0),VLOOKUP($DB13,'Bonus Calc'!$A$18:$CZ$61,$AG$104,0)),+IF(OR($DB13&gt;2020,$C59=0),0,INDIRECT("'"&amp;$D$102&amp;"'!"&amp;$AG$101&amp;$D$103))+IF($DB13&gt;2020,$C59*INDIRECT("'Bonus Calc'!"&amp;$AG$101&amp;61)))</f>
        <v>0</v>
      </c>
      <c r="AI59" s="467">
        <f ca="1">IF($C$8="y",$C59*IF($DB13&gt;2019,VLOOKUP(2020,'Bonus Calc'!$A$18:$CZ$61,$AH$104,0),VLOOKUP($DB13,'Bonus Calc'!$A$18:$CZ$61,$AH$104,0)),+IF(OR($DB13&gt;2020,$C59=0),0,INDIRECT("'"&amp;$D$102&amp;"'!"&amp;$AH$101&amp;$D$103))+IF($DB13&gt;2020,$C59*INDIRECT("'Bonus Calc'!"&amp;$AH$101&amp;61)))</f>
        <v>0</v>
      </c>
      <c r="AJ59" s="467">
        <f ca="1">IF($C$8="y",$C59*IF($DB13&gt;2019,VLOOKUP(2020,'Bonus Calc'!$A$18:$CZ$61,$AI$104,0),VLOOKUP($DB13,'Bonus Calc'!$A$18:$CZ$61,$AI$104,0)),+IF(OR($DB13&gt;2020,$C59=0),0,INDIRECT("'"&amp;$D$102&amp;"'!"&amp;$AI$101&amp;$D$103))+IF($DB13&gt;2020,$C59*INDIRECT("'Bonus Calc'!"&amp;$AI$101&amp;61)))</f>
        <v>0</v>
      </c>
      <c r="AK59" s="467">
        <f ca="1">IF($C$8="y",$C59*IF($DB13&gt;2019,VLOOKUP(2020,'Bonus Calc'!$A$18:$CZ$61,$AJ$104,0),VLOOKUP($DB13,'Bonus Calc'!$A$18:$CZ$61,$AJ$104,0)),+IF(OR($DB13&gt;2020,$C59=0),0,INDIRECT("'"&amp;$D$102&amp;"'!"&amp;$AJ$101&amp;$D$103))+IF($DB13&gt;2020,$C59*INDIRECT("'Bonus Calc'!"&amp;$AJ$101&amp;61)))</f>
        <v>0</v>
      </c>
      <c r="AL59" s="467">
        <f ca="1">IF($C$8="y",$C59*IF($DB13&gt;2019,VLOOKUP(2020,'Bonus Calc'!$A$18:$CZ$61,$AK$104,0),VLOOKUP($DB13,'Bonus Calc'!$A$18:$CZ$61,$AK$104,0)),+IF(OR($DB13&gt;2020,$C59=0),0,INDIRECT("'"&amp;$D$102&amp;"'!"&amp;$AK$101&amp;$D$103))+IF($DB13&gt;2020,$C59*INDIRECT("'Bonus Calc'!"&amp;$AK$101&amp;61)))</f>
        <v>0</v>
      </c>
      <c r="AM59" s="467">
        <f ca="1">IF($C$8="y",$C59*IF($DB13&gt;2019,VLOOKUP(2020,'Bonus Calc'!$A$18:$CZ$61,$AL$104,0),VLOOKUP($DB13,'Bonus Calc'!$A$18:$CZ$61,$AL$104,0)),+IF(OR($DB13&gt;2020,$C59=0),0,INDIRECT("'"&amp;$D$102&amp;"'!"&amp;$AL$101&amp;$D$103))+IF($DB13&gt;2020,$C59*INDIRECT("'Bonus Calc'!"&amp;$AL$101&amp;61)))</f>
        <v>0</v>
      </c>
      <c r="AN59" s="467">
        <f ca="1">IF($C$8="y",$C59*IF($DB13&gt;2019,VLOOKUP(2020,'Bonus Calc'!$A$18:$CZ$61,$AM$104,0),VLOOKUP($DB13,'Bonus Calc'!$A$18:$CZ$61,$AM$104,0)),+IF(OR($DB13&gt;2020,$C59=0),0,INDIRECT("'"&amp;$D$102&amp;"'!"&amp;$AM$101&amp;$D$103))+IF($DB13&gt;2020,$C59*INDIRECT("'Bonus Calc'!"&amp;$AM$101&amp;61)))</f>
        <v>0</v>
      </c>
      <c r="AO59" s="467">
        <f ca="1">IF($C$8="y",$C59*IF($DB13&gt;2019,VLOOKUP(2020,'Bonus Calc'!$A$18:$CZ$61,$AN$104,0),VLOOKUP($DB13,'Bonus Calc'!$A$18:$CZ$61,$AN$104,0)),+IF(OR($DB13&gt;2020,$C59=0),0,INDIRECT("'"&amp;$D$102&amp;"'!"&amp;$AN$101&amp;$D$103))+IF($DB13&gt;2020,$C59*INDIRECT("'Bonus Calc'!"&amp;$AN$101&amp;61)))</f>
        <v>0</v>
      </c>
      <c r="AP59" s="467">
        <f ca="1">IF($C$8="y",$C59*IF($DB13&gt;2019,VLOOKUP(2020,'Bonus Calc'!$A$18:$CZ$61,$AO$104,0),VLOOKUP($DB13,'Bonus Calc'!$A$18:$CZ$61,$AO$104,0)),+IF(OR($DB13&gt;2020,$C59=0),0,INDIRECT("'"&amp;$D$102&amp;"'!"&amp;$AO$101&amp;$D$103))+IF($DB13&gt;2020,$C59*INDIRECT("'Bonus Calc'!"&amp;$AO$101&amp;61)))</f>
        <v>0</v>
      </c>
      <c r="AQ59" s="467">
        <f ca="1">IF($C$8="y",$C59*IF($DB13&gt;2019,VLOOKUP(2020,'Bonus Calc'!$A$18:$CZ$61,$AP$104,0),VLOOKUP($DB13,'Bonus Calc'!$A$18:$CZ$61,$AP$104,0)),+IF(OR($DB13&gt;2020,$C59=0),0,INDIRECT("'"&amp;$D$102&amp;"'!"&amp;$AP$101&amp;$D$103))+IF($DB13&gt;2020,$C59*INDIRECT("'Bonus Calc'!"&amp;$AP$101&amp;61)))</f>
        <v>0</v>
      </c>
      <c r="AR59" s="467">
        <f ca="1">IF($C$8="y",$C59*IF($DB13&gt;2019,VLOOKUP(2020,'Bonus Calc'!$A$18:$CZ$61,$AQ$104,0),VLOOKUP($DB13,'Bonus Calc'!$A$18:$CZ$61,$AQ$104,0)),+IF(OR($DB13&gt;2020,$C59=0),0,INDIRECT("'"&amp;$D$102&amp;"'!"&amp;$AQ$101&amp;$D$103))+IF($DB13&gt;2020,$C59*INDIRECT("'Bonus Calc'!"&amp;$AQ$101&amp;61)))</f>
        <v>0</v>
      </c>
      <c r="AS59" s="467"/>
      <c r="AT59" s="467"/>
      <c r="AU59" s="467"/>
      <c r="AV59" s="467"/>
      <c r="AW59" s="467"/>
      <c r="AX59" s="467"/>
      <c r="AY59" s="467"/>
      <c r="AZ59" s="467"/>
      <c r="BA59" s="467"/>
      <c r="BB59" s="467"/>
      <c r="BC59" s="467"/>
      <c r="BD59" s="467"/>
      <c r="BE59" s="467"/>
      <c r="BF59" s="467"/>
      <c r="BG59" s="467"/>
      <c r="BH59" s="467"/>
      <c r="BI59" s="467"/>
      <c r="BJ59" s="467"/>
      <c r="BK59" s="467"/>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7"/>
      <c r="CH59" s="467"/>
      <c r="CI59" s="467"/>
      <c r="CJ59" s="467"/>
      <c r="CK59" s="467"/>
      <c r="CL59" s="467"/>
      <c r="CM59" s="467"/>
      <c r="CN59" s="467"/>
      <c r="CO59" s="467"/>
      <c r="CP59" s="467"/>
      <c r="CQ59" s="467"/>
      <c r="CR59" s="467"/>
      <c r="CS59" s="467"/>
      <c r="CT59" s="467"/>
      <c r="CU59" s="467"/>
      <c r="CV59" s="467"/>
      <c r="CW59" s="467"/>
      <c r="CX59" s="467"/>
      <c r="CY59" s="467"/>
      <c r="CZ59" s="465">
        <f t="shared" ref="CZ59:CZ97" ca="1" si="130">SUM(D59:CY59)</f>
        <v>0</v>
      </c>
    </row>
    <row r="60" spans="1:124" x14ac:dyDescent="0.2">
      <c r="A60" s="195">
        <f t="shared" si="128"/>
        <v>3</v>
      </c>
      <c r="B60" s="195">
        <f t="shared" si="129"/>
        <v>2019</v>
      </c>
      <c r="C60" s="187">
        <f t="shared" si="127"/>
        <v>0</v>
      </c>
      <c r="D60" s="466"/>
      <c r="E60" s="466"/>
      <c r="F60" s="467">
        <f ca="1">IF($C$8="y",$C60*IF($DB14&gt;2019,VLOOKUP(2020,'Bonus Calc'!$A$18:$CZ$61,$D$104,0),VLOOKUP($DB14,'Bonus Calc'!$A$18:$CZ$61,$D$104,0)),+IF(OR($DB14&gt;2020,$C60=0),0,INDIRECT("'"&amp;$D$102&amp;"'!"&amp;$D$101&amp;$D$103))+IF($DB14&gt;2020,$C60*INDIRECT("'Bonus Calc'!"&amp;$D$101&amp;61)))</f>
        <v>0</v>
      </c>
      <c r="G60" s="467">
        <f ca="1">IF($C$8="y",$C60*IF($DB14&gt;2019,VLOOKUP(2020,'Bonus Calc'!$A$18:$CZ$61,$E$104,0),VLOOKUP($DB14,'Bonus Calc'!$A$18:$CZ$61,$E$104,0)),+IF(OR($DB14&gt;2020,$C60=0),0,INDIRECT("'"&amp;$D$102&amp;"'!"&amp;$E$101&amp;$D$103))+IF($DB14&gt;2020,$C60*INDIRECT("'Bonus Calc'!"&amp;$E$101&amp;61)))</f>
        <v>0</v>
      </c>
      <c r="H60" s="467">
        <f ca="1">IF($C$8="y",$C60*IF($DB14&gt;2019,VLOOKUP(2020,'Bonus Calc'!$A$18:$CZ$61,$F$104,0),VLOOKUP($DB14,'Bonus Calc'!$A$18:$CZ$61,$F$104,0)),+IF(OR($DB14&gt;2020,$C60=0),0,INDIRECT("'"&amp;$D$102&amp;"'!"&amp;$F$101&amp;$D$103))+IF($DB14&gt;2020,$C60*INDIRECT("'Bonus Calc'!"&amp;$F$101&amp;61)))</f>
        <v>0</v>
      </c>
      <c r="I60" s="467">
        <f ca="1">IF($C$8="y",$C60*IF($DB14&gt;2019,VLOOKUP(2020,'Bonus Calc'!$A$18:$CZ$61,$G$104,0),VLOOKUP($DB14,'Bonus Calc'!$A$18:$CZ$61,$G$104,0)),+IF(OR($DB14&gt;2020,$C60=0),0,INDIRECT("'"&amp;$D$102&amp;"'!"&amp;$G$101&amp;$D$103))+IF($DB14&gt;2020,$C60*INDIRECT("'Bonus Calc'!"&amp;$G$101&amp;61)))</f>
        <v>0</v>
      </c>
      <c r="J60" s="467">
        <f ca="1">IF($C$8="y",$C60*IF($DB14&gt;2019,VLOOKUP(2020,'Bonus Calc'!$A$18:$CZ$61,$H$104,0),VLOOKUP($DB14,'Bonus Calc'!$A$18:$CZ$61,$H$104,0)),+IF(OR($DB14&gt;2020,$C60=0),0,INDIRECT("'"&amp;$D$102&amp;"'!"&amp;$H$101&amp;$D$103))+IF($DB14&gt;2020,$C60*INDIRECT("'Bonus Calc'!"&amp;$H$101&amp;61)))</f>
        <v>0</v>
      </c>
      <c r="K60" s="467">
        <f ca="1">IF($C$8="y",$C60*IF($DB14&gt;2019,VLOOKUP(2020,'Bonus Calc'!$A$18:$CZ$61,$I$104,0),VLOOKUP($DB14,'Bonus Calc'!$A$18:$CZ$61,$I$104,0)),+IF(OR($DB14&gt;2020,$C60=0),0,INDIRECT("'"&amp;$D$102&amp;"'!"&amp;$I$101&amp;$D$103))+IF($DB14&gt;2020,$C60*INDIRECT("'Bonus Calc'!"&amp;$I$101&amp;61)))</f>
        <v>0</v>
      </c>
      <c r="L60" s="467">
        <f ca="1">IF($C$8="y",$C60*IF($DB14&gt;2019,VLOOKUP(2020,'Bonus Calc'!$A$18:$CZ$61,$J$104,0),VLOOKUP($DB14,'Bonus Calc'!$A$18:$CZ$61,$J$104,0)),+IF(OR($DB14&gt;2020,$C60=0),0,INDIRECT("'"&amp;$D$102&amp;"'!"&amp;$J$101&amp;$D$103))+IF($DB14&gt;2020,$C60*INDIRECT("'Bonus Calc'!"&amp;$J$101&amp;61)))</f>
        <v>0</v>
      </c>
      <c r="M60" s="467">
        <f ca="1">IF($C$8="y",$C60*IF($DB14&gt;2019,VLOOKUP(2020,'Bonus Calc'!$A$18:$CZ$61,$K$104,0),VLOOKUP($DB14,'Bonus Calc'!$A$18:$CZ$61,$K$104,0)),+IF(OR($DB14&gt;2020,$C60=0),0,INDIRECT("'"&amp;$D$102&amp;"'!"&amp;$K$101&amp;$D$103))+IF($DB14&gt;2020,$C60*INDIRECT("'Bonus Calc'!"&amp;$K$101&amp;61)))</f>
        <v>0</v>
      </c>
      <c r="N60" s="467">
        <f ca="1">IF($C$8="y",$C60*IF($DB14&gt;2019,VLOOKUP(2020,'Bonus Calc'!$A$18:$CZ$61,$L$104,0),VLOOKUP($DB14,'Bonus Calc'!$A$18:$CZ$61,$L$104,0)),+IF(OR($DB14&gt;2020,$C60=0),0,INDIRECT("'"&amp;$D$102&amp;"'!"&amp;$L$101&amp;$D$103))+IF($DB14&gt;2020,$C60*INDIRECT("'Bonus Calc'!"&amp;$L$101&amp;61)))</f>
        <v>0</v>
      </c>
      <c r="O60" s="467">
        <f ca="1">IF($C$8="y",$C60*IF($DB14&gt;2019,VLOOKUP(2020,'Bonus Calc'!$A$18:$CZ$61,$M$104,0),VLOOKUP($DB14,'Bonus Calc'!$A$18:$CZ$61,$M$104,0)),+IF(OR($DB14&gt;2020,$C60=0),0,INDIRECT("'"&amp;$D$102&amp;"'!"&amp;$M$101&amp;$D$103))+IF($DB14&gt;2020,$C60*INDIRECT("'Bonus Calc'!"&amp;$M$101&amp;61)))</f>
        <v>0</v>
      </c>
      <c r="P60" s="467">
        <f ca="1">IF($C$8="y",$C60*IF($DB14&gt;2019,VLOOKUP(2020,'Bonus Calc'!$A$18:$CZ$61,$N$104,0),VLOOKUP($DB14,'Bonus Calc'!$A$18:$CZ$61,$N$104,0)),+IF(OR($DB14&gt;2020,$C60=0),0,INDIRECT("'"&amp;$D$102&amp;"'!"&amp;$N$101&amp;$D$103))+IF($DB14&gt;2020,$C60*INDIRECT("'Bonus Calc'!"&amp;$N$101&amp;61)))</f>
        <v>0</v>
      </c>
      <c r="Q60" s="467">
        <f ca="1">IF($C$8="y",$C60*IF($DB14&gt;2019,VLOOKUP(2020,'Bonus Calc'!$A$18:$CZ$61,$O$104,0),VLOOKUP($DB14,'Bonus Calc'!$A$18:$CZ$61,$O$104,0)),+IF(OR($DB14&gt;2020,$C60=0),0,INDIRECT("'"&amp;$D$102&amp;"'!"&amp;$O$101&amp;$D$103))+IF($DB14&gt;2020,$C60*INDIRECT("'Bonus Calc'!"&amp;$O$101&amp;61)))</f>
        <v>0</v>
      </c>
      <c r="R60" s="467">
        <f ca="1">IF($C$8="y",$C60*IF($DB14&gt;2019,VLOOKUP(2020,'Bonus Calc'!$A$18:$CZ$61,$P$104,0),VLOOKUP($DB14,'Bonus Calc'!$A$18:$CZ$61,$P$104,0)),+IF(OR($DB14&gt;2020,$C60=0),0,INDIRECT("'"&amp;$D$102&amp;"'!"&amp;$P$101&amp;$D$103))+IF($DB14&gt;2020,$C60*INDIRECT("'Bonus Calc'!"&amp;$P$101&amp;61)))</f>
        <v>0</v>
      </c>
      <c r="S60" s="467">
        <f ca="1">IF($C$8="y",$C60*IF($DB14&gt;2019,VLOOKUP(2020,'Bonus Calc'!$A$18:$CZ$61,$Q$104,0),VLOOKUP($DB14,'Bonus Calc'!$A$18:$CZ$61,$Q$104,0)),+IF(OR($DB14&gt;2020,$C60=0),0,INDIRECT("'"&amp;$D$102&amp;"'!"&amp;$Q$101&amp;$D$103))+IF($DB14&gt;2020,$C60*INDIRECT("'Bonus Calc'!"&amp;$Q$101&amp;61)))</f>
        <v>0</v>
      </c>
      <c r="T60" s="467">
        <f ca="1">IF($C$8="y",$C60*IF($DB14&gt;2019,VLOOKUP(2020,'Bonus Calc'!$A$18:$CZ$61,$R$104,0),VLOOKUP($DB14,'Bonus Calc'!$A$18:$CZ$61,$R$104,0)),+IF(OR($DB14&gt;2020,$C60=0),0,INDIRECT("'"&amp;$D$102&amp;"'!"&amp;$R$101&amp;$D$103))+IF($DB14&gt;2020,$C60*INDIRECT("'Bonus Calc'!"&amp;$R$101&amp;61)))</f>
        <v>0</v>
      </c>
      <c r="U60" s="467">
        <f ca="1">IF($C$8="y",$C60*IF($DB14&gt;2019,VLOOKUP(2020,'Bonus Calc'!$A$18:$CZ$61,$S$104,0),VLOOKUP($DB14,'Bonus Calc'!$A$18:$CZ$61,$S$104,0)),+IF(OR($DB14&gt;2020,$C60=0),0,INDIRECT("'"&amp;$D$102&amp;"'!"&amp;$S$101&amp;$D$103))+IF($DB14&gt;2020,$C60*INDIRECT("'Bonus Calc'!"&amp;$S$101&amp;61)))</f>
        <v>0</v>
      </c>
      <c r="V60" s="467">
        <f ca="1">IF($C$8="y",$C60*IF($DB14&gt;2019,VLOOKUP(2020,'Bonus Calc'!$A$18:$CZ$61,$T$104,0),VLOOKUP($DB14,'Bonus Calc'!$A$18:$CZ$61,$T$104,0)),+IF(OR($DB14&gt;2020,$C60=0),0,INDIRECT("'"&amp;$D$102&amp;"'!"&amp;$T$101&amp;$D$103))+IF($DB14&gt;2020,$C60*INDIRECT("'Bonus Calc'!"&amp;$T$101&amp;61)))</f>
        <v>0</v>
      </c>
      <c r="W60" s="467">
        <f ca="1">IF($C$8="y",$C60*IF($DB14&gt;2019,VLOOKUP(2020,'Bonus Calc'!$A$18:$CZ$61,$U$104,0),VLOOKUP($DB14,'Bonus Calc'!$A$18:$CZ$61,$U$104,0)),+IF(OR($DB14&gt;2020,$C60=0),0,INDIRECT("'"&amp;$D$102&amp;"'!"&amp;$U$101&amp;$D$103))+IF($DB14&gt;2020,$C60*INDIRECT("'Bonus Calc'!"&amp;$U$101&amp;61)))</f>
        <v>0</v>
      </c>
      <c r="X60" s="467">
        <f ca="1">IF($C$8="y",$C60*IF($DB14&gt;2019,VLOOKUP(2020,'Bonus Calc'!$A$18:$CZ$61,$V$104,0),VLOOKUP($DB14,'Bonus Calc'!$A$18:$CZ$61,$V$104,0)),+IF(OR($DB14&gt;2020,$C60=0),0,INDIRECT("'"&amp;$D$102&amp;"'!"&amp;$V$101&amp;$D$103))+IF($DB14&gt;2020,$C60*INDIRECT("'Bonus Calc'!"&amp;$V$101&amp;61)))</f>
        <v>0</v>
      </c>
      <c r="Y60" s="467">
        <f ca="1">IF($C$8="y",$C60*IF($DB14&gt;2019,VLOOKUP(2020,'Bonus Calc'!$A$18:$CZ$61,$W$104,0),VLOOKUP($DB14,'Bonus Calc'!$A$18:$CZ$61,$W$104,0)),+IF(OR($DB14&gt;2020,$C60=0),0,INDIRECT("'"&amp;$D$102&amp;"'!"&amp;$W$101&amp;$D$103))+IF($DB14&gt;2020,$C60*INDIRECT("'Bonus Calc'!"&amp;$W$101&amp;61)))</f>
        <v>0</v>
      </c>
      <c r="Z60" s="467">
        <f ca="1">IF($C$8="y",$C60*IF($DB14&gt;2019,VLOOKUP(2020,'Bonus Calc'!$A$18:$CZ$61,$X$104,0),VLOOKUP($DB14,'Bonus Calc'!$A$18:$CZ$61,$X$104,0)),+IF(OR($DB14&gt;2020,$C60=0),0,INDIRECT("'"&amp;$D$102&amp;"'!"&amp;$X$101&amp;$D$103))+IF($DB14&gt;2020,$C60*INDIRECT("'Bonus Calc'!"&amp;$X$101&amp;61)))</f>
        <v>0</v>
      </c>
      <c r="AA60" s="467">
        <f ca="1">IF($C$8="y",$C60*IF($DB14&gt;2019,VLOOKUP(2020,'Bonus Calc'!$A$18:$CZ$61,$Y$104,0),VLOOKUP($DB14,'Bonus Calc'!$A$18:$CZ$61,$Y$104,0)),+IF(OR($DB14&gt;2020,$C60=0),0,INDIRECT("'"&amp;$D$102&amp;"'!"&amp;$Y$101&amp;$D$103))+IF($DB14&gt;2020,$C60*INDIRECT("'Bonus Calc'!"&amp;$Y$101&amp;61)))</f>
        <v>0</v>
      </c>
      <c r="AB60" s="467">
        <f ca="1">IF($C$8="y",$C60*IF($DB14&gt;2019,VLOOKUP(2020,'Bonus Calc'!$A$18:$CZ$61,$Z$104,0),VLOOKUP($DB14,'Bonus Calc'!$A$18:$CZ$61,$Z$104,0)),+IF(OR($DB14&gt;2020,$C60=0),0,INDIRECT("'"&amp;$D$102&amp;"'!"&amp;$Z$101&amp;$D$103))+IF($DB14&gt;2020,$C60*INDIRECT("'Bonus Calc'!"&amp;$Z$101&amp;61)))</f>
        <v>0</v>
      </c>
      <c r="AC60" s="467">
        <f ca="1">IF($C$8="y",$C60*IF($DB14&gt;2019,VLOOKUP(2020,'Bonus Calc'!$A$18:$CZ$61,$AA$104,0),VLOOKUP($DB14,'Bonus Calc'!$A$18:$CZ$61,$AA$104,0)),+IF(OR($DB14&gt;2020,$C60=0),0,INDIRECT("'"&amp;$D$102&amp;"'!"&amp;$AA$101&amp;$D$103))+IF($DB14&gt;2020,$C60*INDIRECT("'Bonus Calc'!"&amp;$AA$101&amp;61)))</f>
        <v>0</v>
      </c>
      <c r="AD60" s="467">
        <f ca="1">IF($C$8="y",$C60*IF($DB14&gt;2019,VLOOKUP(2020,'Bonus Calc'!$A$18:$CZ$61,$AB$104,0),VLOOKUP($DB14,'Bonus Calc'!$A$18:$CZ$61,$AB$104,0)),+IF(OR($DB14&gt;2020,$C60=0),0,INDIRECT("'"&amp;$D$102&amp;"'!"&amp;$AB$101&amp;$D$103))+IF($DB14&gt;2020,$C60*INDIRECT("'Bonus Calc'!"&amp;$AB$101&amp;61)))</f>
        <v>0</v>
      </c>
      <c r="AE60" s="467">
        <f ca="1">IF($C$8="y",$C60*IF($DB14&gt;2019,VLOOKUP(2020,'Bonus Calc'!$A$18:$CZ$61,$AC$104,0),VLOOKUP($DB14,'Bonus Calc'!$A$18:$CZ$61,$AC$104,0)),+IF(OR($DB14&gt;2020,$C60=0),0,INDIRECT("'"&amp;$D$102&amp;"'!"&amp;$AC$101&amp;$D$103))+IF($DB14&gt;2020,$C60*INDIRECT("'Bonus Calc'!"&amp;$AC$101&amp;61)))</f>
        <v>0</v>
      </c>
      <c r="AF60" s="467">
        <f ca="1">IF($C$8="y",$C60*IF($DB14&gt;2019,VLOOKUP(2020,'Bonus Calc'!$A$18:$CZ$61,$AD$104,0),VLOOKUP($DB14,'Bonus Calc'!$A$18:$CZ$61,$AD$104,0)),+IF(OR($DB14&gt;2020,$C60=0),0,INDIRECT("'"&amp;$D$102&amp;"'!"&amp;$AD$101&amp;$D$103))+IF($DB14&gt;2020,$C60*INDIRECT("'Bonus Calc'!"&amp;$AD$101&amp;61)))</f>
        <v>0</v>
      </c>
      <c r="AG60" s="467">
        <f ca="1">IF($C$8="y",$C60*IF($DB14&gt;2019,VLOOKUP(2020,'Bonus Calc'!$A$18:$CZ$61,$AE$104,0),VLOOKUP($DB14,'Bonus Calc'!$A$18:$CZ$61,$AE$104,0)),+IF(OR($DB14&gt;2020,$C60=0),0,INDIRECT("'"&amp;$D$102&amp;"'!"&amp;$AE$101&amp;$D$103))+IF($DB14&gt;2020,$C60*INDIRECT("'Bonus Calc'!"&amp;$AE$101&amp;61)))</f>
        <v>0</v>
      </c>
      <c r="AH60" s="467">
        <f ca="1">IF($C$8="y",$C60*IF($DB14&gt;2019,VLOOKUP(2020,'Bonus Calc'!$A$18:$CZ$61,$AF$104,0),VLOOKUP($DB14,'Bonus Calc'!$A$18:$CZ$61,$AF$104,0)),+IF(OR($DB14&gt;2020,$C60=0),0,INDIRECT("'"&amp;$D$102&amp;"'!"&amp;$AF$101&amp;$D$103))+IF($DB14&gt;2020,$C60*INDIRECT("'Bonus Calc'!"&amp;$AF$101&amp;61)))</f>
        <v>0</v>
      </c>
      <c r="AI60" s="467">
        <f ca="1">IF($C$8="y",$C60*IF($DB14&gt;2019,VLOOKUP(2020,'Bonus Calc'!$A$18:$CZ$61,$AG$104,0),VLOOKUP($DB14,'Bonus Calc'!$A$18:$CZ$61,$AG$104,0)),+IF(OR($DB14&gt;2020,$C60=0),0,INDIRECT("'"&amp;$D$102&amp;"'!"&amp;$AG$101&amp;$D$103))+IF($DB14&gt;2020,$C60*INDIRECT("'Bonus Calc'!"&amp;$AG$101&amp;61)))</f>
        <v>0</v>
      </c>
      <c r="AJ60" s="467">
        <f ca="1">IF($C$8="y",$C60*IF($DB14&gt;2019,VLOOKUP(2020,'Bonus Calc'!$A$18:$CZ$61,$AH$104,0),VLOOKUP($DB14,'Bonus Calc'!$A$18:$CZ$61,$AH$104,0)),+IF(OR($DB14&gt;2020,$C60=0),0,INDIRECT("'"&amp;$D$102&amp;"'!"&amp;$AH$101&amp;$D$103))+IF($DB14&gt;2020,$C60*INDIRECT("'Bonus Calc'!"&amp;$AH$101&amp;61)))</f>
        <v>0</v>
      </c>
      <c r="AK60" s="467">
        <f ca="1">IF($C$8="y",$C60*IF($DB14&gt;2019,VLOOKUP(2020,'Bonus Calc'!$A$18:$CZ$61,$AI$104,0),VLOOKUP($DB14,'Bonus Calc'!$A$18:$CZ$61,$AI$104,0)),+IF(OR($DB14&gt;2020,$C60=0),0,INDIRECT("'"&amp;$D$102&amp;"'!"&amp;$AI$101&amp;$D$103))+IF($DB14&gt;2020,$C60*INDIRECT("'Bonus Calc'!"&amp;$AI$101&amp;61)))</f>
        <v>0</v>
      </c>
      <c r="AL60" s="467">
        <f ca="1">IF($C$8="y",$C60*IF($DB14&gt;2019,VLOOKUP(2020,'Bonus Calc'!$A$18:$CZ$61,$AJ$104,0),VLOOKUP($DB14,'Bonus Calc'!$A$18:$CZ$61,$AJ$104,0)),+IF(OR($DB14&gt;2020,$C60=0),0,INDIRECT("'"&amp;$D$102&amp;"'!"&amp;$AJ$101&amp;$D$103))+IF($DB14&gt;2020,$C60*INDIRECT("'Bonus Calc'!"&amp;$AJ$101&amp;61)))</f>
        <v>0</v>
      </c>
      <c r="AM60" s="467">
        <f ca="1">IF($C$8="y",$C60*IF($DB14&gt;2019,VLOOKUP(2020,'Bonus Calc'!$A$18:$CZ$61,$AK$104,0),VLOOKUP($DB14,'Bonus Calc'!$A$18:$CZ$61,$AK$104,0)),+IF(OR($DB14&gt;2020,$C60=0),0,INDIRECT("'"&amp;$D$102&amp;"'!"&amp;$AK$101&amp;$D$103))+IF($DB14&gt;2020,$C60*INDIRECT("'Bonus Calc'!"&amp;$AK$101&amp;61)))</f>
        <v>0</v>
      </c>
      <c r="AN60" s="467">
        <f ca="1">IF($C$8="y",$C60*IF($DB14&gt;2019,VLOOKUP(2020,'Bonus Calc'!$A$18:$CZ$61,$AL$104,0),VLOOKUP($DB14,'Bonus Calc'!$A$18:$CZ$61,$AL$104,0)),+IF(OR($DB14&gt;2020,$C60=0),0,INDIRECT("'"&amp;$D$102&amp;"'!"&amp;$AL$101&amp;$D$103))+IF($DB14&gt;2020,$C60*INDIRECT("'Bonus Calc'!"&amp;$AL$101&amp;61)))</f>
        <v>0</v>
      </c>
      <c r="AO60" s="467">
        <f ca="1">IF($C$8="y",$C60*IF($DB14&gt;2019,VLOOKUP(2020,'Bonus Calc'!$A$18:$CZ$61,$AM$104,0),VLOOKUP($DB14,'Bonus Calc'!$A$18:$CZ$61,$AM$104,0)),+IF(OR($DB14&gt;2020,$C60=0),0,INDIRECT("'"&amp;$D$102&amp;"'!"&amp;$AM$101&amp;$D$103))+IF($DB14&gt;2020,$C60*INDIRECT("'Bonus Calc'!"&amp;$AM$101&amp;61)))</f>
        <v>0</v>
      </c>
      <c r="AP60" s="467">
        <f ca="1">IF($C$8="y",$C60*IF($DB14&gt;2019,VLOOKUP(2020,'Bonus Calc'!$A$18:$CZ$61,$AN$104,0),VLOOKUP($DB14,'Bonus Calc'!$A$18:$CZ$61,$AN$104,0)),+IF(OR($DB14&gt;2020,$C60=0),0,INDIRECT("'"&amp;$D$102&amp;"'!"&amp;$AN$101&amp;$D$103))+IF($DB14&gt;2020,$C60*INDIRECT("'Bonus Calc'!"&amp;$AN$101&amp;61)))</f>
        <v>0</v>
      </c>
      <c r="AQ60" s="467">
        <f ca="1">IF($C$8="y",$C60*IF($DB14&gt;2019,VLOOKUP(2020,'Bonus Calc'!$A$18:$CZ$61,$AO$104,0),VLOOKUP($DB14,'Bonus Calc'!$A$18:$CZ$61,$AO$104,0)),+IF(OR($DB14&gt;2020,$C60=0),0,INDIRECT("'"&amp;$D$102&amp;"'!"&amp;$AO$101&amp;$D$103))+IF($DB14&gt;2020,$C60*INDIRECT("'Bonus Calc'!"&amp;$AO$101&amp;61)))</f>
        <v>0</v>
      </c>
      <c r="AR60" s="467">
        <f ca="1">IF($C$8="y",$C60*IF($DB14&gt;2019,VLOOKUP(2020,'Bonus Calc'!$A$18:$CZ$61,$AP$104,0),VLOOKUP($DB14,'Bonus Calc'!$A$18:$CZ$61,$AP$104,0)),+IF(OR($DB14&gt;2020,$C60=0),0,INDIRECT("'"&amp;$D$102&amp;"'!"&amp;$AP$101&amp;$D$103))+IF($DB14&gt;2020,$C60*INDIRECT("'Bonus Calc'!"&amp;$AP$101&amp;61)))</f>
        <v>0</v>
      </c>
      <c r="AS60" s="467">
        <f ca="1">IF($C$8="y",$C60*IF($DB14&gt;2019,VLOOKUP(2020,'Bonus Calc'!$A$18:$CZ$61,$AQ$104,0),VLOOKUP($DB14,'Bonus Calc'!$A$18:$CZ$61,$AQ$104,0)),+IF(OR($DB14&gt;2020,$C60=0),0,INDIRECT("'"&amp;$D$102&amp;"'!"&amp;$AQ$101&amp;$D$103))+IF($DB14&gt;2020,$C60*INDIRECT("'Bonus Calc'!"&amp;$AQ$101&amp;61)))</f>
        <v>0</v>
      </c>
      <c r="AT60" s="467"/>
      <c r="AU60" s="467"/>
      <c r="AV60" s="467"/>
      <c r="AW60" s="467"/>
      <c r="AX60" s="467"/>
      <c r="AY60" s="467"/>
      <c r="AZ60" s="467"/>
      <c r="BA60" s="467"/>
      <c r="BB60" s="467"/>
      <c r="BC60" s="467"/>
      <c r="BD60" s="467"/>
      <c r="BE60" s="467"/>
      <c r="BF60" s="467"/>
      <c r="BG60" s="467"/>
      <c r="BH60" s="467"/>
      <c r="BI60" s="467"/>
      <c r="BJ60" s="467"/>
      <c r="BK60" s="467"/>
      <c r="BL60" s="468"/>
      <c r="BM60" s="468"/>
      <c r="BN60" s="468"/>
      <c r="BO60" s="468"/>
      <c r="BP60" s="468"/>
      <c r="BQ60" s="468"/>
      <c r="BR60" s="468"/>
      <c r="BS60" s="468"/>
      <c r="BT60" s="468"/>
      <c r="BU60" s="468"/>
      <c r="BV60" s="468"/>
      <c r="BW60" s="468"/>
      <c r="BX60" s="468"/>
      <c r="BY60" s="468"/>
      <c r="BZ60" s="468"/>
      <c r="CA60" s="468"/>
      <c r="CB60" s="468"/>
      <c r="CC60" s="468"/>
      <c r="CD60" s="468"/>
      <c r="CE60" s="468"/>
      <c r="CF60" s="468"/>
      <c r="CG60" s="467"/>
      <c r="CH60" s="467"/>
      <c r="CI60" s="467"/>
      <c r="CJ60" s="467"/>
      <c r="CK60" s="467"/>
      <c r="CL60" s="467"/>
      <c r="CM60" s="467"/>
      <c r="CN60" s="467"/>
      <c r="CO60" s="467"/>
      <c r="CP60" s="467"/>
      <c r="CQ60" s="467"/>
      <c r="CR60" s="467"/>
      <c r="CS60" s="467"/>
      <c r="CT60" s="467"/>
      <c r="CU60" s="467"/>
      <c r="CV60" s="467"/>
      <c r="CW60" s="467"/>
      <c r="CX60" s="467"/>
      <c r="CY60" s="467"/>
      <c r="CZ60" s="465">
        <f t="shared" ca="1" si="130"/>
        <v>0</v>
      </c>
    </row>
    <row r="61" spans="1:124" x14ac:dyDescent="0.2">
      <c r="A61" s="195">
        <f t="shared" si="128"/>
        <v>4</v>
      </c>
      <c r="B61" s="195">
        <f t="shared" si="129"/>
        <v>2020</v>
      </c>
      <c r="C61" s="187">
        <f t="shared" si="127"/>
        <v>0</v>
      </c>
      <c r="D61" s="466"/>
      <c r="E61" s="466"/>
      <c r="F61" s="466"/>
      <c r="G61" s="467">
        <f ca="1">IF($C$8="y",$C61*IF($DB15&gt;2019,VLOOKUP(2020,'Bonus Calc'!$A$18:$CZ$61,$D$104,0),VLOOKUP($DB15,'Bonus Calc'!$A$18:$CZ$61,$D$104,0)),+IF(OR($DB15&gt;2020,$C61=0),0,INDIRECT("'"&amp;$D$102&amp;"'!"&amp;$D$101&amp;$D$103))+IF($DB15&gt;2020,$C61*INDIRECT("'Bonus Calc'!"&amp;$D$101&amp;61)))</f>
        <v>0</v>
      </c>
      <c r="H61" s="467">
        <f ca="1">IF($C$8="y",$C61*IF($DB15&gt;2019,VLOOKUP(2020,'Bonus Calc'!$A$18:$CZ$61,$E$104,0),VLOOKUP($DB15,'Bonus Calc'!$A$18:$CZ$61,$E$104,0)),+IF(OR($DB15&gt;2020,$C61=0),0,INDIRECT("'"&amp;$D$102&amp;"'!"&amp;$E$101&amp;$D$103))+IF($DB15&gt;2020,$C61*INDIRECT("'Bonus Calc'!"&amp;$E$101&amp;61)))</f>
        <v>0</v>
      </c>
      <c r="I61" s="467">
        <f ca="1">IF($C$8="y",$C61*IF($DB15&gt;2019,VLOOKUP(2020,'Bonus Calc'!$A$18:$CZ$61,$F$104,0),VLOOKUP($DB15,'Bonus Calc'!$A$18:$CZ$61,$F$104,0)),+IF(OR($DB15&gt;2020,$C61=0),0,INDIRECT("'"&amp;$D$102&amp;"'!"&amp;$F$101&amp;$D$103))+IF($DB15&gt;2020,$C61*INDIRECT("'Bonus Calc'!"&amp;$F$101&amp;61)))</f>
        <v>0</v>
      </c>
      <c r="J61" s="467">
        <f ca="1">IF($C$8="y",$C61*IF($DB15&gt;2019,VLOOKUP(2020,'Bonus Calc'!$A$18:$CZ$61,$G$104,0),VLOOKUP($DB15,'Bonus Calc'!$A$18:$CZ$61,$G$104,0)),+IF(OR($DB15&gt;2020,$C61=0),0,INDIRECT("'"&amp;$D$102&amp;"'!"&amp;$G$101&amp;$D$103))+IF($DB15&gt;2020,$C61*INDIRECT("'Bonus Calc'!"&amp;$G$101&amp;61)))</f>
        <v>0</v>
      </c>
      <c r="K61" s="467">
        <f ca="1">IF($C$8="y",$C61*IF($DB15&gt;2019,VLOOKUP(2020,'Bonus Calc'!$A$18:$CZ$61,$H$104,0),VLOOKUP($DB15,'Bonus Calc'!$A$18:$CZ$61,$H$104,0)),+IF(OR($DB15&gt;2020,$C61=0),0,INDIRECT("'"&amp;$D$102&amp;"'!"&amp;$H$101&amp;$D$103))+IF($DB15&gt;2020,$C61*INDIRECT("'Bonus Calc'!"&amp;$H$101&amp;61)))</f>
        <v>0</v>
      </c>
      <c r="L61" s="467">
        <f ca="1">IF($C$8="y",$C61*IF($DB15&gt;2019,VLOOKUP(2020,'Bonus Calc'!$A$18:$CZ$61,$I$104,0),VLOOKUP($DB15,'Bonus Calc'!$A$18:$CZ$61,$I$104,0)),+IF(OR($DB15&gt;2020,$C61=0),0,INDIRECT("'"&amp;$D$102&amp;"'!"&amp;$I$101&amp;$D$103))+IF($DB15&gt;2020,$C61*INDIRECT("'Bonus Calc'!"&amp;$I$101&amp;61)))</f>
        <v>0</v>
      </c>
      <c r="M61" s="467">
        <f ca="1">IF($C$8="y",$C61*IF($DB15&gt;2019,VLOOKUP(2020,'Bonus Calc'!$A$18:$CZ$61,$J$104,0),VLOOKUP($DB15,'Bonus Calc'!$A$18:$CZ$61,$J$104,0)),+IF(OR($DB15&gt;2020,$C61=0),0,INDIRECT("'"&amp;$D$102&amp;"'!"&amp;$J$101&amp;$D$103))+IF($DB15&gt;2020,$C61*INDIRECT("'Bonus Calc'!"&amp;$J$101&amp;61)))</f>
        <v>0</v>
      </c>
      <c r="N61" s="467">
        <f ca="1">IF($C$8="y",$C61*IF($DB15&gt;2019,VLOOKUP(2020,'Bonus Calc'!$A$18:$CZ$61,$K$104,0),VLOOKUP($DB15,'Bonus Calc'!$A$18:$CZ$61,$K$104,0)),+IF(OR($DB15&gt;2020,$C61=0),0,INDIRECT("'"&amp;$D$102&amp;"'!"&amp;$K$101&amp;$D$103))+IF($DB15&gt;2020,$C61*INDIRECT("'Bonus Calc'!"&amp;$K$101&amp;61)))</f>
        <v>0</v>
      </c>
      <c r="O61" s="467">
        <f ca="1">IF($C$8="y",$C61*IF($DB15&gt;2019,VLOOKUP(2020,'Bonus Calc'!$A$18:$CZ$61,$L$104,0),VLOOKUP($DB15,'Bonus Calc'!$A$18:$CZ$61,$L$104,0)),+IF(OR($DB15&gt;2020,$C61=0),0,INDIRECT("'"&amp;$D$102&amp;"'!"&amp;$L$101&amp;$D$103))+IF($DB15&gt;2020,$C61*INDIRECT("'Bonus Calc'!"&amp;$L$101&amp;61)))</f>
        <v>0</v>
      </c>
      <c r="P61" s="467">
        <f ca="1">IF($C$8="y",$C61*IF($DB15&gt;2019,VLOOKUP(2020,'Bonus Calc'!$A$18:$CZ$61,$M$104,0),VLOOKUP($DB15,'Bonus Calc'!$A$18:$CZ$61,$M$104,0)),+IF(OR($DB15&gt;2020,$C61=0),0,INDIRECT("'"&amp;$D$102&amp;"'!"&amp;$M$101&amp;$D$103))+IF($DB15&gt;2020,$C61*INDIRECT("'Bonus Calc'!"&amp;$M$101&amp;61)))</f>
        <v>0</v>
      </c>
      <c r="Q61" s="467">
        <f ca="1">IF($C$8="y",$C61*IF($DB15&gt;2019,VLOOKUP(2020,'Bonus Calc'!$A$18:$CZ$61,$N$104,0),VLOOKUP($DB15,'Bonus Calc'!$A$18:$CZ$61,$N$104,0)),+IF(OR($DB15&gt;2020,$C61=0),0,INDIRECT("'"&amp;$D$102&amp;"'!"&amp;$N$101&amp;$D$103))+IF($DB15&gt;2020,$C61*INDIRECT("'Bonus Calc'!"&amp;$N$101&amp;61)))</f>
        <v>0</v>
      </c>
      <c r="R61" s="467">
        <f ca="1">IF($C$8="y",$C61*IF($DB15&gt;2019,VLOOKUP(2020,'Bonus Calc'!$A$18:$CZ$61,$O$104,0),VLOOKUP($DB15,'Bonus Calc'!$A$18:$CZ$61,$O$104,0)),+IF(OR($DB15&gt;2020,$C61=0),0,INDIRECT("'"&amp;$D$102&amp;"'!"&amp;$O$101&amp;$D$103))+IF($DB15&gt;2020,$C61*INDIRECT("'Bonus Calc'!"&amp;$O$101&amp;61)))</f>
        <v>0</v>
      </c>
      <c r="S61" s="467">
        <f ca="1">IF($C$8="y",$C61*IF($DB15&gt;2019,VLOOKUP(2020,'Bonus Calc'!$A$18:$CZ$61,$P$104,0),VLOOKUP($DB15,'Bonus Calc'!$A$18:$CZ$61,$P$104,0)),+IF(OR($DB15&gt;2020,$C61=0),0,INDIRECT("'"&amp;$D$102&amp;"'!"&amp;$P$101&amp;$D$103))+IF($DB15&gt;2020,$C61*INDIRECT("'Bonus Calc'!"&amp;$P$101&amp;61)))</f>
        <v>0</v>
      </c>
      <c r="T61" s="467">
        <f ca="1">IF($C$8="y",$C61*IF($DB15&gt;2019,VLOOKUP(2020,'Bonus Calc'!$A$18:$CZ$61,$Q$104,0),VLOOKUP($DB15,'Bonus Calc'!$A$18:$CZ$61,$Q$104,0)),+IF(OR($DB15&gt;2020,$C61=0),0,INDIRECT("'"&amp;$D$102&amp;"'!"&amp;$Q$101&amp;$D$103))+IF($DB15&gt;2020,$C61*INDIRECT("'Bonus Calc'!"&amp;$Q$101&amp;61)))</f>
        <v>0</v>
      </c>
      <c r="U61" s="467">
        <f ca="1">IF($C$8="y",$C61*IF($DB15&gt;2019,VLOOKUP(2020,'Bonus Calc'!$A$18:$CZ$61,$R$104,0),VLOOKUP($DB15,'Bonus Calc'!$A$18:$CZ$61,$R$104,0)),+IF(OR($DB15&gt;2020,$C61=0),0,INDIRECT("'"&amp;$D$102&amp;"'!"&amp;$R$101&amp;$D$103))+IF($DB15&gt;2020,$C61*INDIRECT("'Bonus Calc'!"&amp;$R$101&amp;61)))</f>
        <v>0</v>
      </c>
      <c r="V61" s="467">
        <f ca="1">IF($C$8="y",$C61*IF($DB15&gt;2019,VLOOKUP(2020,'Bonus Calc'!$A$18:$CZ$61,$S$104,0),VLOOKUP($DB15,'Bonus Calc'!$A$18:$CZ$61,$S$104,0)),+IF(OR($DB15&gt;2020,$C61=0),0,INDIRECT("'"&amp;$D$102&amp;"'!"&amp;$S$101&amp;$D$103))+IF($DB15&gt;2020,$C61*INDIRECT("'Bonus Calc'!"&amp;$S$101&amp;61)))</f>
        <v>0</v>
      </c>
      <c r="W61" s="467">
        <f ca="1">IF($C$8="y",$C61*IF($DB15&gt;2019,VLOOKUP(2020,'Bonus Calc'!$A$18:$CZ$61,$T$104,0),VLOOKUP($DB15,'Bonus Calc'!$A$18:$CZ$61,$T$104,0)),+IF(OR($DB15&gt;2020,$C61=0),0,INDIRECT("'"&amp;$D$102&amp;"'!"&amp;$T$101&amp;$D$103))+IF($DB15&gt;2020,$C61*INDIRECT("'Bonus Calc'!"&amp;$T$101&amp;61)))</f>
        <v>0</v>
      </c>
      <c r="X61" s="467">
        <f ca="1">IF($C$8="y",$C61*IF($DB15&gt;2019,VLOOKUP(2020,'Bonus Calc'!$A$18:$CZ$61,$U$104,0),VLOOKUP($DB15,'Bonus Calc'!$A$18:$CZ$61,$U$104,0)),+IF(OR($DB15&gt;2020,$C61=0),0,INDIRECT("'"&amp;$D$102&amp;"'!"&amp;$U$101&amp;$D$103))+IF($DB15&gt;2020,$C61*INDIRECT("'Bonus Calc'!"&amp;$U$101&amp;61)))</f>
        <v>0</v>
      </c>
      <c r="Y61" s="467">
        <f ca="1">IF($C$8="y",$C61*IF($DB15&gt;2019,VLOOKUP(2020,'Bonus Calc'!$A$18:$CZ$61,$V$104,0),VLOOKUP($DB15,'Bonus Calc'!$A$18:$CZ$61,$V$104,0)),+IF(OR($DB15&gt;2020,$C61=0),0,INDIRECT("'"&amp;$D$102&amp;"'!"&amp;$V$101&amp;$D$103))+IF($DB15&gt;2020,$C61*INDIRECT("'Bonus Calc'!"&amp;$V$101&amp;61)))</f>
        <v>0</v>
      </c>
      <c r="Z61" s="467">
        <f ca="1">IF($C$8="y",$C61*IF($DB15&gt;2019,VLOOKUP(2020,'Bonus Calc'!$A$18:$CZ$61,$W$104,0),VLOOKUP($DB15,'Bonus Calc'!$A$18:$CZ$61,$W$104,0)),+IF(OR($DB15&gt;2020,$C61=0),0,INDIRECT("'"&amp;$D$102&amp;"'!"&amp;$W$101&amp;$D$103))+IF($DB15&gt;2020,$C61*INDIRECT("'Bonus Calc'!"&amp;$W$101&amp;61)))</f>
        <v>0</v>
      </c>
      <c r="AA61" s="467">
        <f ca="1">IF($C$8="y",$C61*IF($DB15&gt;2019,VLOOKUP(2020,'Bonus Calc'!$A$18:$CZ$61,$X$104,0),VLOOKUP($DB15,'Bonus Calc'!$A$18:$CZ$61,$X$104,0)),+IF(OR($DB15&gt;2020,$C61=0),0,INDIRECT("'"&amp;$D$102&amp;"'!"&amp;$X$101&amp;$D$103))+IF($DB15&gt;2020,$C61*INDIRECT("'Bonus Calc'!"&amp;$X$101&amp;61)))</f>
        <v>0</v>
      </c>
      <c r="AB61" s="467">
        <f ca="1">IF($C$8="y",$C61*IF($DB15&gt;2019,VLOOKUP(2020,'Bonus Calc'!$A$18:$CZ$61,$Y$104,0),VLOOKUP($DB15,'Bonus Calc'!$A$18:$CZ$61,$Y$104,0)),+IF(OR($DB15&gt;2020,$C61=0),0,INDIRECT("'"&amp;$D$102&amp;"'!"&amp;$Y$101&amp;$D$103))+IF($DB15&gt;2020,$C61*INDIRECT("'Bonus Calc'!"&amp;$Y$101&amp;61)))</f>
        <v>0</v>
      </c>
      <c r="AC61" s="467">
        <f ca="1">IF($C$8="y",$C61*IF($DB15&gt;2019,VLOOKUP(2020,'Bonus Calc'!$A$18:$CZ$61,$Z$104,0),VLOOKUP($DB15,'Bonus Calc'!$A$18:$CZ$61,$Z$104,0)),+IF(OR($DB15&gt;2020,$C61=0),0,INDIRECT("'"&amp;$D$102&amp;"'!"&amp;$Z$101&amp;$D$103))+IF($DB15&gt;2020,$C61*INDIRECT("'Bonus Calc'!"&amp;$Z$101&amp;61)))</f>
        <v>0</v>
      </c>
      <c r="AD61" s="467">
        <f ca="1">IF($C$8="y",$C61*IF($DB15&gt;2019,VLOOKUP(2020,'Bonus Calc'!$A$18:$CZ$61,$AA$104,0),VLOOKUP($DB15,'Bonus Calc'!$A$18:$CZ$61,$AA$104,0)),+IF(OR($DB15&gt;2020,$C61=0),0,INDIRECT("'"&amp;$D$102&amp;"'!"&amp;$AA$101&amp;$D$103))+IF($DB15&gt;2020,$C61*INDIRECT("'Bonus Calc'!"&amp;$AA$101&amp;61)))</f>
        <v>0</v>
      </c>
      <c r="AE61" s="467">
        <f ca="1">IF($C$8="y",$C61*IF($DB15&gt;2019,VLOOKUP(2020,'Bonus Calc'!$A$18:$CZ$61,$AB$104,0),VLOOKUP($DB15,'Bonus Calc'!$A$18:$CZ$61,$AB$104,0)),+IF(OR($DB15&gt;2020,$C61=0),0,INDIRECT("'"&amp;$D$102&amp;"'!"&amp;$AB$101&amp;$D$103))+IF($DB15&gt;2020,$C61*INDIRECT("'Bonus Calc'!"&amp;$AB$101&amp;61)))</f>
        <v>0</v>
      </c>
      <c r="AF61" s="467">
        <f ca="1">IF($C$8="y",$C61*IF($DB15&gt;2019,VLOOKUP(2020,'Bonus Calc'!$A$18:$CZ$61,$AC$104,0),VLOOKUP($DB15,'Bonus Calc'!$A$18:$CZ$61,$AC$104,0)),+IF(OR($DB15&gt;2020,$C61=0),0,INDIRECT("'"&amp;$D$102&amp;"'!"&amp;$AC$101&amp;$D$103))+IF($DB15&gt;2020,$C61*INDIRECT("'Bonus Calc'!"&amp;$AC$101&amp;61)))</f>
        <v>0</v>
      </c>
      <c r="AG61" s="467">
        <f ca="1">IF($C$8="y",$C61*IF($DB15&gt;2019,VLOOKUP(2020,'Bonus Calc'!$A$18:$CZ$61,$AD$104,0),VLOOKUP($DB15,'Bonus Calc'!$A$18:$CZ$61,$AD$104,0)),+IF(OR($DB15&gt;2020,$C61=0),0,INDIRECT("'"&amp;$D$102&amp;"'!"&amp;$AD$101&amp;$D$103))+IF($DB15&gt;2020,$C61*INDIRECT("'Bonus Calc'!"&amp;$AD$101&amp;61)))</f>
        <v>0</v>
      </c>
      <c r="AH61" s="467">
        <f ca="1">IF($C$8="y",$C61*IF($DB15&gt;2019,VLOOKUP(2020,'Bonus Calc'!$A$18:$CZ$61,$AE$104,0),VLOOKUP($DB15,'Bonus Calc'!$A$18:$CZ$61,$AE$104,0)),+IF(OR($DB15&gt;2020,$C61=0),0,INDIRECT("'"&amp;$D$102&amp;"'!"&amp;$AE$101&amp;$D$103))+IF($DB15&gt;2020,$C61*INDIRECT("'Bonus Calc'!"&amp;$AE$101&amp;61)))</f>
        <v>0</v>
      </c>
      <c r="AI61" s="467">
        <f ca="1">IF($C$8="y",$C61*IF($DB15&gt;2019,VLOOKUP(2020,'Bonus Calc'!$A$18:$CZ$61,$AF$104,0),VLOOKUP($DB15,'Bonus Calc'!$A$18:$CZ$61,$AF$104,0)),+IF(OR($DB15&gt;2020,$C61=0),0,INDIRECT("'"&amp;$D$102&amp;"'!"&amp;$AF$101&amp;$D$103))+IF($DB15&gt;2020,$C61*INDIRECT("'Bonus Calc'!"&amp;$AF$101&amp;61)))</f>
        <v>0</v>
      </c>
      <c r="AJ61" s="467">
        <f ca="1">IF($C$8="y",$C61*IF($DB15&gt;2019,VLOOKUP(2020,'Bonus Calc'!$A$18:$CZ$61,$AG$104,0),VLOOKUP($DB15,'Bonus Calc'!$A$18:$CZ$61,$AG$104,0)),+IF(OR($DB15&gt;2020,$C61=0),0,INDIRECT("'"&amp;$D$102&amp;"'!"&amp;$AG$101&amp;$D$103))+IF($DB15&gt;2020,$C61*INDIRECT("'Bonus Calc'!"&amp;$AG$101&amp;61)))</f>
        <v>0</v>
      </c>
      <c r="AK61" s="467">
        <f ca="1">IF($C$8="y",$C61*IF($DB15&gt;2019,VLOOKUP(2020,'Bonus Calc'!$A$18:$CZ$61,$AH$104,0),VLOOKUP($DB15,'Bonus Calc'!$A$18:$CZ$61,$AH$104,0)),+IF(OR($DB15&gt;2020,$C61=0),0,INDIRECT("'"&amp;$D$102&amp;"'!"&amp;$AH$101&amp;$D$103))+IF($DB15&gt;2020,$C61*INDIRECT("'Bonus Calc'!"&amp;$AH$101&amp;61)))</f>
        <v>0</v>
      </c>
      <c r="AL61" s="467">
        <f ca="1">IF($C$8="y",$C61*IF($DB15&gt;2019,VLOOKUP(2020,'Bonus Calc'!$A$18:$CZ$61,$AI$104,0),VLOOKUP($DB15,'Bonus Calc'!$A$18:$CZ$61,$AI$104,0)),+IF(OR($DB15&gt;2020,$C61=0),0,INDIRECT("'"&amp;$D$102&amp;"'!"&amp;$AI$101&amp;$D$103))+IF($DB15&gt;2020,$C61*INDIRECT("'Bonus Calc'!"&amp;$AI$101&amp;61)))</f>
        <v>0</v>
      </c>
      <c r="AM61" s="467">
        <f ca="1">IF($C$8="y",$C61*IF($DB15&gt;2019,VLOOKUP(2020,'Bonus Calc'!$A$18:$CZ$61,$AJ$104,0),VLOOKUP($DB15,'Bonus Calc'!$A$18:$CZ$61,$AJ$104,0)),+IF(OR($DB15&gt;2020,$C61=0),0,INDIRECT("'"&amp;$D$102&amp;"'!"&amp;$AJ$101&amp;$D$103))+IF($DB15&gt;2020,$C61*INDIRECT("'Bonus Calc'!"&amp;$AJ$101&amp;61)))</f>
        <v>0</v>
      </c>
      <c r="AN61" s="467">
        <f ca="1">IF($C$8="y",$C61*IF($DB15&gt;2019,VLOOKUP(2020,'Bonus Calc'!$A$18:$CZ$61,$AK$104,0),VLOOKUP($DB15,'Bonus Calc'!$A$18:$CZ$61,$AK$104,0)),+IF(OR($DB15&gt;2020,$C61=0),0,INDIRECT("'"&amp;$D$102&amp;"'!"&amp;$AK$101&amp;$D$103))+IF($DB15&gt;2020,$C61*INDIRECT("'Bonus Calc'!"&amp;$AK$101&amp;61)))</f>
        <v>0</v>
      </c>
      <c r="AO61" s="467">
        <f ca="1">IF($C$8="y",$C61*IF($DB15&gt;2019,VLOOKUP(2020,'Bonus Calc'!$A$18:$CZ$61,$AL$104,0),VLOOKUP($DB15,'Bonus Calc'!$A$18:$CZ$61,$AL$104,0)),+IF(OR($DB15&gt;2020,$C61=0),0,INDIRECT("'"&amp;$D$102&amp;"'!"&amp;$AL$101&amp;$D$103))+IF($DB15&gt;2020,$C61*INDIRECT("'Bonus Calc'!"&amp;$AL$101&amp;61)))</f>
        <v>0</v>
      </c>
      <c r="AP61" s="467">
        <f ca="1">IF($C$8="y",$C61*IF($DB15&gt;2019,VLOOKUP(2020,'Bonus Calc'!$A$18:$CZ$61,$AM$104,0),VLOOKUP($DB15,'Bonus Calc'!$A$18:$CZ$61,$AM$104,0)),+IF(OR($DB15&gt;2020,$C61=0),0,INDIRECT("'"&amp;$D$102&amp;"'!"&amp;$AM$101&amp;$D$103))+IF($DB15&gt;2020,$C61*INDIRECT("'Bonus Calc'!"&amp;$AM$101&amp;61)))</f>
        <v>0</v>
      </c>
      <c r="AQ61" s="467">
        <f ca="1">IF($C$8="y",$C61*IF($DB15&gt;2019,VLOOKUP(2020,'Bonus Calc'!$A$18:$CZ$61,$AN$104,0),VLOOKUP($DB15,'Bonus Calc'!$A$18:$CZ$61,$AN$104,0)),+IF(OR($DB15&gt;2020,$C61=0),0,INDIRECT("'"&amp;$D$102&amp;"'!"&amp;$AN$101&amp;$D$103))+IF($DB15&gt;2020,$C61*INDIRECT("'Bonus Calc'!"&amp;$AN$101&amp;61)))</f>
        <v>0</v>
      </c>
      <c r="AR61" s="467">
        <f ca="1">IF($C$8="y",$C61*IF($DB15&gt;2019,VLOOKUP(2020,'Bonus Calc'!$A$18:$CZ$61,$AO$104,0),VLOOKUP($DB15,'Bonus Calc'!$A$18:$CZ$61,$AO$104,0)),+IF(OR($DB15&gt;2020,$C61=0),0,INDIRECT("'"&amp;$D$102&amp;"'!"&amp;$AO$101&amp;$D$103))+IF($DB15&gt;2020,$C61*INDIRECT("'Bonus Calc'!"&amp;$AO$101&amp;61)))</f>
        <v>0</v>
      </c>
      <c r="AS61" s="467">
        <f ca="1">IF($C$8="y",$C61*IF($DB15&gt;2019,VLOOKUP(2020,'Bonus Calc'!$A$18:$CZ$61,$AP$104,0),VLOOKUP($DB15,'Bonus Calc'!$A$18:$CZ$61,$AP$104,0)),+IF(OR($DB15&gt;2020,$C61=0),0,INDIRECT("'"&amp;$D$102&amp;"'!"&amp;$AP$101&amp;$D$103))+IF($DB15&gt;2020,$C61*INDIRECT("'Bonus Calc'!"&amp;$AP$101&amp;61)))</f>
        <v>0</v>
      </c>
      <c r="AT61" s="467">
        <f ca="1">IF($C$8="y",$C61*IF($DB15&gt;2019,VLOOKUP(2020,'Bonus Calc'!$A$18:$CZ$61,$AQ$104,0),VLOOKUP($DB15,'Bonus Calc'!$A$18:$CZ$61,$AQ$104,0)),+IF(OR($DB15&gt;2020,$C61=0),0,INDIRECT("'"&amp;$D$102&amp;"'!"&amp;$AQ$101&amp;$D$103))+IF($DB15&gt;2020,$C61*INDIRECT("'Bonus Calc'!"&amp;$AQ$101&amp;61)))</f>
        <v>0</v>
      </c>
      <c r="AU61" s="467"/>
      <c r="AV61" s="467"/>
      <c r="AW61" s="467"/>
      <c r="AX61" s="467"/>
      <c r="AY61" s="467"/>
      <c r="AZ61" s="467"/>
      <c r="BA61" s="467"/>
      <c r="BB61" s="467"/>
      <c r="BC61" s="467"/>
      <c r="BD61" s="467"/>
      <c r="BE61" s="467"/>
      <c r="BF61" s="467"/>
      <c r="BG61" s="467"/>
      <c r="BH61" s="467"/>
      <c r="BI61" s="467"/>
      <c r="BJ61" s="467"/>
      <c r="BK61" s="467"/>
      <c r="BL61" s="468"/>
      <c r="BM61" s="468"/>
      <c r="BN61" s="468"/>
      <c r="BO61" s="468"/>
      <c r="BP61" s="468"/>
      <c r="BQ61" s="468"/>
      <c r="BR61" s="468"/>
      <c r="BS61" s="468"/>
      <c r="BT61" s="468"/>
      <c r="BU61" s="468"/>
      <c r="BV61" s="468"/>
      <c r="BW61" s="468"/>
      <c r="BX61" s="468"/>
      <c r="BY61" s="468"/>
      <c r="BZ61" s="468"/>
      <c r="CA61" s="468"/>
      <c r="CB61" s="468"/>
      <c r="CC61" s="468"/>
      <c r="CD61" s="468"/>
      <c r="CE61" s="468"/>
      <c r="CF61" s="468"/>
      <c r="CG61" s="467"/>
      <c r="CH61" s="467"/>
      <c r="CI61" s="467"/>
      <c r="CJ61" s="467"/>
      <c r="CK61" s="467"/>
      <c r="CL61" s="467"/>
      <c r="CM61" s="467"/>
      <c r="CN61" s="467"/>
      <c r="CO61" s="467"/>
      <c r="CP61" s="467"/>
      <c r="CQ61" s="467"/>
      <c r="CR61" s="467"/>
      <c r="CS61" s="467"/>
      <c r="CT61" s="467"/>
      <c r="CU61" s="467"/>
      <c r="CV61" s="467"/>
      <c r="CW61" s="467"/>
      <c r="CX61" s="467"/>
      <c r="CY61" s="467"/>
      <c r="CZ61" s="465">
        <f t="shared" ca="1" si="130"/>
        <v>0</v>
      </c>
    </row>
    <row r="62" spans="1:124" x14ac:dyDescent="0.2">
      <c r="A62" s="195">
        <f t="shared" si="128"/>
        <v>5</v>
      </c>
      <c r="B62" s="195">
        <f t="shared" si="129"/>
        <v>2021</v>
      </c>
      <c r="C62" s="187">
        <f t="shared" si="127"/>
        <v>0</v>
      </c>
      <c r="D62" s="466"/>
      <c r="E62" s="466"/>
      <c r="F62" s="466"/>
      <c r="G62" s="466"/>
      <c r="H62" s="467">
        <f ca="1">IF($C$8="y",$C62*IF($DB16&gt;2019,VLOOKUP(2020,'Bonus Calc'!$A$18:$CZ$61,$D$104,0),VLOOKUP($DB16,'Bonus Calc'!$A$18:$CZ$61,$D$104,0)),+IF(OR($DB16&gt;2020,$C62=0),0,INDIRECT("'"&amp;$D$102&amp;"'!"&amp;$D$101&amp;$D$103))+IF($DB16&gt;2020,$C62*INDIRECT("'Bonus Calc'!"&amp;$D$101&amp;61)))</f>
        <v>0</v>
      </c>
      <c r="I62" s="467">
        <f ca="1">IF($C$8="y",$C62*IF($DB16&gt;2019,VLOOKUP(2020,'Bonus Calc'!$A$18:$CZ$61,$E$104,0),VLOOKUP($DB16,'Bonus Calc'!$A$18:$CZ$61,$E$104,0)),+IF(OR($DB16&gt;2020,$C62=0),0,INDIRECT("'"&amp;$D$102&amp;"'!"&amp;$E$101&amp;$D$103))+IF($DB16&gt;2020,$C62*INDIRECT("'Bonus Calc'!"&amp;$E$101&amp;61)))</f>
        <v>0</v>
      </c>
      <c r="J62" s="467">
        <f ca="1">IF($C$8="y",$C62*IF($DB16&gt;2019,VLOOKUP(2020,'Bonus Calc'!$A$18:$CZ$61,$F$104,0),VLOOKUP($DB16,'Bonus Calc'!$A$18:$CZ$61,$F$104,0)),+IF(OR($DB16&gt;2020,$C62=0),0,INDIRECT("'"&amp;$D$102&amp;"'!"&amp;$F$101&amp;$D$103))+IF($DB16&gt;2020,$C62*INDIRECT("'Bonus Calc'!"&amp;$F$101&amp;61)))</f>
        <v>0</v>
      </c>
      <c r="K62" s="467">
        <f ca="1">IF($C$8="y",$C62*IF($DB16&gt;2019,VLOOKUP(2020,'Bonus Calc'!$A$18:$CZ$61,$G$104,0),VLOOKUP($DB16,'Bonus Calc'!$A$18:$CZ$61,$G$104,0)),+IF(OR($DB16&gt;2020,$C62=0),0,INDIRECT("'"&amp;$D$102&amp;"'!"&amp;$G$101&amp;$D$103))+IF($DB16&gt;2020,$C62*INDIRECT("'Bonus Calc'!"&amp;$G$101&amp;61)))</f>
        <v>0</v>
      </c>
      <c r="L62" s="467">
        <f ca="1">IF($C$8="y",$C62*IF($DB16&gt;2019,VLOOKUP(2020,'Bonus Calc'!$A$18:$CZ$61,$H$104,0),VLOOKUP($DB16,'Bonus Calc'!$A$18:$CZ$61,$H$104,0)),+IF(OR($DB16&gt;2020,$C62=0),0,INDIRECT("'"&amp;$D$102&amp;"'!"&amp;$H$101&amp;$D$103))+IF($DB16&gt;2020,$C62*INDIRECT("'Bonus Calc'!"&amp;$H$101&amp;61)))</f>
        <v>0</v>
      </c>
      <c r="M62" s="467">
        <f ca="1">IF($C$8="y",$C62*IF($DB16&gt;2019,VLOOKUP(2020,'Bonus Calc'!$A$18:$CZ$61,$I$104,0),VLOOKUP($DB16,'Bonus Calc'!$A$18:$CZ$61,$I$104,0)),+IF(OR($DB16&gt;2020,$C62=0),0,INDIRECT("'"&amp;$D$102&amp;"'!"&amp;$I$101&amp;$D$103))+IF($DB16&gt;2020,$C62*INDIRECT("'Bonus Calc'!"&amp;$I$101&amp;61)))</f>
        <v>0</v>
      </c>
      <c r="N62" s="467">
        <f ca="1">IF($C$8="y",$C62*IF($DB16&gt;2019,VLOOKUP(2020,'Bonus Calc'!$A$18:$CZ$61,$J$104,0),VLOOKUP($DB16,'Bonus Calc'!$A$18:$CZ$61,$J$104,0)),+IF(OR($DB16&gt;2020,$C62=0),0,INDIRECT("'"&amp;$D$102&amp;"'!"&amp;$J$101&amp;$D$103))+IF($DB16&gt;2020,$C62*INDIRECT("'Bonus Calc'!"&amp;$J$101&amp;61)))</f>
        <v>0</v>
      </c>
      <c r="O62" s="467">
        <f ca="1">IF($C$8="y",$C62*IF($DB16&gt;2019,VLOOKUP(2020,'Bonus Calc'!$A$18:$CZ$61,$K$104,0),VLOOKUP($DB16,'Bonus Calc'!$A$18:$CZ$61,$K$104,0)),+IF(OR($DB16&gt;2020,$C62=0),0,INDIRECT("'"&amp;$D$102&amp;"'!"&amp;$K$101&amp;$D$103))+IF($DB16&gt;2020,$C62*INDIRECT("'Bonus Calc'!"&amp;$K$101&amp;61)))</f>
        <v>0</v>
      </c>
      <c r="P62" s="467">
        <f ca="1">IF($C$8="y",$C62*IF($DB16&gt;2019,VLOOKUP(2020,'Bonus Calc'!$A$18:$CZ$61,$L$104,0),VLOOKUP($DB16,'Bonus Calc'!$A$18:$CZ$61,$L$104,0)),+IF(OR($DB16&gt;2020,$C62=0),0,INDIRECT("'"&amp;$D$102&amp;"'!"&amp;$L$101&amp;$D$103))+IF($DB16&gt;2020,$C62*INDIRECT("'Bonus Calc'!"&amp;$L$101&amp;61)))</f>
        <v>0</v>
      </c>
      <c r="Q62" s="467">
        <f ca="1">IF($C$8="y",$C62*IF($DB16&gt;2019,VLOOKUP(2020,'Bonus Calc'!$A$18:$CZ$61,$M$104,0),VLOOKUP($DB16,'Bonus Calc'!$A$18:$CZ$61,$M$104,0)),+IF(OR($DB16&gt;2020,$C62=0),0,INDIRECT("'"&amp;$D$102&amp;"'!"&amp;$M$101&amp;$D$103))+IF($DB16&gt;2020,$C62*INDIRECT("'Bonus Calc'!"&amp;$M$101&amp;61)))</f>
        <v>0</v>
      </c>
      <c r="R62" s="467">
        <f ca="1">IF($C$8="y",$C62*IF($DB16&gt;2019,VLOOKUP(2020,'Bonus Calc'!$A$18:$CZ$61,$N$104,0),VLOOKUP($DB16,'Bonus Calc'!$A$18:$CZ$61,$N$104,0)),+IF(OR($DB16&gt;2020,$C62=0),0,INDIRECT("'"&amp;$D$102&amp;"'!"&amp;$N$101&amp;$D$103))+IF($DB16&gt;2020,$C62*INDIRECT("'Bonus Calc'!"&amp;$N$101&amp;61)))</f>
        <v>0</v>
      </c>
      <c r="S62" s="467">
        <f ca="1">IF($C$8="y",$C62*IF($DB16&gt;2019,VLOOKUP(2020,'Bonus Calc'!$A$18:$CZ$61,$O$104,0),VLOOKUP($DB16,'Bonus Calc'!$A$18:$CZ$61,$O$104,0)),+IF(OR($DB16&gt;2020,$C62=0),0,INDIRECT("'"&amp;$D$102&amp;"'!"&amp;$O$101&amp;$D$103))+IF($DB16&gt;2020,$C62*INDIRECT("'Bonus Calc'!"&amp;$O$101&amp;61)))</f>
        <v>0</v>
      </c>
      <c r="T62" s="467">
        <f ca="1">IF($C$8="y",$C62*IF($DB16&gt;2019,VLOOKUP(2020,'Bonus Calc'!$A$18:$CZ$61,$P$104,0),VLOOKUP($DB16,'Bonus Calc'!$A$18:$CZ$61,$P$104,0)),+IF(OR($DB16&gt;2020,$C62=0),0,INDIRECT("'"&amp;$D$102&amp;"'!"&amp;$P$101&amp;$D$103))+IF($DB16&gt;2020,$C62*INDIRECT("'Bonus Calc'!"&amp;$P$101&amp;61)))</f>
        <v>0</v>
      </c>
      <c r="U62" s="467">
        <f ca="1">IF($C$8="y",$C62*IF($DB16&gt;2019,VLOOKUP(2020,'Bonus Calc'!$A$18:$CZ$61,$Q$104,0),VLOOKUP($DB16,'Bonus Calc'!$A$18:$CZ$61,$Q$104,0)),+IF(OR($DB16&gt;2020,$C62=0),0,INDIRECT("'"&amp;$D$102&amp;"'!"&amp;$Q$101&amp;$D$103))+IF($DB16&gt;2020,$C62*INDIRECT("'Bonus Calc'!"&amp;$Q$101&amp;61)))</f>
        <v>0</v>
      </c>
      <c r="V62" s="467">
        <f ca="1">IF($C$8="y",$C62*IF($DB16&gt;2019,VLOOKUP(2020,'Bonus Calc'!$A$18:$CZ$61,$R$104,0),VLOOKUP($DB16,'Bonus Calc'!$A$18:$CZ$61,$R$104,0)),+IF(OR($DB16&gt;2020,$C62=0),0,INDIRECT("'"&amp;$D$102&amp;"'!"&amp;$R$101&amp;$D$103))+IF($DB16&gt;2020,$C62*INDIRECT("'Bonus Calc'!"&amp;$R$101&amp;61)))</f>
        <v>0</v>
      </c>
      <c r="W62" s="467">
        <f ca="1">IF($C$8="y",$C62*IF($DB16&gt;2019,VLOOKUP(2020,'Bonus Calc'!$A$18:$CZ$61,$S$104,0),VLOOKUP($DB16,'Bonus Calc'!$A$18:$CZ$61,$S$104,0)),+IF(OR($DB16&gt;2020,$C62=0),0,INDIRECT("'"&amp;$D$102&amp;"'!"&amp;$S$101&amp;$D$103))+IF($DB16&gt;2020,$C62*INDIRECT("'Bonus Calc'!"&amp;$S$101&amp;61)))</f>
        <v>0</v>
      </c>
      <c r="X62" s="467">
        <f ca="1">IF($C$8="y",$C62*IF($DB16&gt;2019,VLOOKUP(2020,'Bonus Calc'!$A$18:$CZ$61,$T$104,0),VLOOKUP($DB16,'Bonus Calc'!$A$18:$CZ$61,$T$104,0)),+IF(OR($DB16&gt;2020,$C62=0),0,INDIRECT("'"&amp;$D$102&amp;"'!"&amp;$T$101&amp;$D$103))+IF($DB16&gt;2020,$C62*INDIRECT("'Bonus Calc'!"&amp;$T$101&amp;61)))</f>
        <v>0</v>
      </c>
      <c r="Y62" s="467">
        <f ca="1">IF($C$8="y",$C62*IF($DB16&gt;2019,VLOOKUP(2020,'Bonus Calc'!$A$18:$CZ$61,$U$104,0),VLOOKUP($DB16,'Bonus Calc'!$A$18:$CZ$61,$U$104,0)),+IF(OR($DB16&gt;2020,$C62=0),0,INDIRECT("'"&amp;$D$102&amp;"'!"&amp;$U$101&amp;$D$103))+IF($DB16&gt;2020,$C62*INDIRECT("'Bonus Calc'!"&amp;$U$101&amp;61)))</f>
        <v>0</v>
      </c>
      <c r="Z62" s="467">
        <f ca="1">IF($C$8="y",$C62*IF($DB16&gt;2019,VLOOKUP(2020,'Bonus Calc'!$A$18:$CZ$61,$V$104,0),VLOOKUP($DB16,'Bonus Calc'!$A$18:$CZ$61,$V$104,0)),+IF(OR($DB16&gt;2020,$C62=0),0,INDIRECT("'"&amp;$D$102&amp;"'!"&amp;$V$101&amp;$D$103))+IF($DB16&gt;2020,$C62*INDIRECT("'Bonus Calc'!"&amp;$V$101&amp;61)))</f>
        <v>0</v>
      </c>
      <c r="AA62" s="467">
        <f ca="1">IF($C$8="y",$C62*IF($DB16&gt;2019,VLOOKUP(2020,'Bonus Calc'!$A$18:$CZ$61,$W$104,0),VLOOKUP($DB16,'Bonus Calc'!$A$18:$CZ$61,$W$104,0)),+IF(OR($DB16&gt;2020,$C62=0),0,INDIRECT("'"&amp;$D$102&amp;"'!"&amp;$W$101&amp;$D$103))+IF($DB16&gt;2020,$C62*INDIRECT("'Bonus Calc'!"&amp;$W$101&amp;61)))</f>
        <v>0</v>
      </c>
      <c r="AB62" s="467">
        <f ca="1">IF($C$8="y",$C62*IF($DB16&gt;2019,VLOOKUP(2020,'Bonus Calc'!$A$18:$CZ$61,$X$104,0),VLOOKUP($DB16,'Bonus Calc'!$A$18:$CZ$61,$X$104,0)),+IF(OR($DB16&gt;2020,$C62=0),0,INDIRECT("'"&amp;$D$102&amp;"'!"&amp;$X$101&amp;$D$103))+IF($DB16&gt;2020,$C62*INDIRECT("'Bonus Calc'!"&amp;$X$101&amp;61)))</f>
        <v>0</v>
      </c>
      <c r="AC62" s="467">
        <f ca="1">IF($C$8="y",$C62*IF($DB16&gt;2019,VLOOKUP(2020,'Bonus Calc'!$A$18:$CZ$61,$Y$104,0),VLOOKUP($DB16,'Bonus Calc'!$A$18:$CZ$61,$Y$104,0)),+IF(OR($DB16&gt;2020,$C62=0),0,INDIRECT("'"&amp;$D$102&amp;"'!"&amp;$Y$101&amp;$D$103))+IF($DB16&gt;2020,$C62*INDIRECT("'Bonus Calc'!"&amp;$Y$101&amp;61)))</f>
        <v>0</v>
      </c>
      <c r="AD62" s="467">
        <f ca="1">IF($C$8="y",$C62*IF($DB16&gt;2019,VLOOKUP(2020,'Bonus Calc'!$A$18:$CZ$61,$Z$104,0),VLOOKUP($DB16,'Bonus Calc'!$A$18:$CZ$61,$Z$104,0)),+IF(OR($DB16&gt;2020,$C62=0),0,INDIRECT("'"&amp;$D$102&amp;"'!"&amp;$Z$101&amp;$D$103))+IF($DB16&gt;2020,$C62*INDIRECT("'Bonus Calc'!"&amp;$Z$101&amp;61)))</f>
        <v>0</v>
      </c>
      <c r="AE62" s="467">
        <f ca="1">IF($C$8="y",$C62*IF($DB16&gt;2019,VLOOKUP(2020,'Bonus Calc'!$A$18:$CZ$61,$AA$104,0),VLOOKUP($DB16,'Bonus Calc'!$A$18:$CZ$61,$AA$104,0)),+IF(OR($DB16&gt;2020,$C62=0),0,INDIRECT("'"&amp;$D$102&amp;"'!"&amp;$AA$101&amp;$D$103))+IF($DB16&gt;2020,$C62*INDIRECT("'Bonus Calc'!"&amp;$AA$101&amp;61)))</f>
        <v>0</v>
      </c>
      <c r="AF62" s="467">
        <f ca="1">IF($C$8="y",$C62*IF($DB16&gt;2019,VLOOKUP(2020,'Bonus Calc'!$A$18:$CZ$61,$AB$104,0),VLOOKUP($DB16,'Bonus Calc'!$A$18:$CZ$61,$AB$104,0)),+IF(OR($DB16&gt;2020,$C62=0),0,INDIRECT("'"&amp;$D$102&amp;"'!"&amp;$AB$101&amp;$D$103))+IF($DB16&gt;2020,$C62*INDIRECT("'Bonus Calc'!"&amp;$AB$101&amp;61)))</f>
        <v>0</v>
      </c>
      <c r="AG62" s="467">
        <f ca="1">IF($C$8="y",$C62*IF($DB16&gt;2019,VLOOKUP(2020,'Bonus Calc'!$A$18:$CZ$61,$AC$104,0),VLOOKUP($DB16,'Bonus Calc'!$A$18:$CZ$61,$AC$104,0)),+IF(OR($DB16&gt;2020,$C62=0),0,INDIRECT("'"&amp;$D$102&amp;"'!"&amp;$AC$101&amp;$D$103))+IF($DB16&gt;2020,$C62*INDIRECT("'Bonus Calc'!"&amp;$AC$101&amp;61)))</f>
        <v>0</v>
      </c>
      <c r="AH62" s="467">
        <f ca="1">IF($C$8="y",$C62*IF($DB16&gt;2019,VLOOKUP(2020,'Bonus Calc'!$A$18:$CZ$61,$AD$104,0),VLOOKUP($DB16,'Bonus Calc'!$A$18:$CZ$61,$AD$104,0)),+IF(OR($DB16&gt;2020,$C62=0),0,INDIRECT("'"&amp;$D$102&amp;"'!"&amp;$AD$101&amp;$D$103))+IF($DB16&gt;2020,$C62*INDIRECT("'Bonus Calc'!"&amp;$AD$101&amp;61)))</f>
        <v>0</v>
      </c>
      <c r="AI62" s="467">
        <f ca="1">IF($C$8="y",$C62*IF($DB16&gt;2019,VLOOKUP(2020,'Bonus Calc'!$A$18:$CZ$61,$AE$104,0),VLOOKUP($DB16,'Bonus Calc'!$A$18:$CZ$61,$AE$104,0)),+IF(OR($DB16&gt;2020,$C62=0),0,INDIRECT("'"&amp;$D$102&amp;"'!"&amp;$AE$101&amp;$D$103))+IF($DB16&gt;2020,$C62*INDIRECT("'Bonus Calc'!"&amp;$AE$101&amp;61)))</f>
        <v>0</v>
      </c>
      <c r="AJ62" s="467">
        <f ca="1">IF($C$8="y",$C62*IF($DB16&gt;2019,VLOOKUP(2020,'Bonus Calc'!$A$18:$CZ$61,$AF$104,0),VLOOKUP($DB16,'Bonus Calc'!$A$18:$CZ$61,$AF$104,0)),+IF(OR($DB16&gt;2020,$C62=0),0,INDIRECT("'"&amp;$D$102&amp;"'!"&amp;$AF$101&amp;$D$103))+IF($DB16&gt;2020,$C62*INDIRECT("'Bonus Calc'!"&amp;$AF$101&amp;61)))</f>
        <v>0</v>
      </c>
      <c r="AK62" s="467">
        <f ca="1">IF($C$8="y",$C62*IF($DB16&gt;2019,VLOOKUP(2020,'Bonus Calc'!$A$18:$CZ$61,$AG$104,0),VLOOKUP($DB16,'Bonus Calc'!$A$18:$CZ$61,$AG$104,0)),+IF(OR($DB16&gt;2020,$C62=0),0,INDIRECT("'"&amp;$D$102&amp;"'!"&amp;$AG$101&amp;$D$103))+IF($DB16&gt;2020,$C62*INDIRECT("'Bonus Calc'!"&amp;$AG$101&amp;61)))</f>
        <v>0</v>
      </c>
      <c r="AL62" s="467">
        <f ca="1">IF($C$8="y",$C62*IF($DB16&gt;2019,VLOOKUP(2020,'Bonus Calc'!$A$18:$CZ$61,$AH$104,0),VLOOKUP($DB16,'Bonus Calc'!$A$18:$CZ$61,$AH$104,0)),+IF(OR($DB16&gt;2020,$C62=0),0,INDIRECT("'"&amp;$D$102&amp;"'!"&amp;$AH$101&amp;$D$103))+IF($DB16&gt;2020,$C62*INDIRECT("'Bonus Calc'!"&amp;$AH$101&amp;61)))</f>
        <v>0</v>
      </c>
      <c r="AM62" s="467">
        <f ca="1">IF($C$8="y",$C62*IF($DB16&gt;2019,VLOOKUP(2020,'Bonus Calc'!$A$18:$CZ$61,$AI$104,0),VLOOKUP($DB16,'Bonus Calc'!$A$18:$CZ$61,$AI$104,0)),+IF(OR($DB16&gt;2020,$C62=0),0,INDIRECT("'"&amp;$D$102&amp;"'!"&amp;$AI$101&amp;$D$103))+IF($DB16&gt;2020,$C62*INDIRECT("'Bonus Calc'!"&amp;$AI$101&amp;61)))</f>
        <v>0</v>
      </c>
      <c r="AN62" s="467">
        <f ca="1">IF($C$8="y",$C62*IF($DB16&gt;2019,VLOOKUP(2020,'Bonus Calc'!$A$18:$CZ$61,$AJ$104,0),VLOOKUP($DB16,'Bonus Calc'!$A$18:$CZ$61,$AJ$104,0)),+IF(OR($DB16&gt;2020,$C62=0),0,INDIRECT("'"&amp;$D$102&amp;"'!"&amp;$AJ$101&amp;$D$103))+IF($DB16&gt;2020,$C62*INDIRECT("'Bonus Calc'!"&amp;$AJ$101&amp;61)))</f>
        <v>0</v>
      </c>
      <c r="AO62" s="467">
        <f ca="1">IF($C$8="y",$C62*IF($DB16&gt;2019,VLOOKUP(2020,'Bonus Calc'!$A$18:$CZ$61,$AK$104,0),VLOOKUP($DB16,'Bonus Calc'!$A$18:$CZ$61,$AK$104,0)),+IF(OR($DB16&gt;2020,$C62=0),0,INDIRECT("'"&amp;$D$102&amp;"'!"&amp;$AK$101&amp;$D$103))+IF($DB16&gt;2020,$C62*INDIRECT("'Bonus Calc'!"&amp;$AK$101&amp;61)))</f>
        <v>0</v>
      </c>
      <c r="AP62" s="467">
        <f ca="1">IF($C$8="y",$C62*IF($DB16&gt;2019,VLOOKUP(2020,'Bonus Calc'!$A$18:$CZ$61,$AL$104,0),VLOOKUP($DB16,'Bonus Calc'!$A$18:$CZ$61,$AL$104,0)),+IF(OR($DB16&gt;2020,$C62=0),0,INDIRECT("'"&amp;$D$102&amp;"'!"&amp;$AL$101&amp;$D$103))+IF($DB16&gt;2020,$C62*INDIRECT("'Bonus Calc'!"&amp;$AL$101&amp;61)))</f>
        <v>0</v>
      </c>
      <c r="AQ62" s="467">
        <f ca="1">IF($C$8="y",$C62*IF($DB16&gt;2019,VLOOKUP(2020,'Bonus Calc'!$A$18:$CZ$61,$AM$104,0),VLOOKUP($DB16,'Bonus Calc'!$A$18:$CZ$61,$AM$104,0)),+IF(OR($DB16&gt;2020,$C62=0),0,INDIRECT("'"&amp;$D$102&amp;"'!"&amp;$AM$101&amp;$D$103))+IF($DB16&gt;2020,$C62*INDIRECT("'Bonus Calc'!"&amp;$AM$101&amp;61)))</f>
        <v>0</v>
      </c>
      <c r="AR62" s="467">
        <f ca="1">IF($C$8="y",$C62*IF($DB16&gt;2019,VLOOKUP(2020,'Bonus Calc'!$A$18:$CZ$61,$AN$104,0),VLOOKUP($DB16,'Bonus Calc'!$A$18:$CZ$61,$AN$104,0)),+IF(OR($DB16&gt;2020,$C62=0),0,INDIRECT("'"&amp;$D$102&amp;"'!"&amp;$AN$101&amp;$D$103))+IF($DB16&gt;2020,$C62*INDIRECT("'Bonus Calc'!"&amp;$AN$101&amp;61)))</f>
        <v>0</v>
      </c>
      <c r="AS62" s="467">
        <f ca="1">IF($C$8="y",$C62*IF($DB16&gt;2019,VLOOKUP(2020,'Bonus Calc'!$A$18:$CZ$61,$AO$104,0),VLOOKUP($DB16,'Bonus Calc'!$A$18:$CZ$61,$AO$104,0)),+IF(OR($DB16&gt;2020,$C62=0),0,INDIRECT("'"&amp;$D$102&amp;"'!"&amp;$AO$101&amp;$D$103))+IF($DB16&gt;2020,$C62*INDIRECT("'Bonus Calc'!"&amp;$AO$101&amp;61)))</f>
        <v>0</v>
      </c>
      <c r="AT62" s="467">
        <f ca="1">IF($C$8="y",$C62*IF($DB16&gt;2019,VLOOKUP(2020,'Bonus Calc'!$A$18:$CZ$61,$AP$104,0),VLOOKUP($DB16,'Bonus Calc'!$A$18:$CZ$61,$AP$104,0)),+IF(OR($DB16&gt;2020,$C62=0),0,INDIRECT("'"&amp;$D$102&amp;"'!"&amp;$AP$101&amp;$D$103))+IF($DB16&gt;2020,$C62*INDIRECT("'Bonus Calc'!"&amp;$AP$101&amp;61)))</f>
        <v>0</v>
      </c>
      <c r="AU62" s="467">
        <f ca="1">IF($C$8="y",$C62*IF($DB16&gt;2019,VLOOKUP(2020,'Bonus Calc'!$A$18:$CZ$61,$AQ$104,0),VLOOKUP($DB16,'Bonus Calc'!$A$18:$CZ$61,$AQ$104,0)),+IF(OR($DB16&gt;2020,$C62=0),0,INDIRECT("'"&amp;$D$102&amp;"'!"&amp;$AQ$101&amp;$D$103))+IF($DB16&gt;2020,$C62*INDIRECT("'Bonus Calc'!"&amp;$AQ$101&amp;61)))</f>
        <v>0</v>
      </c>
      <c r="AV62" s="467"/>
      <c r="AW62" s="467"/>
      <c r="AX62" s="467"/>
      <c r="AY62" s="467"/>
      <c r="AZ62" s="467"/>
      <c r="BA62" s="467"/>
      <c r="BB62" s="467"/>
      <c r="BC62" s="467"/>
      <c r="BD62" s="467"/>
      <c r="BE62" s="467"/>
      <c r="BF62" s="467"/>
      <c r="BG62" s="467"/>
      <c r="BH62" s="467"/>
      <c r="BI62" s="467"/>
      <c r="BJ62" s="467"/>
      <c r="BK62" s="467"/>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7"/>
      <c r="CH62" s="467"/>
      <c r="CI62" s="467"/>
      <c r="CJ62" s="467"/>
      <c r="CK62" s="467"/>
      <c r="CL62" s="467"/>
      <c r="CM62" s="467"/>
      <c r="CN62" s="467"/>
      <c r="CO62" s="467"/>
      <c r="CP62" s="467"/>
      <c r="CQ62" s="467"/>
      <c r="CR62" s="467"/>
      <c r="CS62" s="467"/>
      <c r="CT62" s="467"/>
      <c r="CU62" s="467"/>
      <c r="CV62" s="467"/>
      <c r="CW62" s="467"/>
      <c r="CX62" s="467"/>
      <c r="CY62" s="467"/>
      <c r="CZ62" s="465">
        <f t="shared" ca="1" si="130"/>
        <v>0</v>
      </c>
    </row>
    <row r="63" spans="1:124" x14ac:dyDescent="0.2">
      <c r="A63" s="195">
        <f t="shared" si="128"/>
        <v>6</v>
      </c>
      <c r="B63" s="195">
        <f t="shared" si="129"/>
        <v>2022</v>
      </c>
      <c r="C63" s="187">
        <f t="shared" ca="1" si="127"/>
        <v>0</v>
      </c>
      <c r="D63" s="466"/>
      <c r="E63" s="466"/>
      <c r="F63" s="466"/>
      <c r="G63" s="466"/>
      <c r="H63" s="466"/>
      <c r="I63" s="467">
        <f ca="1">IF($C$8="y",$C63*IF($DB17&gt;2019,VLOOKUP(2020,'Bonus Calc'!$A$18:$CZ$61,$D$104,0),VLOOKUP($DB17,'Bonus Calc'!$A$18:$CZ$61,$D$104,0)),+IF(OR($DB17&gt;2020,$C63=0),0,INDIRECT("'"&amp;$D$102&amp;"'!"&amp;$D$101&amp;$D$103))+IF($DB17&gt;2020,$C63*INDIRECT("'Bonus Calc'!"&amp;$D$101&amp;61)))</f>
        <v>0</v>
      </c>
      <c r="J63" s="467">
        <f ca="1">IF($C$8="y",$C63*IF($DB17&gt;2019,VLOOKUP(2020,'Bonus Calc'!$A$18:$CZ$61,$E$104,0),VLOOKUP($DB17,'Bonus Calc'!$A$18:$CZ$61,$E$104,0)),+IF(OR($DB17&gt;2020,$C63=0),0,INDIRECT("'"&amp;$D$102&amp;"'!"&amp;$E$101&amp;$D$103))+IF($DB17&gt;2020,$C63*INDIRECT("'Bonus Calc'!"&amp;$E$101&amp;61)))</f>
        <v>0</v>
      </c>
      <c r="K63" s="467">
        <f ca="1">IF($C$8="y",$C63*IF($DB17&gt;2019,VLOOKUP(2020,'Bonus Calc'!$A$18:$CZ$61,$F$104,0),VLOOKUP($DB17,'Bonus Calc'!$A$18:$CZ$61,$F$104,0)),+IF(OR($DB17&gt;2020,$C63=0),0,INDIRECT("'"&amp;$D$102&amp;"'!"&amp;$F$101&amp;$D$103))+IF($DB17&gt;2020,$C63*INDIRECT("'Bonus Calc'!"&amp;$F$101&amp;61)))</f>
        <v>0</v>
      </c>
      <c r="L63" s="467">
        <f ca="1">IF($C$8="y",$C63*IF($DB17&gt;2019,VLOOKUP(2020,'Bonus Calc'!$A$18:$CZ$61,$G$104,0),VLOOKUP($DB17,'Bonus Calc'!$A$18:$CZ$61,$G$104,0)),+IF(OR($DB17&gt;2020,$C63=0),0,INDIRECT("'"&amp;$D$102&amp;"'!"&amp;$G$101&amp;$D$103))+IF($DB17&gt;2020,$C63*INDIRECT("'Bonus Calc'!"&amp;$G$101&amp;61)))</f>
        <v>0</v>
      </c>
      <c r="M63" s="467">
        <f ca="1">IF($C$8="y",$C63*IF($DB17&gt;2019,VLOOKUP(2020,'Bonus Calc'!$A$18:$CZ$61,$H$104,0),VLOOKUP($DB17,'Bonus Calc'!$A$18:$CZ$61,$H$104,0)),+IF(OR($DB17&gt;2020,$C63=0),0,INDIRECT("'"&amp;$D$102&amp;"'!"&amp;$H$101&amp;$D$103))+IF($DB17&gt;2020,$C63*INDIRECT("'Bonus Calc'!"&amp;$H$101&amp;61)))</f>
        <v>0</v>
      </c>
      <c r="N63" s="467">
        <f ca="1">IF($C$8="y",$C63*IF($DB17&gt;2019,VLOOKUP(2020,'Bonus Calc'!$A$18:$CZ$61,$I$104,0),VLOOKUP($DB17,'Bonus Calc'!$A$18:$CZ$61,$I$104,0)),+IF(OR($DB17&gt;2020,$C63=0),0,INDIRECT("'"&amp;$D$102&amp;"'!"&amp;$I$101&amp;$D$103))+IF($DB17&gt;2020,$C63*INDIRECT("'Bonus Calc'!"&amp;$I$101&amp;61)))</f>
        <v>0</v>
      </c>
      <c r="O63" s="467">
        <f ca="1">IF($C$8="y",$C63*IF($DB17&gt;2019,VLOOKUP(2020,'Bonus Calc'!$A$18:$CZ$61,$J$104,0),VLOOKUP($DB17,'Bonus Calc'!$A$18:$CZ$61,$J$104,0)),+IF(OR($DB17&gt;2020,$C63=0),0,INDIRECT("'"&amp;$D$102&amp;"'!"&amp;$J$101&amp;$D$103))+IF($DB17&gt;2020,$C63*INDIRECT("'Bonus Calc'!"&amp;$J$101&amp;61)))</f>
        <v>0</v>
      </c>
      <c r="P63" s="467">
        <f ca="1">IF($C$8="y",$C63*IF($DB17&gt;2019,VLOOKUP(2020,'Bonus Calc'!$A$18:$CZ$61,$K$104,0),VLOOKUP($DB17,'Bonus Calc'!$A$18:$CZ$61,$K$104,0)),+IF(OR($DB17&gt;2020,$C63=0),0,INDIRECT("'"&amp;$D$102&amp;"'!"&amp;$K$101&amp;$D$103))+IF($DB17&gt;2020,$C63*INDIRECT("'Bonus Calc'!"&amp;$K$101&amp;61)))</f>
        <v>0</v>
      </c>
      <c r="Q63" s="467">
        <f ca="1">IF($C$8="y",$C63*IF($DB17&gt;2019,VLOOKUP(2020,'Bonus Calc'!$A$18:$CZ$61,$L$104,0),VLOOKUP($DB17,'Bonus Calc'!$A$18:$CZ$61,$L$104,0)),+IF(OR($DB17&gt;2020,$C63=0),0,INDIRECT("'"&amp;$D$102&amp;"'!"&amp;$L$101&amp;$D$103))+IF($DB17&gt;2020,$C63*INDIRECT("'Bonus Calc'!"&amp;$L$101&amp;61)))</f>
        <v>0</v>
      </c>
      <c r="R63" s="467">
        <f ca="1">IF($C$8="y",$C63*IF($DB17&gt;2019,VLOOKUP(2020,'Bonus Calc'!$A$18:$CZ$61,$M$104,0),VLOOKUP($DB17,'Bonus Calc'!$A$18:$CZ$61,$M$104,0)),+IF(OR($DB17&gt;2020,$C63=0),0,INDIRECT("'"&amp;$D$102&amp;"'!"&amp;$M$101&amp;$D$103))+IF($DB17&gt;2020,$C63*INDIRECT("'Bonus Calc'!"&amp;$M$101&amp;61)))</f>
        <v>0</v>
      </c>
      <c r="S63" s="467">
        <f ca="1">IF($C$8="y",$C63*IF($DB17&gt;2019,VLOOKUP(2020,'Bonus Calc'!$A$18:$CZ$61,$N$104,0),VLOOKUP($DB17,'Bonus Calc'!$A$18:$CZ$61,$N$104,0)),+IF(OR($DB17&gt;2020,$C63=0),0,INDIRECT("'"&amp;$D$102&amp;"'!"&amp;$N$101&amp;$D$103))+IF($DB17&gt;2020,$C63*INDIRECT("'Bonus Calc'!"&amp;$N$101&amp;61)))</f>
        <v>0</v>
      </c>
      <c r="T63" s="467">
        <f ca="1">IF($C$8="y",$C63*IF($DB17&gt;2019,VLOOKUP(2020,'Bonus Calc'!$A$18:$CZ$61,$O$104,0),VLOOKUP($DB17,'Bonus Calc'!$A$18:$CZ$61,$O$104,0)),+IF(OR($DB17&gt;2020,$C63=0),0,INDIRECT("'"&amp;$D$102&amp;"'!"&amp;$O$101&amp;$D$103))+IF($DB17&gt;2020,$C63*INDIRECT("'Bonus Calc'!"&amp;$O$101&amp;61)))</f>
        <v>0</v>
      </c>
      <c r="U63" s="467">
        <f ca="1">IF($C$8="y",$C63*IF($DB17&gt;2019,VLOOKUP(2020,'Bonus Calc'!$A$18:$CZ$61,$P$104,0),VLOOKUP($DB17,'Bonus Calc'!$A$18:$CZ$61,$P$104,0)),+IF(OR($DB17&gt;2020,$C63=0),0,INDIRECT("'"&amp;$D$102&amp;"'!"&amp;$P$101&amp;$D$103))+IF($DB17&gt;2020,$C63*INDIRECT("'Bonus Calc'!"&amp;$P$101&amp;61)))</f>
        <v>0</v>
      </c>
      <c r="V63" s="467">
        <f ca="1">IF($C$8="y",$C63*IF($DB17&gt;2019,VLOOKUP(2020,'Bonus Calc'!$A$18:$CZ$61,$Q$104,0),VLOOKUP($DB17,'Bonus Calc'!$A$18:$CZ$61,$Q$104,0)),+IF(OR($DB17&gt;2020,$C63=0),0,INDIRECT("'"&amp;$D$102&amp;"'!"&amp;$Q$101&amp;$D$103))+IF($DB17&gt;2020,$C63*INDIRECT("'Bonus Calc'!"&amp;$Q$101&amp;61)))</f>
        <v>0</v>
      </c>
      <c r="W63" s="467">
        <f ca="1">IF($C$8="y",$C63*IF($DB17&gt;2019,VLOOKUP(2020,'Bonus Calc'!$A$18:$CZ$61,$R$104,0),VLOOKUP($DB17,'Bonus Calc'!$A$18:$CZ$61,$R$104,0)),+IF(OR($DB17&gt;2020,$C63=0),0,INDIRECT("'"&amp;$D$102&amp;"'!"&amp;$R$101&amp;$D$103))+IF($DB17&gt;2020,$C63*INDIRECT("'Bonus Calc'!"&amp;$R$101&amp;61)))</f>
        <v>0</v>
      </c>
      <c r="X63" s="467">
        <f ca="1">IF($C$8="y",$C63*IF($DB17&gt;2019,VLOOKUP(2020,'Bonus Calc'!$A$18:$CZ$61,$S$104,0),VLOOKUP($DB17,'Bonus Calc'!$A$18:$CZ$61,$S$104,0)),+IF(OR($DB17&gt;2020,$C63=0),0,INDIRECT("'"&amp;$D$102&amp;"'!"&amp;$S$101&amp;$D$103))+IF($DB17&gt;2020,$C63*INDIRECT("'Bonus Calc'!"&amp;$S$101&amp;61)))</f>
        <v>0</v>
      </c>
      <c r="Y63" s="467">
        <f ca="1">IF($C$8="y",$C63*IF($DB17&gt;2019,VLOOKUP(2020,'Bonus Calc'!$A$18:$CZ$61,$T$104,0),VLOOKUP($DB17,'Bonus Calc'!$A$18:$CZ$61,$T$104,0)),+IF(OR($DB17&gt;2020,$C63=0),0,INDIRECT("'"&amp;$D$102&amp;"'!"&amp;$T$101&amp;$D$103))+IF($DB17&gt;2020,$C63*INDIRECT("'Bonus Calc'!"&amp;$T$101&amp;61)))</f>
        <v>0</v>
      </c>
      <c r="Z63" s="467">
        <f ca="1">IF($C$8="y",$C63*IF($DB17&gt;2019,VLOOKUP(2020,'Bonus Calc'!$A$18:$CZ$61,$U$104,0),VLOOKUP($DB17,'Bonus Calc'!$A$18:$CZ$61,$U$104,0)),+IF(OR($DB17&gt;2020,$C63=0),0,INDIRECT("'"&amp;$D$102&amp;"'!"&amp;$U$101&amp;$D$103))+IF($DB17&gt;2020,$C63*INDIRECT("'Bonus Calc'!"&amp;$U$101&amp;61)))</f>
        <v>0</v>
      </c>
      <c r="AA63" s="467">
        <f ca="1">IF($C$8="y",$C63*IF($DB17&gt;2019,VLOOKUP(2020,'Bonus Calc'!$A$18:$CZ$61,$V$104,0),VLOOKUP($DB17,'Bonus Calc'!$A$18:$CZ$61,$V$104,0)),+IF(OR($DB17&gt;2020,$C63=0),0,INDIRECT("'"&amp;$D$102&amp;"'!"&amp;$V$101&amp;$D$103))+IF($DB17&gt;2020,$C63*INDIRECT("'Bonus Calc'!"&amp;$V$101&amp;61)))</f>
        <v>0</v>
      </c>
      <c r="AB63" s="467">
        <f ca="1">IF($C$8="y",$C63*IF($DB17&gt;2019,VLOOKUP(2020,'Bonus Calc'!$A$18:$CZ$61,$W$104,0),VLOOKUP($DB17,'Bonus Calc'!$A$18:$CZ$61,$W$104,0)),+IF(OR($DB17&gt;2020,$C63=0),0,INDIRECT("'"&amp;$D$102&amp;"'!"&amp;$W$101&amp;$D$103))+IF($DB17&gt;2020,$C63*INDIRECT("'Bonus Calc'!"&amp;$W$101&amp;61)))</f>
        <v>0</v>
      </c>
      <c r="AC63" s="467">
        <f ca="1">IF($C$8="y",$C63*IF($DB17&gt;2019,VLOOKUP(2020,'Bonus Calc'!$A$18:$CZ$61,$X$104,0),VLOOKUP($DB17,'Bonus Calc'!$A$18:$CZ$61,$X$104,0)),+IF(OR($DB17&gt;2020,$C63=0),0,INDIRECT("'"&amp;$D$102&amp;"'!"&amp;$X$101&amp;$D$103))+IF($DB17&gt;2020,$C63*INDIRECT("'Bonus Calc'!"&amp;$X$101&amp;61)))</f>
        <v>0</v>
      </c>
      <c r="AD63" s="467">
        <f ca="1">IF($C$8="y",$C63*IF($DB17&gt;2019,VLOOKUP(2020,'Bonus Calc'!$A$18:$CZ$61,$Y$104,0),VLOOKUP($DB17,'Bonus Calc'!$A$18:$CZ$61,$Y$104,0)),+IF(OR($DB17&gt;2020,$C63=0),0,INDIRECT("'"&amp;$D$102&amp;"'!"&amp;$Y$101&amp;$D$103))+IF($DB17&gt;2020,$C63*INDIRECT("'Bonus Calc'!"&amp;$Y$101&amp;61)))</f>
        <v>0</v>
      </c>
      <c r="AE63" s="467">
        <f ca="1">IF($C$8="y",$C63*IF($DB17&gt;2019,VLOOKUP(2020,'Bonus Calc'!$A$18:$CZ$61,$Z$104,0),VLOOKUP($DB17,'Bonus Calc'!$A$18:$CZ$61,$Z$104,0)),+IF(OR($DB17&gt;2020,$C63=0),0,INDIRECT("'"&amp;$D$102&amp;"'!"&amp;$Z$101&amp;$D$103))+IF($DB17&gt;2020,$C63*INDIRECT("'Bonus Calc'!"&amp;$Z$101&amp;61)))</f>
        <v>0</v>
      </c>
      <c r="AF63" s="467">
        <f ca="1">IF($C$8="y",$C63*IF($DB17&gt;2019,VLOOKUP(2020,'Bonus Calc'!$A$18:$CZ$61,$AA$104,0),VLOOKUP($DB17,'Bonus Calc'!$A$18:$CZ$61,$AA$104,0)),+IF(OR($DB17&gt;2020,$C63=0),0,INDIRECT("'"&amp;$D$102&amp;"'!"&amp;$AA$101&amp;$D$103))+IF($DB17&gt;2020,$C63*INDIRECT("'Bonus Calc'!"&amp;$AA$101&amp;61)))</f>
        <v>0</v>
      </c>
      <c r="AG63" s="467">
        <f ca="1">IF($C$8="y",$C63*IF($DB17&gt;2019,VLOOKUP(2020,'Bonus Calc'!$A$18:$CZ$61,$AB$104,0),VLOOKUP($DB17,'Bonus Calc'!$A$18:$CZ$61,$AB$104,0)),+IF(OR($DB17&gt;2020,$C63=0),0,INDIRECT("'"&amp;$D$102&amp;"'!"&amp;$AB$101&amp;$D$103))+IF($DB17&gt;2020,$C63*INDIRECT("'Bonus Calc'!"&amp;$AB$101&amp;61)))</f>
        <v>0</v>
      </c>
      <c r="AH63" s="467">
        <f ca="1">IF($C$8="y",$C63*IF($DB17&gt;2019,VLOOKUP(2020,'Bonus Calc'!$A$18:$CZ$61,$AC$104,0),VLOOKUP($DB17,'Bonus Calc'!$A$18:$CZ$61,$AC$104,0)),+IF(OR($DB17&gt;2020,$C63=0),0,INDIRECT("'"&amp;$D$102&amp;"'!"&amp;$AC$101&amp;$D$103))+IF($DB17&gt;2020,$C63*INDIRECT("'Bonus Calc'!"&amp;$AC$101&amp;61)))</f>
        <v>0</v>
      </c>
      <c r="AI63" s="467">
        <f ca="1">IF($C$8="y",$C63*IF($DB17&gt;2019,VLOOKUP(2020,'Bonus Calc'!$A$18:$CZ$61,$AD$104,0),VLOOKUP($DB17,'Bonus Calc'!$A$18:$CZ$61,$AD$104,0)),+IF(OR($DB17&gt;2020,$C63=0),0,INDIRECT("'"&amp;$D$102&amp;"'!"&amp;$AD$101&amp;$D$103))+IF($DB17&gt;2020,$C63*INDIRECT("'Bonus Calc'!"&amp;$AD$101&amp;61)))</f>
        <v>0</v>
      </c>
      <c r="AJ63" s="467">
        <f ca="1">IF($C$8="y",$C63*IF($DB17&gt;2019,VLOOKUP(2020,'Bonus Calc'!$A$18:$CZ$61,$AE$104,0),VLOOKUP($DB17,'Bonus Calc'!$A$18:$CZ$61,$AE$104,0)),+IF(OR($DB17&gt;2020,$C63=0),0,INDIRECT("'"&amp;$D$102&amp;"'!"&amp;$AE$101&amp;$D$103))+IF($DB17&gt;2020,$C63*INDIRECT("'Bonus Calc'!"&amp;$AE$101&amp;61)))</f>
        <v>0</v>
      </c>
      <c r="AK63" s="467">
        <f ca="1">IF($C$8="y",$C63*IF($DB17&gt;2019,VLOOKUP(2020,'Bonus Calc'!$A$18:$CZ$61,$AF$104,0),VLOOKUP($DB17,'Bonus Calc'!$A$18:$CZ$61,$AF$104,0)),+IF(OR($DB17&gt;2020,$C63=0),0,INDIRECT("'"&amp;$D$102&amp;"'!"&amp;$AF$101&amp;$D$103))+IF($DB17&gt;2020,$C63*INDIRECT("'Bonus Calc'!"&amp;$AF$101&amp;61)))</f>
        <v>0</v>
      </c>
      <c r="AL63" s="467">
        <f ca="1">IF($C$8="y",$C63*IF($DB17&gt;2019,VLOOKUP(2020,'Bonus Calc'!$A$18:$CZ$61,$AG$104,0),VLOOKUP($DB17,'Bonus Calc'!$A$18:$CZ$61,$AG$104,0)),+IF(OR($DB17&gt;2020,$C63=0),0,INDIRECT("'"&amp;$D$102&amp;"'!"&amp;$AG$101&amp;$D$103))+IF($DB17&gt;2020,$C63*INDIRECT("'Bonus Calc'!"&amp;$AG$101&amp;61)))</f>
        <v>0</v>
      </c>
      <c r="AM63" s="467">
        <f ca="1">IF($C$8="y",$C63*IF($DB17&gt;2019,VLOOKUP(2020,'Bonus Calc'!$A$18:$CZ$61,$AH$104,0),VLOOKUP($DB17,'Bonus Calc'!$A$18:$CZ$61,$AH$104,0)),+IF(OR($DB17&gt;2020,$C63=0),0,INDIRECT("'"&amp;$D$102&amp;"'!"&amp;$AH$101&amp;$D$103))+IF($DB17&gt;2020,$C63*INDIRECT("'Bonus Calc'!"&amp;$AH$101&amp;61)))</f>
        <v>0</v>
      </c>
      <c r="AN63" s="467">
        <f ca="1">IF($C$8="y",$C63*IF($DB17&gt;2019,VLOOKUP(2020,'Bonus Calc'!$A$18:$CZ$61,$AI$104,0),VLOOKUP($DB17,'Bonus Calc'!$A$18:$CZ$61,$AI$104,0)),+IF(OR($DB17&gt;2020,$C63=0),0,INDIRECT("'"&amp;$D$102&amp;"'!"&amp;$AI$101&amp;$D$103))+IF($DB17&gt;2020,$C63*INDIRECT("'Bonus Calc'!"&amp;$AI$101&amp;61)))</f>
        <v>0</v>
      </c>
      <c r="AO63" s="467">
        <f ca="1">IF($C$8="y",$C63*IF($DB17&gt;2019,VLOOKUP(2020,'Bonus Calc'!$A$18:$CZ$61,$AJ$104,0),VLOOKUP($DB17,'Bonus Calc'!$A$18:$CZ$61,$AJ$104,0)),+IF(OR($DB17&gt;2020,$C63=0),0,INDIRECT("'"&amp;$D$102&amp;"'!"&amp;$AJ$101&amp;$D$103))+IF($DB17&gt;2020,$C63*INDIRECT("'Bonus Calc'!"&amp;$AJ$101&amp;61)))</f>
        <v>0</v>
      </c>
      <c r="AP63" s="467">
        <f ca="1">IF($C$8="y",$C63*IF($DB17&gt;2019,VLOOKUP(2020,'Bonus Calc'!$A$18:$CZ$61,$AK$104,0),VLOOKUP($DB17,'Bonus Calc'!$A$18:$CZ$61,$AK$104,0)),+IF(OR($DB17&gt;2020,$C63=0),0,INDIRECT("'"&amp;$D$102&amp;"'!"&amp;$AK$101&amp;$D$103))+IF($DB17&gt;2020,$C63*INDIRECT("'Bonus Calc'!"&amp;$AK$101&amp;61)))</f>
        <v>0</v>
      </c>
      <c r="AQ63" s="467">
        <f ca="1">IF($C$8="y",$C63*IF($DB17&gt;2019,VLOOKUP(2020,'Bonus Calc'!$A$18:$CZ$61,$AL$104,0),VLOOKUP($DB17,'Bonus Calc'!$A$18:$CZ$61,$AL$104,0)),+IF(OR($DB17&gt;2020,$C63=0),0,INDIRECT("'"&amp;$D$102&amp;"'!"&amp;$AL$101&amp;$D$103))+IF($DB17&gt;2020,$C63*INDIRECT("'Bonus Calc'!"&amp;$AL$101&amp;61)))</f>
        <v>0</v>
      </c>
      <c r="AR63" s="467">
        <f ca="1">IF($C$8="y",$C63*IF($DB17&gt;2019,VLOOKUP(2020,'Bonus Calc'!$A$18:$CZ$61,$AM$104,0),VLOOKUP($DB17,'Bonus Calc'!$A$18:$CZ$61,$AM$104,0)),+IF(OR($DB17&gt;2020,$C63=0),0,INDIRECT("'"&amp;$D$102&amp;"'!"&amp;$AM$101&amp;$D$103))+IF($DB17&gt;2020,$C63*INDIRECT("'Bonus Calc'!"&amp;$AM$101&amp;61)))</f>
        <v>0</v>
      </c>
      <c r="AS63" s="467">
        <f ca="1">IF($C$8="y",$C63*IF($DB17&gt;2019,VLOOKUP(2020,'Bonus Calc'!$A$18:$CZ$61,$AN$104,0),VLOOKUP($DB17,'Bonus Calc'!$A$18:$CZ$61,$AN$104,0)),+IF(OR($DB17&gt;2020,$C63=0),0,INDIRECT("'"&amp;$D$102&amp;"'!"&amp;$AN$101&amp;$D$103))+IF($DB17&gt;2020,$C63*INDIRECT("'Bonus Calc'!"&amp;$AN$101&amp;61)))</f>
        <v>0</v>
      </c>
      <c r="AT63" s="467">
        <f ca="1">IF($C$8="y",$C63*IF($DB17&gt;2019,VLOOKUP(2020,'Bonus Calc'!$A$18:$CZ$61,$AO$104,0),VLOOKUP($DB17,'Bonus Calc'!$A$18:$CZ$61,$AO$104,0)),+IF(OR($DB17&gt;2020,$C63=0),0,INDIRECT("'"&amp;$D$102&amp;"'!"&amp;$AO$101&amp;$D$103))+IF($DB17&gt;2020,$C63*INDIRECT("'Bonus Calc'!"&amp;$AO$101&amp;61)))</f>
        <v>0</v>
      </c>
      <c r="AU63" s="467">
        <f ca="1">IF($C$8="y",$C63*IF($DB17&gt;2019,VLOOKUP(2020,'Bonus Calc'!$A$18:$CZ$61,$AP$104,0),VLOOKUP($DB17,'Bonus Calc'!$A$18:$CZ$61,$AP$104,0)),+IF(OR($DB17&gt;2020,$C63=0),0,INDIRECT("'"&amp;$D$102&amp;"'!"&amp;$AP$101&amp;$D$103))+IF($DB17&gt;2020,$C63*INDIRECT("'Bonus Calc'!"&amp;$AP$101&amp;61)))</f>
        <v>0</v>
      </c>
      <c r="AV63" s="467">
        <f ca="1">IF($C$8="y",$C63*IF($DB17&gt;2019,VLOOKUP(2020,'Bonus Calc'!$A$18:$CZ$61,$AQ$104,0),VLOOKUP($DB17,'Bonus Calc'!$A$18:$CZ$61,$AQ$104,0)),+IF(OR($DB17&gt;2020,$C63=0),0,INDIRECT("'"&amp;$D$102&amp;"'!"&amp;$AQ$101&amp;$D$103))+IF($DB17&gt;2020,$C63*INDIRECT("'Bonus Calc'!"&amp;$AQ$101&amp;61)))</f>
        <v>0</v>
      </c>
      <c r="AW63" s="467"/>
      <c r="AX63" s="467"/>
      <c r="AY63" s="467"/>
      <c r="AZ63" s="467"/>
      <c r="BA63" s="467"/>
      <c r="BB63" s="467"/>
      <c r="BC63" s="467"/>
      <c r="BD63" s="467"/>
      <c r="BE63" s="467"/>
      <c r="BF63" s="467"/>
      <c r="BG63" s="467"/>
      <c r="BH63" s="467"/>
      <c r="BI63" s="467"/>
      <c r="BJ63" s="467"/>
      <c r="BK63" s="467"/>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7"/>
      <c r="CH63" s="467"/>
      <c r="CI63" s="467"/>
      <c r="CJ63" s="467"/>
      <c r="CK63" s="467"/>
      <c r="CL63" s="467"/>
      <c r="CM63" s="467"/>
      <c r="CN63" s="467"/>
      <c r="CO63" s="467"/>
      <c r="CP63" s="467"/>
      <c r="CQ63" s="467"/>
      <c r="CR63" s="467"/>
      <c r="CS63" s="467"/>
      <c r="CT63" s="467"/>
      <c r="CU63" s="467"/>
      <c r="CV63" s="467"/>
      <c r="CW63" s="467"/>
      <c r="CX63" s="467"/>
      <c r="CY63" s="467"/>
      <c r="CZ63" s="465">
        <f t="shared" ca="1" si="130"/>
        <v>0</v>
      </c>
    </row>
    <row r="64" spans="1:124" x14ac:dyDescent="0.2">
      <c r="A64" s="195">
        <f t="shared" si="128"/>
        <v>7</v>
      </c>
      <c r="B64" s="195">
        <f t="shared" si="129"/>
        <v>2023</v>
      </c>
      <c r="C64" s="187">
        <f t="shared" ca="1" si="127"/>
        <v>0</v>
      </c>
      <c r="D64" s="466"/>
      <c r="E64" s="466"/>
      <c r="F64" s="466"/>
      <c r="G64" s="466"/>
      <c r="H64" s="466"/>
      <c r="I64" s="466"/>
      <c r="J64" s="467">
        <f ca="1">IF($C$8="y",$C64*IF($DB18&gt;2019,VLOOKUP(2020,'Bonus Calc'!$A$18:$CZ$61,$D$104,0),VLOOKUP($DB18,'Bonus Calc'!$A$18:$CZ$61,$D$104,0)),+IF(OR($DB18&gt;2020,$C64=0),0,INDIRECT("'"&amp;$D$102&amp;"'!"&amp;$D$101&amp;$D$103))+IF($DB18&gt;2020,$C64*INDIRECT("'Bonus Calc'!"&amp;$D$101&amp;61)))</f>
        <v>0</v>
      </c>
      <c r="K64" s="467">
        <f ca="1">IF($C$8="y",$C64*IF($DB18&gt;2019,VLOOKUP(2020,'Bonus Calc'!$A$18:$CZ$61,$E$104,0),VLOOKUP($DB18,'Bonus Calc'!$A$18:$CZ$61,$E$104,0)),+IF(OR($DB18&gt;2020,$C64=0),0,INDIRECT("'"&amp;$D$102&amp;"'!"&amp;$E$101&amp;$D$103))+IF($DB18&gt;2020,$C64*INDIRECT("'Bonus Calc'!"&amp;$E$101&amp;61)))</f>
        <v>0</v>
      </c>
      <c r="L64" s="467">
        <f ca="1">IF($C$8="y",$C64*IF($DB18&gt;2019,VLOOKUP(2020,'Bonus Calc'!$A$18:$CZ$61,$F$104,0),VLOOKUP($DB18,'Bonus Calc'!$A$18:$CZ$61,$F$104,0)),+IF(OR($DB18&gt;2020,$C64=0),0,INDIRECT("'"&amp;$D$102&amp;"'!"&amp;$F$101&amp;$D$103))+IF($DB18&gt;2020,$C64*INDIRECT("'Bonus Calc'!"&amp;$F$101&amp;61)))</f>
        <v>0</v>
      </c>
      <c r="M64" s="467">
        <f ca="1">IF($C$8="y",$C64*IF($DB18&gt;2019,VLOOKUP(2020,'Bonus Calc'!$A$18:$CZ$61,$G$104,0),VLOOKUP($DB18,'Bonus Calc'!$A$18:$CZ$61,$G$104,0)),+IF(OR($DB18&gt;2020,$C64=0),0,INDIRECT("'"&amp;$D$102&amp;"'!"&amp;$G$101&amp;$D$103))+IF($DB18&gt;2020,$C64*INDIRECT("'Bonus Calc'!"&amp;$G$101&amp;61)))</f>
        <v>0</v>
      </c>
      <c r="N64" s="467">
        <f ca="1">IF($C$8="y",$C64*IF($DB18&gt;2019,VLOOKUP(2020,'Bonus Calc'!$A$18:$CZ$61,$H$104,0),VLOOKUP($DB18,'Bonus Calc'!$A$18:$CZ$61,$H$104,0)),+IF(OR($DB18&gt;2020,$C64=0),0,INDIRECT("'"&amp;$D$102&amp;"'!"&amp;$H$101&amp;$D$103))+IF($DB18&gt;2020,$C64*INDIRECT("'Bonus Calc'!"&amp;$H$101&amp;61)))</f>
        <v>0</v>
      </c>
      <c r="O64" s="467">
        <f ca="1">IF($C$8="y",$C64*IF($DB18&gt;2019,VLOOKUP(2020,'Bonus Calc'!$A$18:$CZ$61,$I$104,0),VLOOKUP($DB18,'Bonus Calc'!$A$18:$CZ$61,$I$104,0)),+IF(OR($DB18&gt;2020,$C64=0),0,INDIRECT("'"&amp;$D$102&amp;"'!"&amp;$I$101&amp;$D$103))+IF($DB18&gt;2020,$C64*INDIRECT("'Bonus Calc'!"&amp;$I$101&amp;61)))</f>
        <v>0</v>
      </c>
      <c r="P64" s="467">
        <f ca="1">IF($C$8="y",$C64*IF($DB18&gt;2019,VLOOKUP(2020,'Bonus Calc'!$A$18:$CZ$61,$J$104,0),VLOOKUP($DB18,'Bonus Calc'!$A$18:$CZ$61,$J$104,0)),+IF(OR($DB18&gt;2020,$C64=0),0,INDIRECT("'"&amp;$D$102&amp;"'!"&amp;$J$101&amp;$D$103))+IF($DB18&gt;2020,$C64*INDIRECT("'Bonus Calc'!"&amp;$J$101&amp;61)))</f>
        <v>0</v>
      </c>
      <c r="Q64" s="467">
        <f ca="1">IF($C$8="y",$C64*IF($DB18&gt;2019,VLOOKUP(2020,'Bonus Calc'!$A$18:$CZ$61,$K$104,0),VLOOKUP($DB18,'Bonus Calc'!$A$18:$CZ$61,$K$104,0)),+IF(OR($DB18&gt;2020,$C64=0),0,INDIRECT("'"&amp;$D$102&amp;"'!"&amp;$K$101&amp;$D$103))+IF($DB18&gt;2020,$C64*INDIRECT("'Bonus Calc'!"&amp;$K$101&amp;61)))</f>
        <v>0</v>
      </c>
      <c r="R64" s="467">
        <f ca="1">IF($C$8="y",$C64*IF($DB18&gt;2019,VLOOKUP(2020,'Bonus Calc'!$A$18:$CZ$61,$L$104,0),VLOOKUP($DB18,'Bonus Calc'!$A$18:$CZ$61,$L$104,0)),+IF(OR($DB18&gt;2020,$C64=0),0,INDIRECT("'"&amp;$D$102&amp;"'!"&amp;$L$101&amp;$D$103))+IF($DB18&gt;2020,$C64*INDIRECT("'Bonus Calc'!"&amp;$L$101&amp;61)))</f>
        <v>0</v>
      </c>
      <c r="S64" s="467">
        <f ca="1">IF($C$8="y",$C64*IF($DB18&gt;2019,VLOOKUP(2020,'Bonus Calc'!$A$18:$CZ$61,$M$104,0),VLOOKUP($DB18,'Bonus Calc'!$A$18:$CZ$61,$M$104,0)),+IF(OR($DB18&gt;2020,$C64=0),0,INDIRECT("'"&amp;$D$102&amp;"'!"&amp;$M$101&amp;$D$103))+IF($DB18&gt;2020,$C64*INDIRECT("'Bonus Calc'!"&amp;$M$101&amp;61)))</f>
        <v>0</v>
      </c>
      <c r="T64" s="467">
        <f ca="1">IF($C$8="y",$C64*IF($DB18&gt;2019,VLOOKUP(2020,'Bonus Calc'!$A$18:$CZ$61,$N$104,0),VLOOKUP($DB18,'Bonus Calc'!$A$18:$CZ$61,$N$104,0)),+IF(OR($DB18&gt;2020,$C64=0),0,INDIRECT("'"&amp;$D$102&amp;"'!"&amp;$N$101&amp;$D$103))+IF($DB18&gt;2020,$C64*INDIRECT("'Bonus Calc'!"&amp;$N$101&amp;61)))</f>
        <v>0</v>
      </c>
      <c r="U64" s="467">
        <f ca="1">IF($C$8="y",$C64*IF($DB18&gt;2019,VLOOKUP(2020,'Bonus Calc'!$A$18:$CZ$61,$O$104,0),VLOOKUP($DB18,'Bonus Calc'!$A$18:$CZ$61,$O$104,0)),+IF(OR($DB18&gt;2020,$C64=0),0,INDIRECT("'"&amp;$D$102&amp;"'!"&amp;$O$101&amp;$D$103))+IF($DB18&gt;2020,$C64*INDIRECT("'Bonus Calc'!"&amp;$O$101&amp;61)))</f>
        <v>0</v>
      </c>
      <c r="V64" s="467">
        <f ca="1">IF($C$8="y",$C64*IF($DB18&gt;2019,VLOOKUP(2020,'Bonus Calc'!$A$18:$CZ$61,$P$104,0),VLOOKUP($DB18,'Bonus Calc'!$A$18:$CZ$61,$P$104,0)),+IF(OR($DB18&gt;2020,$C64=0),0,INDIRECT("'"&amp;$D$102&amp;"'!"&amp;$P$101&amp;$D$103))+IF($DB18&gt;2020,$C64*INDIRECT("'Bonus Calc'!"&amp;$P$101&amp;61)))</f>
        <v>0</v>
      </c>
      <c r="W64" s="467">
        <f ca="1">IF($C$8="y",$C64*IF($DB18&gt;2019,VLOOKUP(2020,'Bonus Calc'!$A$18:$CZ$61,$Q$104,0),VLOOKUP($DB18,'Bonus Calc'!$A$18:$CZ$61,$Q$104,0)),+IF(OR($DB18&gt;2020,$C64=0),0,INDIRECT("'"&amp;$D$102&amp;"'!"&amp;$Q$101&amp;$D$103))+IF($DB18&gt;2020,$C64*INDIRECT("'Bonus Calc'!"&amp;$Q$101&amp;61)))</f>
        <v>0</v>
      </c>
      <c r="X64" s="467">
        <f ca="1">IF($C$8="y",$C64*IF($DB18&gt;2019,VLOOKUP(2020,'Bonus Calc'!$A$18:$CZ$61,$R$104,0),VLOOKUP($DB18,'Bonus Calc'!$A$18:$CZ$61,$R$104,0)),+IF(OR($DB18&gt;2020,$C64=0),0,INDIRECT("'"&amp;$D$102&amp;"'!"&amp;$R$101&amp;$D$103))+IF($DB18&gt;2020,$C64*INDIRECT("'Bonus Calc'!"&amp;$R$101&amp;61)))</f>
        <v>0</v>
      </c>
      <c r="Y64" s="467">
        <f ca="1">IF($C$8="y",$C64*IF($DB18&gt;2019,VLOOKUP(2020,'Bonus Calc'!$A$18:$CZ$61,$S$104,0),VLOOKUP($DB18,'Bonus Calc'!$A$18:$CZ$61,$S$104,0)),+IF(OR($DB18&gt;2020,$C64=0),0,INDIRECT("'"&amp;$D$102&amp;"'!"&amp;$S$101&amp;$D$103))+IF($DB18&gt;2020,$C64*INDIRECT("'Bonus Calc'!"&amp;$S$101&amp;61)))</f>
        <v>0</v>
      </c>
      <c r="Z64" s="467">
        <f ca="1">IF($C$8="y",$C64*IF($DB18&gt;2019,VLOOKUP(2020,'Bonus Calc'!$A$18:$CZ$61,$T$104,0),VLOOKUP($DB18,'Bonus Calc'!$A$18:$CZ$61,$T$104,0)),+IF(OR($DB18&gt;2020,$C64=0),0,INDIRECT("'"&amp;$D$102&amp;"'!"&amp;$T$101&amp;$D$103))+IF($DB18&gt;2020,$C64*INDIRECT("'Bonus Calc'!"&amp;$T$101&amp;61)))</f>
        <v>0</v>
      </c>
      <c r="AA64" s="467">
        <f ca="1">IF($C$8="y",$C64*IF($DB18&gt;2019,VLOOKUP(2020,'Bonus Calc'!$A$18:$CZ$61,$U$104,0),VLOOKUP($DB18,'Bonus Calc'!$A$18:$CZ$61,$U$104,0)),+IF(OR($DB18&gt;2020,$C64=0),0,INDIRECT("'"&amp;$D$102&amp;"'!"&amp;$U$101&amp;$D$103))+IF($DB18&gt;2020,$C64*INDIRECT("'Bonus Calc'!"&amp;$U$101&amp;61)))</f>
        <v>0</v>
      </c>
      <c r="AB64" s="467">
        <f ca="1">IF($C$8="y",$C64*IF($DB18&gt;2019,VLOOKUP(2020,'Bonus Calc'!$A$18:$CZ$61,$V$104,0),VLOOKUP($DB18,'Bonus Calc'!$A$18:$CZ$61,$V$104,0)),+IF(OR($DB18&gt;2020,$C64=0),0,INDIRECT("'"&amp;$D$102&amp;"'!"&amp;$V$101&amp;$D$103))+IF($DB18&gt;2020,$C64*INDIRECT("'Bonus Calc'!"&amp;$V$101&amp;61)))</f>
        <v>0</v>
      </c>
      <c r="AC64" s="467">
        <f ca="1">IF($C$8="y",$C64*IF($DB18&gt;2019,VLOOKUP(2020,'Bonus Calc'!$A$18:$CZ$61,$W$104,0),VLOOKUP($DB18,'Bonus Calc'!$A$18:$CZ$61,$W$104,0)),+IF(OR($DB18&gt;2020,$C64=0),0,INDIRECT("'"&amp;$D$102&amp;"'!"&amp;$W$101&amp;$D$103))+IF($DB18&gt;2020,$C64*INDIRECT("'Bonus Calc'!"&amp;$W$101&amp;61)))</f>
        <v>0</v>
      </c>
      <c r="AD64" s="467">
        <f ca="1">IF($C$8="y",$C64*IF($DB18&gt;2019,VLOOKUP(2020,'Bonus Calc'!$A$18:$CZ$61,$X$104,0),VLOOKUP($DB18,'Bonus Calc'!$A$18:$CZ$61,$X$104,0)),+IF(OR($DB18&gt;2020,$C64=0),0,INDIRECT("'"&amp;$D$102&amp;"'!"&amp;$X$101&amp;$D$103))+IF($DB18&gt;2020,$C64*INDIRECT("'Bonus Calc'!"&amp;$X$101&amp;61)))</f>
        <v>0</v>
      </c>
      <c r="AE64" s="467">
        <f ca="1">IF($C$8="y",$C64*IF($DB18&gt;2019,VLOOKUP(2020,'Bonus Calc'!$A$18:$CZ$61,$Y$104,0),VLOOKUP($DB18,'Bonus Calc'!$A$18:$CZ$61,$Y$104,0)),+IF(OR($DB18&gt;2020,$C64=0),0,INDIRECT("'"&amp;$D$102&amp;"'!"&amp;$Y$101&amp;$D$103))+IF($DB18&gt;2020,$C64*INDIRECT("'Bonus Calc'!"&amp;$Y$101&amp;61)))</f>
        <v>0</v>
      </c>
      <c r="AF64" s="467">
        <f ca="1">IF($C$8="y",$C64*IF($DB18&gt;2019,VLOOKUP(2020,'Bonus Calc'!$A$18:$CZ$61,$Z$104,0),VLOOKUP($DB18,'Bonus Calc'!$A$18:$CZ$61,$Z$104,0)),+IF(OR($DB18&gt;2020,$C64=0),0,INDIRECT("'"&amp;$D$102&amp;"'!"&amp;$Z$101&amp;$D$103))+IF($DB18&gt;2020,$C64*INDIRECT("'Bonus Calc'!"&amp;$Z$101&amp;61)))</f>
        <v>0</v>
      </c>
      <c r="AG64" s="467">
        <f ca="1">IF($C$8="y",$C64*IF($DB18&gt;2019,VLOOKUP(2020,'Bonus Calc'!$A$18:$CZ$61,$AA$104,0),VLOOKUP($DB18,'Bonus Calc'!$A$18:$CZ$61,$AA$104,0)),+IF(OR($DB18&gt;2020,$C64=0),0,INDIRECT("'"&amp;$D$102&amp;"'!"&amp;$AA$101&amp;$D$103))+IF($DB18&gt;2020,$C64*INDIRECT("'Bonus Calc'!"&amp;$AA$101&amp;61)))</f>
        <v>0</v>
      </c>
      <c r="AH64" s="467">
        <f ca="1">IF($C$8="y",$C64*IF($DB18&gt;2019,VLOOKUP(2020,'Bonus Calc'!$A$18:$CZ$61,$AB$104,0),VLOOKUP($DB18,'Bonus Calc'!$A$18:$CZ$61,$AB$104,0)),+IF(OR($DB18&gt;2020,$C64=0),0,INDIRECT("'"&amp;$D$102&amp;"'!"&amp;$AB$101&amp;$D$103))+IF($DB18&gt;2020,$C64*INDIRECT("'Bonus Calc'!"&amp;$AB$101&amp;61)))</f>
        <v>0</v>
      </c>
      <c r="AI64" s="467">
        <f ca="1">IF($C$8="y",$C64*IF($DB18&gt;2019,VLOOKUP(2020,'Bonus Calc'!$A$18:$CZ$61,$AC$104,0),VLOOKUP($DB18,'Bonus Calc'!$A$18:$CZ$61,$AC$104,0)),+IF(OR($DB18&gt;2020,$C64=0),0,INDIRECT("'"&amp;$D$102&amp;"'!"&amp;$AC$101&amp;$D$103))+IF($DB18&gt;2020,$C64*INDIRECT("'Bonus Calc'!"&amp;$AC$101&amp;61)))</f>
        <v>0</v>
      </c>
      <c r="AJ64" s="467">
        <f ca="1">IF($C$8="y",$C64*IF($DB18&gt;2019,VLOOKUP(2020,'Bonus Calc'!$A$18:$CZ$61,$AD$104,0),VLOOKUP($DB18,'Bonus Calc'!$A$18:$CZ$61,$AD$104,0)),+IF(OR($DB18&gt;2020,$C64=0),0,INDIRECT("'"&amp;$D$102&amp;"'!"&amp;$AD$101&amp;$D$103))+IF($DB18&gt;2020,$C64*INDIRECT("'Bonus Calc'!"&amp;$AD$101&amp;61)))</f>
        <v>0</v>
      </c>
      <c r="AK64" s="467">
        <f ca="1">IF($C$8="y",$C64*IF($DB18&gt;2019,VLOOKUP(2020,'Bonus Calc'!$A$18:$CZ$61,$AE$104,0),VLOOKUP($DB18,'Bonus Calc'!$A$18:$CZ$61,$AE$104,0)),+IF(OR($DB18&gt;2020,$C64=0),0,INDIRECT("'"&amp;$D$102&amp;"'!"&amp;$AE$101&amp;$D$103))+IF($DB18&gt;2020,$C64*INDIRECT("'Bonus Calc'!"&amp;$AE$101&amp;61)))</f>
        <v>0</v>
      </c>
      <c r="AL64" s="467">
        <f ca="1">IF($C$8="y",$C64*IF($DB18&gt;2019,VLOOKUP(2020,'Bonus Calc'!$A$18:$CZ$61,$AF$104,0),VLOOKUP($DB18,'Bonus Calc'!$A$18:$CZ$61,$AF$104,0)),+IF(OR($DB18&gt;2020,$C64=0),0,INDIRECT("'"&amp;$D$102&amp;"'!"&amp;$AF$101&amp;$D$103))+IF($DB18&gt;2020,$C64*INDIRECT("'Bonus Calc'!"&amp;$AF$101&amp;61)))</f>
        <v>0</v>
      </c>
      <c r="AM64" s="467">
        <f ca="1">IF($C$8="y",$C64*IF($DB18&gt;2019,VLOOKUP(2020,'Bonus Calc'!$A$18:$CZ$61,$AG$104,0),VLOOKUP($DB18,'Bonus Calc'!$A$18:$CZ$61,$AG$104,0)),+IF(OR($DB18&gt;2020,$C64=0),0,INDIRECT("'"&amp;$D$102&amp;"'!"&amp;$AG$101&amp;$D$103))+IF($DB18&gt;2020,$C64*INDIRECT("'Bonus Calc'!"&amp;$AG$101&amp;61)))</f>
        <v>0</v>
      </c>
      <c r="AN64" s="467">
        <f ca="1">IF($C$8="y",$C64*IF($DB18&gt;2019,VLOOKUP(2020,'Bonus Calc'!$A$18:$CZ$61,$AH$104,0),VLOOKUP($DB18,'Bonus Calc'!$A$18:$CZ$61,$AH$104,0)),+IF(OR($DB18&gt;2020,$C64=0),0,INDIRECT("'"&amp;$D$102&amp;"'!"&amp;$AH$101&amp;$D$103))+IF($DB18&gt;2020,$C64*INDIRECT("'Bonus Calc'!"&amp;$AH$101&amp;61)))</f>
        <v>0</v>
      </c>
      <c r="AO64" s="467">
        <f ca="1">IF($C$8="y",$C64*IF($DB18&gt;2019,VLOOKUP(2020,'Bonus Calc'!$A$18:$CZ$61,$AI$104,0),VLOOKUP($DB18,'Bonus Calc'!$A$18:$CZ$61,$AI$104,0)),+IF(OR($DB18&gt;2020,$C64=0),0,INDIRECT("'"&amp;$D$102&amp;"'!"&amp;$AI$101&amp;$D$103))+IF($DB18&gt;2020,$C64*INDIRECT("'Bonus Calc'!"&amp;$AI$101&amp;61)))</f>
        <v>0</v>
      </c>
      <c r="AP64" s="467">
        <f ca="1">IF($C$8="y",$C64*IF($DB18&gt;2019,VLOOKUP(2020,'Bonus Calc'!$A$18:$CZ$61,$AJ$104,0),VLOOKUP($DB18,'Bonus Calc'!$A$18:$CZ$61,$AJ$104,0)),+IF(OR($DB18&gt;2020,$C64=0),0,INDIRECT("'"&amp;$D$102&amp;"'!"&amp;$AJ$101&amp;$D$103))+IF($DB18&gt;2020,$C64*INDIRECT("'Bonus Calc'!"&amp;$AJ$101&amp;61)))</f>
        <v>0</v>
      </c>
      <c r="AQ64" s="467">
        <f ca="1">IF($C$8="y",$C64*IF($DB18&gt;2019,VLOOKUP(2020,'Bonus Calc'!$A$18:$CZ$61,$AK$104,0),VLOOKUP($DB18,'Bonus Calc'!$A$18:$CZ$61,$AK$104,0)),+IF(OR($DB18&gt;2020,$C64=0),0,INDIRECT("'"&amp;$D$102&amp;"'!"&amp;$AK$101&amp;$D$103))+IF($DB18&gt;2020,$C64*INDIRECT("'Bonus Calc'!"&amp;$AK$101&amp;61)))</f>
        <v>0</v>
      </c>
      <c r="AR64" s="467">
        <f ca="1">IF($C$8="y",$C64*IF($DB18&gt;2019,VLOOKUP(2020,'Bonus Calc'!$A$18:$CZ$61,$AL$104,0),VLOOKUP($DB18,'Bonus Calc'!$A$18:$CZ$61,$AL$104,0)),+IF(OR($DB18&gt;2020,$C64=0),0,INDIRECT("'"&amp;$D$102&amp;"'!"&amp;$AL$101&amp;$D$103))+IF($DB18&gt;2020,$C64*INDIRECT("'Bonus Calc'!"&amp;$AL$101&amp;61)))</f>
        <v>0</v>
      </c>
      <c r="AS64" s="467">
        <f ca="1">IF($C$8="y",$C64*IF($DB18&gt;2019,VLOOKUP(2020,'Bonus Calc'!$A$18:$CZ$61,$AM$104,0),VLOOKUP($DB18,'Bonus Calc'!$A$18:$CZ$61,$AM$104,0)),+IF(OR($DB18&gt;2020,$C64=0),0,INDIRECT("'"&amp;$D$102&amp;"'!"&amp;$AM$101&amp;$D$103))+IF($DB18&gt;2020,$C64*INDIRECT("'Bonus Calc'!"&amp;$AM$101&amp;61)))</f>
        <v>0</v>
      </c>
      <c r="AT64" s="467">
        <f ca="1">IF($C$8="y",$C64*IF($DB18&gt;2019,VLOOKUP(2020,'Bonus Calc'!$A$18:$CZ$61,$AN$104,0),VLOOKUP($DB18,'Bonus Calc'!$A$18:$CZ$61,$AN$104,0)),+IF(OR($DB18&gt;2020,$C64=0),0,INDIRECT("'"&amp;$D$102&amp;"'!"&amp;$AN$101&amp;$D$103))+IF($DB18&gt;2020,$C64*INDIRECT("'Bonus Calc'!"&amp;$AN$101&amp;61)))</f>
        <v>0</v>
      </c>
      <c r="AU64" s="467">
        <f ca="1">IF($C$8="y",$C64*IF($DB18&gt;2019,VLOOKUP(2020,'Bonus Calc'!$A$18:$CZ$61,$AO$104,0),VLOOKUP($DB18,'Bonus Calc'!$A$18:$CZ$61,$AO$104,0)),+IF(OR($DB18&gt;2020,$C64=0),0,INDIRECT("'"&amp;$D$102&amp;"'!"&amp;$AO$101&amp;$D$103))+IF($DB18&gt;2020,$C64*INDIRECT("'Bonus Calc'!"&amp;$AO$101&amp;61)))</f>
        <v>0</v>
      </c>
      <c r="AV64" s="467">
        <f ca="1">IF($C$8="y",$C64*IF($DB18&gt;2019,VLOOKUP(2020,'Bonus Calc'!$A$18:$CZ$61,$AP$104,0),VLOOKUP($DB18,'Bonus Calc'!$A$18:$CZ$61,$AP$104,0)),+IF(OR($DB18&gt;2020,$C64=0),0,INDIRECT("'"&amp;$D$102&amp;"'!"&amp;$AP$101&amp;$D$103))+IF($DB18&gt;2020,$C64*INDIRECT("'Bonus Calc'!"&amp;$AP$101&amp;61)))</f>
        <v>0</v>
      </c>
      <c r="AW64" s="467">
        <f ca="1">IF($C$8="y",$C64*IF($DB18&gt;2019,VLOOKUP(2020,'Bonus Calc'!$A$18:$CZ$61,$AQ$104,0),VLOOKUP($DB18,'Bonus Calc'!$A$18:$CZ$61,$AQ$104,0)),+IF(OR($DB18&gt;2020,$C64=0),0,INDIRECT("'"&amp;$D$102&amp;"'!"&amp;$AQ$101&amp;$D$103))+IF($DB18&gt;2020,$C64*INDIRECT("'Bonus Calc'!"&amp;$AQ$101&amp;61)))</f>
        <v>0</v>
      </c>
      <c r="AX64" s="467"/>
      <c r="AY64" s="467"/>
      <c r="AZ64" s="467"/>
      <c r="BA64" s="467"/>
      <c r="BB64" s="467"/>
      <c r="BC64" s="467"/>
      <c r="BD64" s="467"/>
      <c r="BE64" s="467"/>
      <c r="BF64" s="467"/>
      <c r="BG64" s="467"/>
      <c r="BH64" s="467"/>
      <c r="BI64" s="467"/>
      <c r="BJ64" s="467"/>
      <c r="BK64" s="467"/>
      <c r="BL64" s="468"/>
      <c r="BM64" s="468"/>
      <c r="BN64" s="468"/>
      <c r="BO64" s="468"/>
      <c r="BP64" s="468"/>
      <c r="BQ64" s="468"/>
      <c r="BR64" s="468"/>
      <c r="BS64" s="468"/>
      <c r="BT64" s="468"/>
      <c r="BU64" s="468"/>
      <c r="BV64" s="468"/>
      <c r="BW64" s="468"/>
      <c r="BX64" s="468"/>
      <c r="BY64" s="468"/>
      <c r="BZ64" s="468"/>
      <c r="CA64" s="468"/>
      <c r="CB64" s="468"/>
      <c r="CC64" s="468"/>
      <c r="CD64" s="468"/>
      <c r="CE64" s="468"/>
      <c r="CF64" s="468"/>
      <c r="CG64" s="467"/>
      <c r="CH64" s="467"/>
      <c r="CI64" s="467"/>
      <c r="CJ64" s="467"/>
      <c r="CK64" s="467"/>
      <c r="CL64" s="467"/>
      <c r="CM64" s="467"/>
      <c r="CN64" s="467"/>
      <c r="CO64" s="467"/>
      <c r="CP64" s="467"/>
      <c r="CQ64" s="467"/>
      <c r="CR64" s="467"/>
      <c r="CS64" s="467"/>
      <c r="CT64" s="467"/>
      <c r="CU64" s="467"/>
      <c r="CV64" s="467"/>
      <c r="CW64" s="467"/>
      <c r="CX64" s="467"/>
      <c r="CY64" s="467"/>
      <c r="CZ64" s="465">
        <f t="shared" ca="1" si="130"/>
        <v>0</v>
      </c>
    </row>
    <row r="65" spans="1:104" x14ac:dyDescent="0.2">
      <c r="A65" s="195">
        <f t="shared" si="128"/>
        <v>8</v>
      </c>
      <c r="B65" s="195">
        <f t="shared" si="129"/>
        <v>2024</v>
      </c>
      <c r="C65" s="187">
        <f t="shared" ca="1" si="127"/>
        <v>0</v>
      </c>
      <c r="D65" s="466"/>
      <c r="E65" s="466"/>
      <c r="F65" s="466"/>
      <c r="G65" s="466"/>
      <c r="H65" s="466"/>
      <c r="I65" s="466"/>
      <c r="J65" s="466"/>
      <c r="K65" s="467">
        <f ca="1">IF($C$8="y",$C65*IF($DB19&gt;2019,VLOOKUP(2020,'Bonus Calc'!$A$18:$CZ$61,$D$104,0),VLOOKUP($DB19,'Bonus Calc'!$A$18:$CZ$61,$D$104,0)),+IF(OR($DB19&gt;2020,$C65=0),0,INDIRECT("'"&amp;$D$102&amp;"'!"&amp;$D$101&amp;$D$103))+IF($DB19&gt;2020,$C65*INDIRECT("'Bonus Calc'!"&amp;$D$101&amp;61)))</f>
        <v>0</v>
      </c>
      <c r="L65" s="467">
        <f ca="1">IF($C$8="y",$C65*IF($DB19&gt;2019,VLOOKUP(2020,'Bonus Calc'!$A$18:$CZ$61,$E$104,0),VLOOKUP($DB19,'Bonus Calc'!$A$18:$CZ$61,$E$104,0)),+IF(OR($DB19&gt;2020,$C65=0),0,INDIRECT("'"&amp;$D$102&amp;"'!"&amp;$E$101&amp;$D$103))+IF($DB19&gt;2020,$C65*INDIRECT("'Bonus Calc'!"&amp;$E$101&amp;61)))</f>
        <v>0</v>
      </c>
      <c r="M65" s="467">
        <f ca="1">IF($C$8="y",$C65*IF($DB19&gt;2019,VLOOKUP(2020,'Bonus Calc'!$A$18:$CZ$61,$F$104,0),VLOOKUP($DB19,'Bonus Calc'!$A$18:$CZ$61,$F$104,0)),+IF(OR($DB19&gt;2020,$C65=0),0,INDIRECT("'"&amp;$D$102&amp;"'!"&amp;$F$101&amp;$D$103))+IF($DB19&gt;2020,$C65*INDIRECT("'Bonus Calc'!"&amp;$F$101&amp;61)))</f>
        <v>0</v>
      </c>
      <c r="N65" s="467">
        <f ca="1">IF($C$8="y",$C65*IF($DB19&gt;2019,VLOOKUP(2020,'Bonus Calc'!$A$18:$CZ$61,$G$104,0),VLOOKUP($DB19,'Bonus Calc'!$A$18:$CZ$61,$G$104,0)),+IF(OR($DB19&gt;2020,$C65=0),0,INDIRECT("'"&amp;$D$102&amp;"'!"&amp;$G$101&amp;$D$103))+IF($DB19&gt;2020,$C65*INDIRECT("'Bonus Calc'!"&amp;$G$101&amp;61)))</f>
        <v>0</v>
      </c>
      <c r="O65" s="467">
        <f ca="1">IF($C$8="y",$C65*IF($DB19&gt;2019,VLOOKUP(2020,'Bonus Calc'!$A$18:$CZ$61,$H$104,0),VLOOKUP($DB19,'Bonus Calc'!$A$18:$CZ$61,$H$104,0)),+IF(OR($DB19&gt;2020,$C65=0),0,INDIRECT("'"&amp;$D$102&amp;"'!"&amp;$H$101&amp;$D$103))+IF($DB19&gt;2020,$C65*INDIRECT("'Bonus Calc'!"&amp;$H$101&amp;61)))</f>
        <v>0</v>
      </c>
      <c r="P65" s="467">
        <f ca="1">IF($C$8="y",$C65*IF($DB19&gt;2019,VLOOKUP(2020,'Bonus Calc'!$A$18:$CZ$61,$I$104,0),VLOOKUP($DB19,'Bonus Calc'!$A$18:$CZ$61,$I$104,0)),+IF(OR($DB19&gt;2020,$C65=0),0,INDIRECT("'"&amp;$D$102&amp;"'!"&amp;$I$101&amp;$D$103))+IF($DB19&gt;2020,$C65*INDIRECT("'Bonus Calc'!"&amp;$I$101&amp;61)))</f>
        <v>0</v>
      </c>
      <c r="Q65" s="467">
        <f ca="1">IF($C$8="y",$C65*IF($DB19&gt;2019,VLOOKUP(2020,'Bonus Calc'!$A$18:$CZ$61,$J$104,0),VLOOKUP($DB19,'Bonus Calc'!$A$18:$CZ$61,$J$104,0)),+IF(OR($DB19&gt;2020,$C65=0),0,INDIRECT("'"&amp;$D$102&amp;"'!"&amp;$J$101&amp;$D$103))+IF($DB19&gt;2020,$C65*INDIRECT("'Bonus Calc'!"&amp;$J$101&amp;61)))</f>
        <v>0</v>
      </c>
      <c r="R65" s="467">
        <f ca="1">IF($C$8="y",$C65*IF($DB19&gt;2019,VLOOKUP(2020,'Bonus Calc'!$A$18:$CZ$61,$K$104,0),VLOOKUP($DB19,'Bonus Calc'!$A$18:$CZ$61,$K$104,0)),+IF(OR($DB19&gt;2020,$C65=0),0,INDIRECT("'"&amp;$D$102&amp;"'!"&amp;$K$101&amp;$D$103))+IF($DB19&gt;2020,$C65*INDIRECT("'Bonus Calc'!"&amp;$K$101&amp;61)))</f>
        <v>0</v>
      </c>
      <c r="S65" s="467">
        <f ca="1">IF($C$8="y",$C65*IF($DB19&gt;2019,VLOOKUP(2020,'Bonus Calc'!$A$18:$CZ$61,$L$104,0),VLOOKUP($DB19,'Bonus Calc'!$A$18:$CZ$61,$L$104,0)),+IF(OR($DB19&gt;2020,$C65=0),0,INDIRECT("'"&amp;$D$102&amp;"'!"&amp;$L$101&amp;$D$103))+IF($DB19&gt;2020,$C65*INDIRECT("'Bonus Calc'!"&amp;$L$101&amp;61)))</f>
        <v>0</v>
      </c>
      <c r="T65" s="467">
        <f ca="1">IF($C$8="y",$C65*IF($DB19&gt;2019,VLOOKUP(2020,'Bonus Calc'!$A$18:$CZ$61,$M$104,0),VLOOKUP($DB19,'Bonus Calc'!$A$18:$CZ$61,$M$104,0)),+IF(OR($DB19&gt;2020,$C65=0),0,INDIRECT("'"&amp;$D$102&amp;"'!"&amp;$M$101&amp;$D$103))+IF($DB19&gt;2020,$C65*INDIRECT("'Bonus Calc'!"&amp;$M$101&amp;61)))</f>
        <v>0</v>
      </c>
      <c r="U65" s="467">
        <f ca="1">IF($C$8="y",$C65*IF($DB19&gt;2019,VLOOKUP(2020,'Bonus Calc'!$A$18:$CZ$61,$N$104,0),VLOOKUP($DB19,'Bonus Calc'!$A$18:$CZ$61,$N$104,0)),+IF(OR($DB19&gt;2020,$C65=0),0,INDIRECT("'"&amp;$D$102&amp;"'!"&amp;$N$101&amp;$D$103))+IF($DB19&gt;2020,$C65*INDIRECT("'Bonus Calc'!"&amp;$N$101&amp;61)))</f>
        <v>0</v>
      </c>
      <c r="V65" s="467">
        <f ca="1">IF($C$8="y",$C65*IF($DB19&gt;2019,VLOOKUP(2020,'Bonus Calc'!$A$18:$CZ$61,$O$104,0),VLOOKUP($DB19,'Bonus Calc'!$A$18:$CZ$61,$O$104,0)),+IF(OR($DB19&gt;2020,$C65=0),0,INDIRECT("'"&amp;$D$102&amp;"'!"&amp;$O$101&amp;$D$103))+IF($DB19&gt;2020,$C65*INDIRECT("'Bonus Calc'!"&amp;$O$101&amp;61)))</f>
        <v>0</v>
      </c>
      <c r="W65" s="467">
        <f ca="1">IF($C$8="y",$C65*IF($DB19&gt;2019,VLOOKUP(2020,'Bonus Calc'!$A$18:$CZ$61,$P$104,0),VLOOKUP($DB19,'Bonus Calc'!$A$18:$CZ$61,$P$104,0)),+IF(OR($DB19&gt;2020,$C65=0),0,INDIRECT("'"&amp;$D$102&amp;"'!"&amp;$P$101&amp;$D$103))+IF($DB19&gt;2020,$C65*INDIRECT("'Bonus Calc'!"&amp;$P$101&amp;61)))</f>
        <v>0</v>
      </c>
      <c r="X65" s="467">
        <f ca="1">IF($C$8="y",$C65*IF($DB19&gt;2019,VLOOKUP(2020,'Bonus Calc'!$A$18:$CZ$61,$Q$104,0),VLOOKUP($DB19,'Bonus Calc'!$A$18:$CZ$61,$Q$104,0)),+IF(OR($DB19&gt;2020,$C65=0),0,INDIRECT("'"&amp;$D$102&amp;"'!"&amp;$Q$101&amp;$D$103))+IF($DB19&gt;2020,$C65*INDIRECT("'Bonus Calc'!"&amp;$Q$101&amp;61)))</f>
        <v>0</v>
      </c>
      <c r="Y65" s="467">
        <f ca="1">IF($C$8="y",$C65*IF($DB19&gt;2019,VLOOKUP(2020,'Bonus Calc'!$A$18:$CZ$61,$R$104,0),VLOOKUP($DB19,'Bonus Calc'!$A$18:$CZ$61,$R$104,0)),+IF(OR($DB19&gt;2020,$C65=0),0,INDIRECT("'"&amp;$D$102&amp;"'!"&amp;$R$101&amp;$D$103))+IF($DB19&gt;2020,$C65*INDIRECT("'Bonus Calc'!"&amp;$R$101&amp;61)))</f>
        <v>0</v>
      </c>
      <c r="Z65" s="467">
        <f ca="1">IF($C$8="y",$C65*IF($DB19&gt;2019,VLOOKUP(2020,'Bonus Calc'!$A$18:$CZ$61,$S$104,0),VLOOKUP($DB19,'Bonus Calc'!$A$18:$CZ$61,$S$104,0)),+IF(OR($DB19&gt;2020,$C65=0),0,INDIRECT("'"&amp;$D$102&amp;"'!"&amp;$S$101&amp;$D$103))+IF($DB19&gt;2020,$C65*INDIRECT("'Bonus Calc'!"&amp;$S$101&amp;61)))</f>
        <v>0</v>
      </c>
      <c r="AA65" s="467">
        <f ca="1">IF($C$8="y",$C65*IF($DB19&gt;2019,VLOOKUP(2020,'Bonus Calc'!$A$18:$CZ$61,$T$104,0),VLOOKUP($DB19,'Bonus Calc'!$A$18:$CZ$61,$T$104,0)),+IF(OR($DB19&gt;2020,$C65=0),0,INDIRECT("'"&amp;$D$102&amp;"'!"&amp;$T$101&amp;$D$103))+IF($DB19&gt;2020,$C65*INDIRECT("'Bonus Calc'!"&amp;$T$101&amp;61)))</f>
        <v>0</v>
      </c>
      <c r="AB65" s="467">
        <f ca="1">IF($C$8="y",$C65*IF($DB19&gt;2019,VLOOKUP(2020,'Bonus Calc'!$A$18:$CZ$61,$U$104,0),VLOOKUP($DB19,'Bonus Calc'!$A$18:$CZ$61,$U$104,0)),+IF(OR($DB19&gt;2020,$C65=0),0,INDIRECT("'"&amp;$D$102&amp;"'!"&amp;$U$101&amp;$D$103))+IF($DB19&gt;2020,$C65*INDIRECT("'Bonus Calc'!"&amp;$U$101&amp;61)))</f>
        <v>0</v>
      </c>
      <c r="AC65" s="467">
        <f ca="1">IF($C$8="y",$C65*IF($DB19&gt;2019,VLOOKUP(2020,'Bonus Calc'!$A$18:$CZ$61,$V$104,0),VLOOKUP($DB19,'Bonus Calc'!$A$18:$CZ$61,$V$104,0)),+IF(OR($DB19&gt;2020,$C65=0),0,INDIRECT("'"&amp;$D$102&amp;"'!"&amp;$V$101&amp;$D$103))+IF($DB19&gt;2020,$C65*INDIRECT("'Bonus Calc'!"&amp;$V$101&amp;61)))</f>
        <v>0</v>
      </c>
      <c r="AD65" s="467">
        <f ca="1">IF($C$8="y",$C65*IF($DB19&gt;2019,VLOOKUP(2020,'Bonus Calc'!$A$18:$CZ$61,$W$104,0),VLOOKUP($DB19,'Bonus Calc'!$A$18:$CZ$61,$W$104,0)),+IF(OR($DB19&gt;2020,$C65=0),0,INDIRECT("'"&amp;$D$102&amp;"'!"&amp;$W$101&amp;$D$103))+IF($DB19&gt;2020,$C65*INDIRECT("'Bonus Calc'!"&amp;$W$101&amp;61)))</f>
        <v>0</v>
      </c>
      <c r="AE65" s="467">
        <f ca="1">IF($C$8="y",$C65*IF($DB19&gt;2019,VLOOKUP(2020,'Bonus Calc'!$A$18:$CZ$61,$X$104,0),VLOOKUP($DB19,'Bonus Calc'!$A$18:$CZ$61,$X$104,0)),+IF(OR($DB19&gt;2020,$C65=0),0,INDIRECT("'"&amp;$D$102&amp;"'!"&amp;$X$101&amp;$D$103))+IF($DB19&gt;2020,$C65*INDIRECT("'Bonus Calc'!"&amp;$X$101&amp;61)))</f>
        <v>0</v>
      </c>
      <c r="AF65" s="467">
        <f ca="1">IF($C$8="y",$C65*IF($DB19&gt;2019,VLOOKUP(2020,'Bonus Calc'!$A$18:$CZ$61,$Y$104,0),VLOOKUP($DB19,'Bonus Calc'!$A$18:$CZ$61,$Y$104,0)),+IF(OR($DB19&gt;2020,$C65=0),0,INDIRECT("'"&amp;$D$102&amp;"'!"&amp;$Y$101&amp;$D$103))+IF($DB19&gt;2020,$C65*INDIRECT("'Bonus Calc'!"&amp;$Y$101&amp;61)))</f>
        <v>0</v>
      </c>
      <c r="AG65" s="467">
        <f ca="1">IF($C$8="y",$C65*IF($DB19&gt;2019,VLOOKUP(2020,'Bonus Calc'!$A$18:$CZ$61,$Z$104,0),VLOOKUP($DB19,'Bonus Calc'!$A$18:$CZ$61,$Z$104,0)),+IF(OR($DB19&gt;2020,$C65=0),0,INDIRECT("'"&amp;$D$102&amp;"'!"&amp;$Z$101&amp;$D$103))+IF($DB19&gt;2020,$C65*INDIRECT("'Bonus Calc'!"&amp;$Z$101&amp;61)))</f>
        <v>0</v>
      </c>
      <c r="AH65" s="467">
        <f ca="1">IF($C$8="y",$C65*IF($DB19&gt;2019,VLOOKUP(2020,'Bonus Calc'!$A$18:$CZ$61,$AA$104,0),VLOOKUP($DB19,'Bonus Calc'!$A$18:$CZ$61,$AA$104,0)),+IF(OR($DB19&gt;2020,$C65=0),0,INDIRECT("'"&amp;$D$102&amp;"'!"&amp;$AA$101&amp;$D$103))+IF($DB19&gt;2020,$C65*INDIRECT("'Bonus Calc'!"&amp;$AA$101&amp;61)))</f>
        <v>0</v>
      </c>
      <c r="AI65" s="467">
        <f ca="1">IF($C$8="y",$C65*IF($DB19&gt;2019,VLOOKUP(2020,'Bonus Calc'!$A$18:$CZ$61,$AB$104,0),VLOOKUP($DB19,'Bonus Calc'!$A$18:$CZ$61,$AB$104,0)),+IF(OR($DB19&gt;2020,$C65=0),0,INDIRECT("'"&amp;$D$102&amp;"'!"&amp;$AB$101&amp;$D$103))+IF($DB19&gt;2020,$C65*INDIRECT("'Bonus Calc'!"&amp;$AB$101&amp;61)))</f>
        <v>0</v>
      </c>
      <c r="AJ65" s="467">
        <f ca="1">IF($C$8="y",$C65*IF($DB19&gt;2019,VLOOKUP(2020,'Bonus Calc'!$A$18:$CZ$61,$AC$104,0),VLOOKUP($DB19,'Bonus Calc'!$A$18:$CZ$61,$AC$104,0)),+IF(OR($DB19&gt;2020,$C65=0),0,INDIRECT("'"&amp;$D$102&amp;"'!"&amp;$AC$101&amp;$D$103))+IF($DB19&gt;2020,$C65*INDIRECT("'Bonus Calc'!"&amp;$AC$101&amp;61)))</f>
        <v>0</v>
      </c>
      <c r="AK65" s="467">
        <f ca="1">IF($C$8="y",$C65*IF($DB19&gt;2019,VLOOKUP(2020,'Bonus Calc'!$A$18:$CZ$61,$AD$104,0),VLOOKUP($DB19,'Bonus Calc'!$A$18:$CZ$61,$AD$104,0)),+IF(OR($DB19&gt;2020,$C65=0),0,INDIRECT("'"&amp;$D$102&amp;"'!"&amp;$AD$101&amp;$D$103))+IF($DB19&gt;2020,$C65*INDIRECT("'Bonus Calc'!"&amp;$AD$101&amp;61)))</f>
        <v>0</v>
      </c>
      <c r="AL65" s="467">
        <f ca="1">IF($C$8="y",$C65*IF($DB19&gt;2019,VLOOKUP(2020,'Bonus Calc'!$A$18:$CZ$61,$AE$104,0),VLOOKUP($DB19,'Bonus Calc'!$A$18:$CZ$61,$AE$104,0)),+IF(OR($DB19&gt;2020,$C65=0),0,INDIRECT("'"&amp;$D$102&amp;"'!"&amp;$AE$101&amp;$D$103))+IF($DB19&gt;2020,$C65*INDIRECT("'Bonus Calc'!"&amp;$AE$101&amp;61)))</f>
        <v>0</v>
      </c>
      <c r="AM65" s="467">
        <f ca="1">IF($C$8="y",$C65*IF($DB19&gt;2019,VLOOKUP(2020,'Bonus Calc'!$A$18:$CZ$61,$AF$104,0),VLOOKUP($DB19,'Bonus Calc'!$A$18:$CZ$61,$AF$104,0)),+IF(OR($DB19&gt;2020,$C65=0),0,INDIRECT("'"&amp;$D$102&amp;"'!"&amp;$AF$101&amp;$D$103))+IF($DB19&gt;2020,$C65*INDIRECT("'Bonus Calc'!"&amp;$AF$101&amp;61)))</f>
        <v>0</v>
      </c>
      <c r="AN65" s="467">
        <f ca="1">IF($C$8="y",$C65*IF($DB19&gt;2019,VLOOKUP(2020,'Bonus Calc'!$A$18:$CZ$61,$AG$104,0),VLOOKUP($DB19,'Bonus Calc'!$A$18:$CZ$61,$AG$104,0)),+IF(OR($DB19&gt;2020,$C65=0),0,INDIRECT("'"&amp;$D$102&amp;"'!"&amp;$AG$101&amp;$D$103))+IF($DB19&gt;2020,$C65*INDIRECT("'Bonus Calc'!"&amp;$AG$101&amp;61)))</f>
        <v>0</v>
      </c>
      <c r="AO65" s="467">
        <f ca="1">IF($C$8="y",$C65*IF($DB19&gt;2019,VLOOKUP(2020,'Bonus Calc'!$A$18:$CZ$61,$AH$104,0),VLOOKUP($DB19,'Bonus Calc'!$A$18:$CZ$61,$AH$104,0)),+IF(OR($DB19&gt;2020,$C65=0),0,INDIRECT("'"&amp;$D$102&amp;"'!"&amp;$AH$101&amp;$D$103))+IF($DB19&gt;2020,$C65*INDIRECT("'Bonus Calc'!"&amp;$AH$101&amp;61)))</f>
        <v>0</v>
      </c>
      <c r="AP65" s="467">
        <f ca="1">IF($C$8="y",$C65*IF($DB19&gt;2019,VLOOKUP(2020,'Bonus Calc'!$A$18:$CZ$61,$AI$104,0),VLOOKUP($DB19,'Bonus Calc'!$A$18:$CZ$61,$AI$104,0)),+IF(OR($DB19&gt;2020,$C65=0),0,INDIRECT("'"&amp;$D$102&amp;"'!"&amp;$AI$101&amp;$D$103))+IF($DB19&gt;2020,$C65*INDIRECT("'Bonus Calc'!"&amp;$AI$101&amp;61)))</f>
        <v>0</v>
      </c>
      <c r="AQ65" s="467">
        <f ca="1">IF($C$8="y",$C65*IF($DB19&gt;2019,VLOOKUP(2020,'Bonus Calc'!$A$18:$CZ$61,$AJ$104,0),VLOOKUP($DB19,'Bonus Calc'!$A$18:$CZ$61,$AJ$104,0)),+IF(OR($DB19&gt;2020,$C65=0),0,INDIRECT("'"&amp;$D$102&amp;"'!"&amp;$AJ$101&amp;$D$103))+IF($DB19&gt;2020,$C65*INDIRECT("'Bonus Calc'!"&amp;$AJ$101&amp;61)))</f>
        <v>0</v>
      </c>
      <c r="AR65" s="467">
        <f ca="1">IF($C$8="y",$C65*IF($DB19&gt;2019,VLOOKUP(2020,'Bonus Calc'!$A$18:$CZ$61,$AK$104,0),VLOOKUP($DB19,'Bonus Calc'!$A$18:$CZ$61,$AK$104,0)),+IF(OR($DB19&gt;2020,$C65=0),0,INDIRECT("'"&amp;$D$102&amp;"'!"&amp;$AK$101&amp;$D$103))+IF($DB19&gt;2020,$C65*INDIRECT("'Bonus Calc'!"&amp;$AK$101&amp;61)))</f>
        <v>0</v>
      </c>
      <c r="AS65" s="467">
        <f ca="1">IF($C$8="y",$C65*IF($DB19&gt;2019,VLOOKUP(2020,'Bonus Calc'!$A$18:$CZ$61,$AL$104,0),VLOOKUP($DB19,'Bonus Calc'!$A$18:$CZ$61,$AL$104,0)),+IF(OR($DB19&gt;2020,$C65=0),0,INDIRECT("'"&amp;$D$102&amp;"'!"&amp;$AL$101&amp;$D$103))+IF($DB19&gt;2020,$C65*INDIRECT("'Bonus Calc'!"&amp;$AL$101&amp;61)))</f>
        <v>0</v>
      </c>
      <c r="AT65" s="467">
        <f ca="1">IF($C$8="y",$C65*IF($DB19&gt;2019,VLOOKUP(2020,'Bonus Calc'!$A$18:$CZ$61,$AM$104,0),VLOOKUP($DB19,'Bonus Calc'!$A$18:$CZ$61,$AM$104,0)),+IF(OR($DB19&gt;2020,$C65=0),0,INDIRECT("'"&amp;$D$102&amp;"'!"&amp;$AM$101&amp;$D$103))+IF($DB19&gt;2020,$C65*INDIRECT("'Bonus Calc'!"&amp;$AM$101&amp;61)))</f>
        <v>0</v>
      </c>
      <c r="AU65" s="467">
        <f ca="1">IF($C$8="y",$C65*IF($DB19&gt;2019,VLOOKUP(2020,'Bonus Calc'!$A$18:$CZ$61,$AN$104,0),VLOOKUP($DB19,'Bonus Calc'!$A$18:$CZ$61,$AN$104,0)),+IF(OR($DB19&gt;2020,$C65=0),0,INDIRECT("'"&amp;$D$102&amp;"'!"&amp;$AN$101&amp;$D$103))+IF($DB19&gt;2020,$C65*INDIRECT("'Bonus Calc'!"&amp;$AN$101&amp;61)))</f>
        <v>0</v>
      </c>
      <c r="AV65" s="467">
        <f ca="1">IF($C$8="y",$C65*IF($DB19&gt;2019,VLOOKUP(2020,'Bonus Calc'!$A$18:$CZ$61,$AO$104,0),VLOOKUP($DB19,'Bonus Calc'!$A$18:$CZ$61,$AO$104,0)),+IF(OR($DB19&gt;2020,$C65=0),0,INDIRECT("'"&amp;$D$102&amp;"'!"&amp;$AO$101&amp;$D$103))+IF($DB19&gt;2020,$C65*INDIRECT("'Bonus Calc'!"&amp;$AO$101&amp;61)))</f>
        <v>0</v>
      </c>
      <c r="AW65" s="467">
        <f ca="1">IF($C$8="y",$C65*IF($DB19&gt;2019,VLOOKUP(2020,'Bonus Calc'!$A$18:$CZ$61,$AP$104,0),VLOOKUP($DB19,'Bonus Calc'!$A$18:$CZ$61,$AP$104,0)),+IF(OR($DB19&gt;2020,$C65=0),0,INDIRECT("'"&amp;$D$102&amp;"'!"&amp;$AP$101&amp;$D$103))+IF($DB19&gt;2020,$C65*INDIRECT("'Bonus Calc'!"&amp;$AP$101&amp;61)))</f>
        <v>0</v>
      </c>
      <c r="AX65" s="467">
        <f ca="1">IF($C$8="y",$C65*IF($DB19&gt;2019,VLOOKUP(2020,'Bonus Calc'!$A$18:$CZ$61,$AQ$104,0),VLOOKUP($DB19,'Bonus Calc'!$A$18:$CZ$61,$AQ$104,0)),+IF(OR($DB19&gt;2020,$C65=0),0,INDIRECT("'"&amp;$D$102&amp;"'!"&amp;$AQ$101&amp;$D$103))+IF($DB19&gt;2020,$C65*INDIRECT("'Bonus Calc'!"&amp;$AQ$101&amp;61)))</f>
        <v>0</v>
      </c>
      <c r="AY65" s="467"/>
      <c r="AZ65" s="467"/>
      <c r="BA65" s="467"/>
      <c r="BB65" s="467"/>
      <c r="BC65" s="467"/>
      <c r="BD65" s="467"/>
      <c r="BE65" s="467"/>
      <c r="BF65" s="467"/>
      <c r="BG65" s="467"/>
      <c r="BH65" s="467"/>
      <c r="BI65" s="467"/>
      <c r="BJ65" s="467"/>
      <c r="BK65" s="467"/>
      <c r="BL65" s="468"/>
      <c r="BM65" s="468"/>
      <c r="BN65" s="468"/>
      <c r="BO65" s="468"/>
      <c r="BP65" s="468"/>
      <c r="BQ65" s="468"/>
      <c r="BR65" s="468"/>
      <c r="BS65" s="468"/>
      <c r="BT65" s="468"/>
      <c r="BU65" s="468"/>
      <c r="BV65" s="468"/>
      <c r="BW65" s="468"/>
      <c r="BX65" s="468"/>
      <c r="BY65" s="468"/>
      <c r="BZ65" s="468"/>
      <c r="CA65" s="468"/>
      <c r="CB65" s="468"/>
      <c r="CC65" s="468"/>
      <c r="CD65" s="468"/>
      <c r="CE65" s="468"/>
      <c r="CF65" s="468"/>
      <c r="CG65" s="467"/>
      <c r="CH65" s="467"/>
      <c r="CI65" s="467"/>
      <c r="CJ65" s="467"/>
      <c r="CK65" s="467"/>
      <c r="CL65" s="467"/>
      <c r="CM65" s="467"/>
      <c r="CN65" s="467"/>
      <c r="CO65" s="467"/>
      <c r="CP65" s="467"/>
      <c r="CQ65" s="467"/>
      <c r="CR65" s="467"/>
      <c r="CS65" s="467"/>
      <c r="CT65" s="467"/>
      <c r="CU65" s="467"/>
      <c r="CV65" s="467"/>
      <c r="CW65" s="467"/>
      <c r="CX65" s="467"/>
      <c r="CY65" s="467"/>
      <c r="CZ65" s="465">
        <f t="shared" ca="1" si="130"/>
        <v>0</v>
      </c>
    </row>
    <row r="66" spans="1:104" x14ac:dyDescent="0.2">
      <c r="A66" s="195">
        <f t="shared" si="128"/>
        <v>9</v>
      </c>
      <c r="B66" s="195">
        <f t="shared" si="129"/>
        <v>2025</v>
      </c>
      <c r="C66" s="187">
        <f t="shared" ca="1" si="127"/>
        <v>0</v>
      </c>
      <c r="D66" s="466"/>
      <c r="E66" s="466"/>
      <c r="F66" s="466"/>
      <c r="G66" s="466"/>
      <c r="H66" s="466"/>
      <c r="I66" s="466"/>
      <c r="J66" s="466"/>
      <c r="K66" s="466"/>
      <c r="L66" s="467">
        <f ca="1">IF($C$8="y",$C66*IF($DB20&gt;2019,VLOOKUP(2020,'Bonus Calc'!$A$18:$CZ$61,$D$104,0),VLOOKUP($DB20,'Bonus Calc'!$A$18:$CZ$61,$D$104,0)),+IF(OR($DB20&gt;2020,$C66=0),0,INDIRECT("'"&amp;$D$102&amp;"'!"&amp;$D$101&amp;$D$103))+IF($DB20&gt;2020,$C66*INDIRECT("'Bonus Calc'!"&amp;$D$101&amp;61)))</f>
        <v>0</v>
      </c>
      <c r="M66" s="467">
        <f ca="1">IF($C$8="y",$C66*IF($DB20&gt;2019,VLOOKUP(2020,'Bonus Calc'!$A$18:$CZ$61,$E$104,0),VLOOKUP($DB20,'Bonus Calc'!$A$18:$CZ$61,$E$104,0)),+IF(OR($DB20&gt;2020,$C66=0),0,INDIRECT("'"&amp;$D$102&amp;"'!"&amp;$E$101&amp;$D$103))+IF($DB20&gt;2020,$C66*INDIRECT("'Bonus Calc'!"&amp;$E$101&amp;61)))</f>
        <v>0</v>
      </c>
      <c r="N66" s="467">
        <f ca="1">IF($C$8="y",$C66*IF($DB20&gt;2019,VLOOKUP(2020,'Bonus Calc'!$A$18:$CZ$61,$F$104,0),VLOOKUP($DB20,'Bonus Calc'!$A$18:$CZ$61,$F$104,0)),+IF(OR($DB20&gt;2020,$C66=0),0,INDIRECT("'"&amp;$D$102&amp;"'!"&amp;$F$101&amp;$D$103))+IF($DB20&gt;2020,$C66*INDIRECT("'Bonus Calc'!"&amp;$F$101&amp;61)))</f>
        <v>0</v>
      </c>
      <c r="O66" s="467">
        <f ca="1">IF($C$8="y",$C66*IF($DB20&gt;2019,VLOOKUP(2020,'Bonus Calc'!$A$18:$CZ$61,$G$104,0),VLOOKUP($DB20,'Bonus Calc'!$A$18:$CZ$61,$G$104,0)),+IF(OR($DB20&gt;2020,$C66=0),0,INDIRECT("'"&amp;$D$102&amp;"'!"&amp;$G$101&amp;$D$103))+IF($DB20&gt;2020,$C66*INDIRECT("'Bonus Calc'!"&amp;$G$101&amp;61)))</f>
        <v>0</v>
      </c>
      <c r="P66" s="467">
        <f ca="1">IF($C$8="y",$C66*IF($DB20&gt;2019,VLOOKUP(2020,'Bonus Calc'!$A$18:$CZ$61,$H$104,0),VLOOKUP($DB20,'Bonus Calc'!$A$18:$CZ$61,$H$104,0)),+IF(OR($DB20&gt;2020,$C66=0),0,INDIRECT("'"&amp;$D$102&amp;"'!"&amp;$H$101&amp;$D$103))+IF($DB20&gt;2020,$C66*INDIRECT("'Bonus Calc'!"&amp;$H$101&amp;61)))</f>
        <v>0</v>
      </c>
      <c r="Q66" s="467">
        <f ca="1">IF($C$8="y",$C66*IF($DB20&gt;2019,VLOOKUP(2020,'Bonus Calc'!$A$18:$CZ$61,$I$104,0),VLOOKUP($DB20,'Bonus Calc'!$A$18:$CZ$61,$I$104,0)),+IF(OR($DB20&gt;2020,$C66=0),0,INDIRECT("'"&amp;$D$102&amp;"'!"&amp;$I$101&amp;$D$103))+IF($DB20&gt;2020,$C66*INDIRECT("'Bonus Calc'!"&amp;$I$101&amp;61)))</f>
        <v>0</v>
      </c>
      <c r="R66" s="467">
        <f ca="1">IF($C$8="y",$C66*IF($DB20&gt;2019,VLOOKUP(2020,'Bonus Calc'!$A$18:$CZ$61,$J$104,0),VLOOKUP($DB20,'Bonus Calc'!$A$18:$CZ$61,$J$104,0)),+IF(OR($DB20&gt;2020,$C66=0),0,INDIRECT("'"&amp;$D$102&amp;"'!"&amp;$J$101&amp;$D$103))+IF($DB20&gt;2020,$C66*INDIRECT("'Bonus Calc'!"&amp;$J$101&amp;61)))</f>
        <v>0</v>
      </c>
      <c r="S66" s="467">
        <f ca="1">IF($C$8="y",$C66*IF($DB20&gt;2019,VLOOKUP(2020,'Bonus Calc'!$A$18:$CZ$61,$K$104,0),VLOOKUP($DB20,'Bonus Calc'!$A$18:$CZ$61,$K$104,0)),+IF(OR($DB20&gt;2020,$C66=0),0,INDIRECT("'"&amp;$D$102&amp;"'!"&amp;$K$101&amp;$D$103))+IF($DB20&gt;2020,$C66*INDIRECT("'Bonus Calc'!"&amp;$K$101&amp;61)))</f>
        <v>0</v>
      </c>
      <c r="T66" s="467">
        <f ca="1">IF($C$8="y",$C66*IF($DB20&gt;2019,VLOOKUP(2020,'Bonus Calc'!$A$18:$CZ$61,$L$104,0),VLOOKUP($DB20,'Bonus Calc'!$A$18:$CZ$61,$L$104,0)),+IF(OR($DB20&gt;2020,$C66=0),0,INDIRECT("'"&amp;$D$102&amp;"'!"&amp;$L$101&amp;$D$103))+IF($DB20&gt;2020,$C66*INDIRECT("'Bonus Calc'!"&amp;$L$101&amp;61)))</f>
        <v>0</v>
      </c>
      <c r="U66" s="467">
        <f ca="1">IF($C$8="y",$C66*IF($DB20&gt;2019,VLOOKUP(2020,'Bonus Calc'!$A$18:$CZ$61,$M$104,0),VLOOKUP($DB20,'Bonus Calc'!$A$18:$CZ$61,$M$104,0)),+IF(OR($DB20&gt;2020,$C66=0),0,INDIRECT("'"&amp;$D$102&amp;"'!"&amp;$M$101&amp;$D$103))+IF($DB20&gt;2020,$C66*INDIRECT("'Bonus Calc'!"&amp;$M$101&amp;61)))</f>
        <v>0</v>
      </c>
      <c r="V66" s="467">
        <f ca="1">IF($C$8="y",$C66*IF($DB20&gt;2019,VLOOKUP(2020,'Bonus Calc'!$A$18:$CZ$61,$N$104,0),VLOOKUP($DB20,'Bonus Calc'!$A$18:$CZ$61,$N$104,0)),+IF(OR($DB20&gt;2020,$C66=0),0,INDIRECT("'"&amp;$D$102&amp;"'!"&amp;$N$101&amp;$D$103))+IF($DB20&gt;2020,$C66*INDIRECT("'Bonus Calc'!"&amp;$N$101&amp;61)))</f>
        <v>0</v>
      </c>
      <c r="W66" s="467">
        <f ca="1">IF($C$8="y",$C66*IF($DB20&gt;2019,VLOOKUP(2020,'Bonus Calc'!$A$18:$CZ$61,$O$104,0),VLOOKUP($DB20,'Bonus Calc'!$A$18:$CZ$61,$O$104,0)),+IF(OR($DB20&gt;2020,$C66=0),0,INDIRECT("'"&amp;$D$102&amp;"'!"&amp;$O$101&amp;$D$103))+IF($DB20&gt;2020,$C66*INDIRECT("'Bonus Calc'!"&amp;$O$101&amp;61)))</f>
        <v>0</v>
      </c>
      <c r="X66" s="467">
        <f ca="1">IF($C$8="y",$C66*IF($DB20&gt;2019,VLOOKUP(2020,'Bonus Calc'!$A$18:$CZ$61,$P$104,0),VLOOKUP($DB20,'Bonus Calc'!$A$18:$CZ$61,$P$104,0)),+IF(OR($DB20&gt;2020,$C66=0),0,INDIRECT("'"&amp;$D$102&amp;"'!"&amp;$P$101&amp;$D$103))+IF($DB20&gt;2020,$C66*INDIRECT("'Bonus Calc'!"&amp;$P$101&amp;61)))</f>
        <v>0</v>
      </c>
      <c r="Y66" s="467">
        <f ca="1">IF($C$8="y",$C66*IF($DB20&gt;2019,VLOOKUP(2020,'Bonus Calc'!$A$18:$CZ$61,$Q$104,0),VLOOKUP($DB20,'Bonus Calc'!$A$18:$CZ$61,$Q$104,0)),+IF(OR($DB20&gt;2020,$C66=0),0,INDIRECT("'"&amp;$D$102&amp;"'!"&amp;$Q$101&amp;$D$103))+IF($DB20&gt;2020,$C66*INDIRECT("'Bonus Calc'!"&amp;$Q$101&amp;61)))</f>
        <v>0</v>
      </c>
      <c r="Z66" s="467">
        <f ca="1">IF($C$8="y",$C66*IF($DB20&gt;2019,VLOOKUP(2020,'Bonus Calc'!$A$18:$CZ$61,$R$104,0),VLOOKUP($DB20,'Bonus Calc'!$A$18:$CZ$61,$R$104,0)),+IF(OR($DB20&gt;2020,$C66=0),0,INDIRECT("'"&amp;$D$102&amp;"'!"&amp;$R$101&amp;$D$103))+IF($DB20&gt;2020,$C66*INDIRECT("'Bonus Calc'!"&amp;$R$101&amp;61)))</f>
        <v>0</v>
      </c>
      <c r="AA66" s="467">
        <f ca="1">IF($C$8="y",$C66*IF($DB20&gt;2019,VLOOKUP(2020,'Bonus Calc'!$A$18:$CZ$61,$S$104,0),VLOOKUP($DB20,'Bonus Calc'!$A$18:$CZ$61,$S$104,0)),+IF(OR($DB20&gt;2020,$C66=0),0,INDIRECT("'"&amp;$D$102&amp;"'!"&amp;$S$101&amp;$D$103))+IF($DB20&gt;2020,$C66*INDIRECT("'Bonus Calc'!"&amp;$S$101&amp;61)))</f>
        <v>0</v>
      </c>
      <c r="AB66" s="467">
        <f ca="1">IF($C$8="y",$C66*IF($DB20&gt;2019,VLOOKUP(2020,'Bonus Calc'!$A$18:$CZ$61,$T$104,0),VLOOKUP($DB20,'Bonus Calc'!$A$18:$CZ$61,$T$104,0)),+IF(OR($DB20&gt;2020,$C66=0),0,INDIRECT("'"&amp;$D$102&amp;"'!"&amp;$T$101&amp;$D$103))+IF($DB20&gt;2020,$C66*INDIRECT("'Bonus Calc'!"&amp;$T$101&amp;61)))</f>
        <v>0</v>
      </c>
      <c r="AC66" s="467">
        <f ca="1">IF($C$8="y",$C66*IF($DB20&gt;2019,VLOOKUP(2020,'Bonus Calc'!$A$18:$CZ$61,$U$104,0),VLOOKUP($DB20,'Bonus Calc'!$A$18:$CZ$61,$U$104,0)),+IF(OR($DB20&gt;2020,$C66=0),0,INDIRECT("'"&amp;$D$102&amp;"'!"&amp;$U$101&amp;$D$103))+IF($DB20&gt;2020,$C66*INDIRECT("'Bonus Calc'!"&amp;$U$101&amp;61)))</f>
        <v>0</v>
      </c>
      <c r="AD66" s="467">
        <f ca="1">IF($C$8="y",$C66*IF($DB20&gt;2019,VLOOKUP(2020,'Bonus Calc'!$A$18:$CZ$61,$V$104,0),VLOOKUP($DB20,'Bonus Calc'!$A$18:$CZ$61,$V$104,0)),+IF(OR($DB20&gt;2020,$C66=0),0,INDIRECT("'"&amp;$D$102&amp;"'!"&amp;$V$101&amp;$D$103))+IF($DB20&gt;2020,$C66*INDIRECT("'Bonus Calc'!"&amp;$V$101&amp;61)))</f>
        <v>0</v>
      </c>
      <c r="AE66" s="467">
        <f ca="1">IF($C$8="y",$C66*IF($DB20&gt;2019,VLOOKUP(2020,'Bonus Calc'!$A$18:$CZ$61,$W$104,0),VLOOKUP($DB20,'Bonus Calc'!$A$18:$CZ$61,$W$104,0)),+IF(OR($DB20&gt;2020,$C66=0),0,INDIRECT("'"&amp;$D$102&amp;"'!"&amp;$W$101&amp;$D$103))+IF($DB20&gt;2020,$C66*INDIRECT("'Bonus Calc'!"&amp;$W$101&amp;61)))</f>
        <v>0</v>
      </c>
      <c r="AF66" s="467">
        <f ca="1">IF($C$8="y",$C66*IF($DB20&gt;2019,VLOOKUP(2020,'Bonus Calc'!$A$18:$CZ$61,$X$104,0),VLOOKUP($DB20,'Bonus Calc'!$A$18:$CZ$61,$X$104,0)),+IF(OR($DB20&gt;2020,$C66=0),0,INDIRECT("'"&amp;$D$102&amp;"'!"&amp;$X$101&amp;$D$103))+IF($DB20&gt;2020,$C66*INDIRECT("'Bonus Calc'!"&amp;$X$101&amp;61)))</f>
        <v>0</v>
      </c>
      <c r="AG66" s="467">
        <f ca="1">IF($C$8="y",$C66*IF($DB20&gt;2019,VLOOKUP(2020,'Bonus Calc'!$A$18:$CZ$61,$Y$104,0),VLOOKUP($DB20,'Bonus Calc'!$A$18:$CZ$61,$Y$104,0)),+IF(OR($DB20&gt;2020,$C66=0),0,INDIRECT("'"&amp;$D$102&amp;"'!"&amp;$Y$101&amp;$D$103))+IF($DB20&gt;2020,$C66*INDIRECT("'Bonus Calc'!"&amp;$Y$101&amp;61)))</f>
        <v>0</v>
      </c>
      <c r="AH66" s="467">
        <f ca="1">IF($C$8="y",$C66*IF($DB20&gt;2019,VLOOKUP(2020,'Bonus Calc'!$A$18:$CZ$61,$Z$104,0),VLOOKUP($DB20,'Bonus Calc'!$A$18:$CZ$61,$Z$104,0)),+IF(OR($DB20&gt;2020,$C66=0),0,INDIRECT("'"&amp;$D$102&amp;"'!"&amp;$Z$101&amp;$D$103))+IF($DB20&gt;2020,$C66*INDIRECT("'Bonus Calc'!"&amp;$Z$101&amp;61)))</f>
        <v>0</v>
      </c>
      <c r="AI66" s="467">
        <f ca="1">IF($C$8="y",$C66*IF($DB20&gt;2019,VLOOKUP(2020,'Bonus Calc'!$A$18:$CZ$61,$AA$104,0),VLOOKUP($DB20,'Bonus Calc'!$A$18:$CZ$61,$AA$104,0)),+IF(OR($DB20&gt;2020,$C66=0),0,INDIRECT("'"&amp;$D$102&amp;"'!"&amp;$AA$101&amp;$D$103))+IF($DB20&gt;2020,$C66*INDIRECT("'Bonus Calc'!"&amp;$AA$101&amp;61)))</f>
        <v>0</v>
      </c>
      <c r="AJ66" s="467">
        <f ca="1">IF($C$8="y",$C66*IF($DB20&gt;2019,VLOOKUP(2020,'Bonus Calc'!$A$18:$CZ$61,$AB$104,0),VLOOKUP($DB20,'Bonus Calc'!$A$18:$CZ$61,$AB$104,0)),+IF(OR($DB20&gt;2020,$C66=0),0,INDIRECT("'"&amp;$D$102&amp;"'!"&amp;$AB$101&amp;$D$103))+IF($DB20&gt;2020,$C66*INDIRECT("'Bonus Calc'!"&amp;$AB$101&amp;61)))</f>
        <v>0</v>
      </c>
      <c r="AK66" s="467">
        <f ca="1">IF($C$8="y",$C66*IF($DB20&gt;2019,VLOOKUP(2020,'Bonus Calc'!$A$18:$CZ$61,$AC$104,0),VLOOKUP($DB20,'Bonus Calc'!$A$18:$CZ$61,$AC$104,0)),+IF(OR($DB20&gt;2020,$C66=0),0,INDIRECT("'"&amp;$D$102&amp;"'!"&amp;$AC$101&amp;$D$103))+IF($DB20&gt;2020,$C66*INDIRECT("'Bonus Calc'!"&amp;$AC$101&amp;61)))</f>
        <v>0</v>
      </c>
      <c r="AL66" s="467">
        <f ca="1">IF($C$8="y",$C66*IF($DB20&gt;2019,VLOOKUP(2020,'Bonus Calc'!$A$18:$CZ$61,$AD$104,0),VLOOKUP($DB20,'Bonus Calc'!$A$18:$CZ$61,$AD$104,0)),+IF(OR($DB20&gt;2020,$C66=0),0,INDIRECT("'"&amp;$D$102&amp;"'!"&amp;$AD$101&amp;$D$103))+IF($DB20&gt;2020,$C66*INDIRECT("'Bonus Calc'!"&amp;$AD$101&amp;61)))</f>
        <v>0</v>
      </c>
      <c r="AM66" s="467">
        <f ca="1">IF($C$8="y",$C66*IF($DB20&gt;2019,VLOOKUP(2020,'Bonus Calc'!$A$18:$CZ$61,$AE$104,0),VLOOKUP($DB20,'Bonus Calc'!$A$18:$CZ$61,$AE$104,0)),+IF(OR($DB20&gt;2020,$C66=0),0,INDIRECT("'"&amp;$D$102&amp;"'!"&amp;$AE$101&amp;$D$103))+IF($DB20&gt;2020,$C66*INDIRECT("'Bonus Calc'!"&amp;$AE$101&amp;61)))</f>
        <v>0</v>
      </c>
      <c r="AN66" s="467">
        <f ca="1">IF($C$8="y",$C66*IF($DB20&gt;2019,VLOOKUP(2020,'Bonus Calc'!$A$18:$CZ$61,$AF$104,0),VLOOKUP($DB20,'Bonus Calc'!$A$18:$CZ$61,$AF$104,0)),+IF(OR($DB20&gt;2020,$C66=0),0,INDIRECT("'"&amp;$D$102&amp;"'!"&amp;$AF$101&amp;$D$103))+IF($DB20&gt;2020,$C66*INDIRECT("'Bonus Calc'!"&amp;$AF$101&amp;61)))</f>
        <v>0</v>
      </c>
      <c r="AO66" s="467">
        <f ca="1">IF($C$8="y",$C66*IF($DB20&gt;2019,VLOOKUP(2020,'Bonus Calc'!$A$18:$CZ$61,$AG$104,0),VLOOKUP($DB20,'Bonus Calc'!$A$18:$CZ$61,$AG$104,0)),+IF(OR($DB20&gt;2020,$C66=0),0,INDIRECT("'"&amp;$D$102&amp;"'!"&amp;$AG$101&amp;$D$103))+IF($DB20&gt;2020,$C66*INDIRECT("'Bonus Calc'!"&amp;$AG$101&amp;61)))</f>
        <v>0</v>
      </c>
      <c r="AP66" s="467">
        <f ca="1">IF($C$8="y",$C66*IF($DB20&gt;2019,VLOOKUP(2020,'Bonus Calc'!$A$18:$CZ$61,$AH$104,0),VLOOKUP($DB20,'Bonus Calc'!$A$18:$CZ$61,$AH$104,0)),+IF(OR($DB20&gt;2020,$C66=0),0,INDIRECT("'"&amp;$D$102&amp;"'!"&amp;$AH$101&amp;$D$103))+IF($DB20&gt;2020,$C66*INDIRECT("'Bonus Calc'!"&amp;$AH$101&amp;61)))</f>
        <v>0</v>
      </c>
      <c r="AQ66" s="467">
        <f ca="1">IF($C$8="y",$C66*IF($DB20&gt;2019,VLOOKUP(2020,'Bonus Calc'!$A$18:$CZ$61,$AI$104,0),VLOOKUP($DB20,'Bonus Calc'!$A$18:$CZ$61,$AI$104,0)),+IF(OR($DB20&gt;2020,$C66=0),0,INDIRECT("'"&amp;$D$102&amp;"'!"&amp;$AI$101&amp;$D$103))+IF($DB20&gt;2020,$C66*INDIRECT("'Bonus Calc'!"&amp;$AI$101&amp;61)))</f>
        <v>0</v>
      </c>
      <c r="AR66" s="467">
        <f ca="1">IF($C$8="y",$C66*IF($DB20&gt;2019,VLOOKUP(2020,'Bonus Calc'!$A$18:$CZ$61,$AJ$104,0),VLOOKUP($DB20,'Bonus Calc'!$A$18:$CZ$61,$AJ$104,0)),+IF(OR($DB20&gt;2020,$C66=0),0,INDIRECT("'"&amp;$D$102&amp;"'!"&amp;$AJ$101&amp;$D$103))+IF($DB20&gt;2020,$C66*INDIRECT("'Bonus Calc'!"&amp;$AJ$101&amp;61)))</f>
        <v>0</v>
      </c>
      <c r="AS66" s="467">
        <f ca="1">IF($C$8="y",$C66*IF($DB20&gt;2019,VLOOKUP(2020,'Bonus Calc'!$A$18:$CZ$61,$AK$104,0),VLOOKUP($DB20,'Bonus Calc'!$A$18:$CZ$61,$AK$104,0)),+IF(OR($DB20&gt;2020,$C66=0),0,INDIRECT("'"&amp;$D$102&amp;"'!"&amp;$AK$101&amp;$D$103))+IF($DB20&gt;2020,$C66*INDIRECT("'Bonus Calc'!"&amp;$AK$101&amp;61)))</f>
        <v>0</v>
      </c>
      <c r="AT66" s="467">
        <f ca="1">IF($C$8="y",$C66*IF($DB20&gt;2019,VLOOKUP(2020,'Bonus Calc'!$A$18:$CZ$61,$AL$104,0),VLOOKUP($DB20,'Bonus Calc'!$A$18:$CZ$61,$AL$104,0)),+IF(OR($DB20&gt;2020,$C66=0),0,INDIRECT("'"&amp;$D$102&amp;"'!"&amp;$AL$101&amp;$D$103))+IF($DB20&gt;2020,$C66*INDIRECT("'Bonus Calc'!"&amp;$AL$101&amp;61)))</f>
        <v>0</v>
      </c>
      <c r="AU66" s="467">
        <f ca="1">IF($C$8="y",$C66*IF($DB20&gt;2019,VLOOKUP(2020,'Bonus Calc'!$A$18:$CZ$61,$AM$104,0),VLOOKUP($DB20,'Bonus Calc'!$A$18:$CZ$61,$AM$104,0)),+IF(OR($DB20&gt;2020,$C66=0),0,INDIRECT("'"&amp;$D$102&amp;"'!"&amp;$AM$101&amp;$D$103))+IF($DB20&gt;2020,$C66*INDIRECT("'Bonus Calc'!"&amp;$AM$101&amp;61)))</f>
        <v>0</v>
      </c>
      <c r="AV66" s="467">
        <f ca="1">IF($C$8="y",$C66*IF($DB20&gt;2019,VLOOKUP(2020,'Bonus Calc'!$A$18:$CZ$61,$AN$104,0),VLOOKUP($DB20,'Bonus Calc'!$A$18:$CZ$61,$AN$104,0)),+IF(OR($DB20&gt;2020,$C66=0),0,INDIRECT("'"&amp;$D$102&amp;"'!"&amp;$AN$101&amp;$D$103))+IF($DB20&gt;2020,$C66*INDIRECT("'Bonus Calc'!"&amp;$AN$101&amp;61)))</f>
        <v>0</v>
      </c>
      <c r="AW66" s="467">
        <f ca="1">IF($C$8="y",$C66*IF($DB20&gt;2019,VLOOKUP(2020,'Bonus Calc'!$A$18:$CZ$61,$AO$104,0),VLOOKUP($DB20,'Bonus Calc'!$A$18:$CZ$61,$AO$104,0)),+IF(OR($DB20&gt;2020,$C66=0),0,INDIRECT("'"&amp;$D$102&amp;"'!"&amp;$AO$101&amp;$D$103))+IF($DB20&gt;2020,$C66*INDIRECT("'Bonus Calc'!"&amp;$AO$101&amp;61)))</f>
        <v>0</v>
      </c>
      <c r="AX66" s="467">
        <f ca="1">IF($C$8="y",$C66*IF($DB20&gt;2019,VLOOKUP(2020,'Bonus Calc'!$A$18:$CZ$61,$AP$104,0),VLOOKUP($DB20,'Bonus Calc'!$A$18:$CZ$61,$AP$104,0)),+IF(OR($DB20&gt;2020,$C66=0),0,INDIRECT("'"&amp;$D$102&amp;"'!"&amp;$AP$101&amp;$D$103))+IF($DB20&gt;2020,$C66*INDIRECT("'Bonus Calc'!"&amp;$AP$101&amp;61)))</f>
        <v>0</v>
      </c>
      <c r="AY66" s="467">
        <f ca="1">IF($C$8="y",$C66*IF($DB20&gt;2019,VLOOKUP(2020,'Bonus Calc'!$A$18:$CZ$61,$AQ$104,0),VLOOKUP($DB20,'Bonus Calc'!$A$18:$CZ$61,$AQ$104,0)),+IF(OR($DB20&gt;2020,$C66=0),0,INDIRECT("'"&amp;$D$102&amp;"'!"&amp;$AQ$101&amp;$D$103))+IF($DB20&gt;2020,$C66*INDIRECT("'Bonus Calc'!"&amp;$AQ$101&amp;61)))</f>
        <v>0</v>
      </c>
      <c r="AZ66" s="467"/>
      <c r="BA66" s="467"/>
      <c r="BB66" s="467"/>
      <c r="BC66" s="467"/>
      <c r="BD66" s="467"/>
      <c r="BE66" s="467"/>
      <c r="BF66" s="467"/>
      <c r="BG66" s="467"/>
      <c r="BH66" s="467"/>
      <c r="BI66" s="467"/>
      <c r="BJ66" s="467"/>
      <c r="BK66" s="467"/>
      <c r="BL66" s="468"/>
      <c r="BM66" s="468"/>
      <c r="BN66" s="468"/>
      <c r="BO66" s="468"/>
      <c r="BP66" s="468"/>
      <c r="BQ66" s="468"/>
      <c r="BR66" s="468"/>
      <c r="BS66" s="468"/>
      <c r="BT66" s="468"/>
      <c r="BU66" s="468"/>
      <c r="BV66" s="468"/>
      <c r="BW66" s="468"/>
      <c r="BX66" s="468"/>
      <c r="BY66" s="468"/>
      <c r="BZ66" s="468"/>
      <c r="CA66" s="468"/>
      <c r="CB66" s="468"/>
      <c r="CC66" s="468"/>
      <c r="CD66" s="468"/>
      <c r="CE66" s="468"/>
      <c r="CF66" s="468"/>
      <c r="CG66" s="467"/>
      <c r="CH66" s="467"/>
      <c r="CI66" s="467"/>
      <c r="CJ66" s="467"/>
      <c r="CK66" s="467"/>
      <c r="CL66" s="467"/>
      <c r="CM66" s="467"/>
      <c r="CN66" s="467"/>
      <c r="CO66" s="467"/>
      <c r="CP66" s="467"/>
      <c r="CQ66" s="467"/>
      <c r="CR66" s="467"/>
      <c r="CS66" s="467"/>
      <c r="CT66" s="467"/>
      <c r="CU66" s="467"/>
      <c r="CV66" s="467"/>
      <c r="CW66" s="467"/>
      <c r="CX66" s="467"/>
      <c r="CY66" s="467"/>
      <c r="CZ66" s="465">
        <f t="shared" ca="1" si="130"/>
        <v>0</v>
      </c>
    </row>
    <row r="67" spans="1:104" x14ac:dyDescent="0.2">
      <c r="A67" s="195">
        <f t="shared" si="128"/>
        <v>10</v>
      </c>
      <c r="B67" s="195">
        <f t="shared" si="129"/>
        <v>2026</v>
      </c>
      <c r="C67" s="187">
        <f t="shared" ca="1" si="127"/>
        <v>0</v>
      </c>
      <c r="D67" s="466"/>
      <c r="E67" s="466"/>
      <c r="F67" s="466"/>
      <c r="G67" s="466"/>
      <c r="H67" s="466"/>
      <c r="I67" s="466"/>
      <c r="J67" s="466"/>
      <c r="K67" s="466"/>
      <c r="L67" s="466"/>
      <c r="M67" s="467">
        <f ca="1">IF($C$8="y",$C67*IF($DB21&gt;2019,VLOOKUP(2020,'Bonus Calc'!$A$18:$CZ$61,$D$104,0),VLOOKUP($DB21,'Bonus Calc'!$A$18:$CZ$61,$D$104,0)),+IF(OR($DB21&gt;2020,$C67=0),0,INDIRECT("'"&amp;$D$102&amp;"'!"&amp;$D$101&amp;$D$103))+IF($DB21&gt;2020,$C67*INDIRECT("'Bonus Calc'!"&amp;$D$101&amp;61)))</f>
        <v>0</v>
      </c>
      <c r="N67" s="467">
        <f ca="1">IF($C$8="y",$C67*IF($DB21&gt;2019,VLOOKUP(2020,'Bonus Calc'!$A$18:$CZ$61,$E$104,0),VLOOKUP($DB21,'Bonus Calc'!$A$18:$CZ$61,$E$104,0)),+IF(OR($DB21&gt;2020,$C67=0),0,INDIRECT("'"&amp;$D$102&amp;"'!"&amp;$E$101&amp;$D$103))+IF($DB21&gt;2020,$C67*INDIRECT("'Bonus Calc'!"&amp;$E$101&amp;61)))</f>
        <v>0</v>
      </c>
      <c r="O67" s="467">
        <f ca="1">IF($C$8="y",$C67*IF($DB21&gt;2019,VLOOKUP(2020,'Bonus Calc'!$A$18:$CZ$61,$F$104,0),VLOOKUP($DB21,'Bonus Calc'!$A$18:$CZ$61,$F$104,0)),+IF(OR($DB21&gt;2020,$C67=0),0,INDIRECT("'"&amp;$D$102&amp;"'!"&amp;$F$101&amp;$D$103))+IF($DB21&gt;2020,$C67*INDIRECT("'Bonus Calc'!"&amp;$F$101&amp;61)))</f>
        <v>0</v>
      </c>
      <c r="P67" s="467">
        <f ca="1">IF($C$8="y",$C67*IF($DB21&gt;2019,VLOOKUP(2020,'Bonus Calc'!$A$18:$CZ$61,$G$104,0),VLOOKUP($DB21,'Bonus Calc'!$A$18:$CZ$61,$G$104,0)),+IF(OR($DB21&gt;2020,$C67=0),0,INDIRECT("'"&amp;$D$102&amp;"'!"&amp;$G$101&amp;$D$103))+IF($DB21&gt;2020,$C67*INDIRECT("'Bonus Calc'!"&amp;$G$101&amp;61)))</f>
        <v>0</v>
      </c>
      <c r="Q67" s="467">
        <f ca="1">IF($C$8="y",$C67*IF($DB21&gt;2019,VLOOKUP(2020,'Bonus Calc'!$A$18:$CZ$61,$H$104,0),VLOOKUP($DB21,'Bonus Calc'!$A$18:$CZ$61,$H$104,0)),+IF(OR($DB21&gt;2020,$C67=0),0,INDIRECT("'"&amp;$D$102&amp;"'!"&amp;$H$101&amp;$D$103))+IF($DB21&gt;2020,$C67*INDIRECT("'Bonus Calc'!"&amp;$H$101&amp;61)))</f>
        <v>0</v>
      </c>
      <c r="R67" s="467">
        <f ca="1">IF($C$8="y",$C67*IF($DB21&gt;2019,VLOOKUP(2020,'Bonus Calc'!$A$18:$CZ$61,$I$104,0),VLOOKUP($DB21,'Bonus Calc'!$A$18:$CZ$61,$I$104,0)),+IF(OR($DB21&gt;2020,$C67=0),0,INDIRECT("'"&amp;$D$102&amp;"'!"&amp;$I$101&amp;$D$103))+IF($DB21&gt;2020,$C67*INDIRECT("'Bonus Calc'!"&amp;$I$101&amp;61)))</f>
        <v>0</v>
      </c>
      <c r="S67" s="467">
        <f ca="1">IF($C$8="y",$C67*IF($DB21&gt;2019,VLOOKUP(2020,'Bonus Calc'!$A$18:$CZ$61,$J$104,0),VLOOKUP($DB21,'Bonus Calc'!$A$18:$CZ$61,$J$104,0)),+IF(OR($DB21&gt;2020,$C67=0),0,INDIRECT("'"&amp;$D$102&amp;"'!"&amp;$J$101&amp;$D$103))+IF($DB21&gt;2020,$C67*INDIRECT("'Bonus Calc'!"&amp;$J$101&amp;61)))</f>
        <v>0</v>
      </c>
      <c r="T67" s="467">
        <f ca="1">IF($C$8="y",$C67*IF($DB21&gt;2019,VLOOKUP(2020,'Bonus Calc'!$A$18:$CZ$61,$K$104,0),VLOOKUP($DB21,'Bonus Calc'!$A$18:$CZ$61,$K$104,0)),+IF(OR($DB21&gt;2020,$C67=0),0,INDIRECT("'"&amp;$D$102&amp;"'!"&amp;$K$101&amp;$D$103))+IF($DB21&gt;2020,$C67*INDIRECT("'Bonus Calc'!"&amp;$K$101&amp;61)))</f>
        <v>0</v>
      </c>
      <c r="U67" s="467">
        <f ca="1">IF($C$8="y",$C67*IF($DB21&gt;2019,VLOOKUP(2020,'Bonus Calc'!$A$18:$CZ$61,$L$104,0),VLOOKUP($DB21,'Bonus Calc'!$A$18:$CZ$61,$L$104,0)),+IF(OR($DB21&gt;2020,$C67=0),0,INDIRECT("'"&amp;$D$102&amp;"'!"&amp;$L$101&amp;$D$103))+IF($DB21&gt;2020,$C67*INDIRECT("'Bonus Calc'!"&amp;$L$101&amp;61)))</f>
        <v>0</v>
      </c>
      <c r="V67" s="467">
        <f ca="1">IF($C$8="y",$C67*IF($DB21&gt;2019,VLOOKUP(2020,'Bonus Calc'!$A$18:$CZ$61,$M$104,0),VLOOKUP($DB21,'Bonus Calc'!$A$18:$CZ$61,$M$104,0)),+IF(OR($DB21&gt;2020,$C67=0),0,INDIRECT("'"&amp;$D$102&amp;"'!"&amp;$M$101&amp;$D$103))+IF($DB21&gt;2020,$C67*INDIRECT("'Bonus Calc'!"&amp;$M$101&amp;61)))</f>
        <v>0</v>
      </c>
      <c r="W67" s="467">
        <f ca="1">IF($C$8="y",$C67*IF($DB21&gt;2019,VLOOKUP(2020,'Bonus Calc'!$A$18:$CZ$61,$N$104,0),VLOOKUP($DB21,'Bonus Calc'!$A$18:$CZ$61,$N$104,0)),+IF(OR($DB21&gt;2020,$C67=0),0,INDIRECT("'"&amp;$D$102&amp;"'!"&amp;$N$101&amp;$D$103))+IF($DB21&gt;2020,$C67*INDIRECT("'Bonus Calc'!"&amp;$N$101&amp;61)))</f>
        <v>0</v>
      </c>
      <c r="X67" s="467">
        <f ca="1">IF($C$8="y",$C67*IF($DB21&gt;2019,VLOOKUP(2020,'Bonus Calc'!$A$18:$CZ$61,$O$104,0),VLOOKUP($DB21,'Bonus Calc'!$A$18:$CZ$61,$O$104,0)),+IF(OR($DB21&gt;2020,$C67=0),0,INDIRECT("'"&amp;$D$102&amp;"'!"&amp;$O$101&amp;$D$103))+IF($DB21&gt;2020,$C67*INDIRECT("'Bonus Calc'!"&amp;$O$101&amp;61)))</f>
        <v>0</v>
      </c>
      <c r="Y67" s="467">
        <f ca="1">IF($C$8="y",$C67*IF($DB21&gt;2019,VLOOKUP(2020,'Bonus Calc'!$A$18:$CZ$61,$P$104,0),VLOOKUP($DB21,'Bonus Calc'!$A$18:$CZ$61,$P$104,0)),+IF(OR($DB21&gt;2020,$C67=0),0,INDIRECT("'"&amp;$D$102&amp;"'!"&amp;$P$101&amp;$D$103))+IF($DB21&gt;2020,$C67*INDIRECT("'Bonus Calc'!"&amp;$P$101&amp;61)))</f>
        <v>0</v>
      </c>
      <c r="Z67" s="467">
        <f ca="1">IF($C$8="y",$C67*IF($DB21&gt;2019,VLOOKUP(2020,'Bonus Calc'!$A$18:$CZ$61,$Q$104,0),VLOOKUP($DB21,'Bonus Calc'!$A$18:$CZ$61,$Q$104,0)),+IF(OR($DB21&gt;2020,$C67=0),0,INDIRECT("'"&amp;$D$102&amp;"'!"&amp;$Q$101&amp;$D$103))+IF($DB21&gt;2020,$C67*INDIRECT("'Bonus Calc'!"&amp;$Q$101&amp;61)))</f>
        <v>0</v>
      </c>
      <c r="AA67" s="467">
        <f ca="1">IF($C$8="y",$C67*IF($DB21&gt;2019,VLOOKUP(2020,'Bonus Calc'!$A$18:$CZ$61,$R$104,0),VLOOKUP($DB21,'Bonus Calc'!$A$18:$CZ$61,$R$104,0)),+IF(OR($DB21&gt;2020,$C67=0),0,INDIRECT("'"&amp;$D$102&amp;"'!"&amp;$R$101&amp;$D$103))+IF($DB21&gt;2020,$C67*INDIRECT("'Bonus Calc'!"&amp;$R$101&amp;61)))</f>
        <v>0</v>
      </c>
      <c r="AB67" s="467">
        <f ca="1">IF($C$8="y",$C67*IF($DB21&gt;2019,VLOOKUP(2020,'Bonus Calc'!$A$18:$CZ$61,$S$104,0),VLOOKUP($DB21,'Bonus Calc'!$A$18:$CZ$61,$S$104,0)),+IF(OR($DB21&gt;2020,$C67=0),0,INDIRECT("'"&amp;$D$102&amp;"'!"&amp;$S$101&amp;$D$103))+IF($DB21&gt;2020,$C67*INDIRECT("'Bonus Calc'!"&amp;$S$101&amp;61)))</f>
        <v>0</v>
      </c>
      <c r="AC67" s="467">
        <f ca="1">IF($C$8="y",$C67*IF($DB21&gt;2019,VLOOKUP(2020,'Bonus Calc'!$A$18:$CZ$61,$T$104,0),VLOOKUP($DB21,'Bonus Calc'!$A$18:$CZ$61,$T$104,0)),+IF(OR($DB21&gt;2020,$C67=0),0,INDIRECT("'"&amp;$D$102&amp;"'!"&amp;$T$101&amp;$D$103))+IF($DB21&gt;2020,$C67*INDIRECT("'Bonus Calc'!"&amp;$T$101&amp;61)))</f>
        <v>0</v>
      </c>
      <c r="AD67" s="467">
        <f ca="1">IF($C$8="y",$C67*IF($DB21&gt;2019,VLOOKUP(2020,'Bonus Calc'!$A$18:$CZ$61,$U$104,0),VLOOKUP($DB21,'Bonus Calc'!$A$18:$CZ$61,$U$104,0)),+IF(OR($DB21&gt;2020,$C67=0),0,INDIRECT("'"&amp;$D$102&amp;"'!"&amp;$U$101&amp;$D$103))+IF($DB21&gt;2020,$C67*INDIRECT("'Bonus Calc'!"&amp;$U$101&amp;61)))</f>
        <v>0</v>
      </c>
      <c r="AE67" s="467">
        <f ca="1">IF($C$8="y",$C67*IF($DB21&gt;2019,VLOOKUP(2020,'Bonus Calc'!$A$18:$CZ$61,$V$104,0),VLOOKUP($DB21,'Bonus Calc'!$A$18:$CZ$61,$V$104,0)),+IF(OR($DB21&gt;2020,$C67=0),0,INDIRECT("'"&amp;$D$102&amp;"'!"&amp;$V$101&amp;$D$103))+IF($DB21&gt;2020,$C67*INDIRECT("'Bonus Calc'!"&amp;$V$101&amp;61)))</f>
        <v>0</v>
      </c>
      <c r="AF67" s="467">
        <f ca="1">IF($C$8="y",$C67*IF($DB21&gt;2019,VLOOKUP(2020,'Bonus Calc'!$A$18:$CZ$61,$W$104,0),VLOOKUP($DB21,'Bonus Calc'!$A$18:$CZ$61,$W$104,0)),+IF(OR($DB21&gt;2020,$C67=0),0,INDIRECT("'"&amp;$D$102&amp;"'!"&amp;$W$101&amp;$D$103))+IF($DB21&gt;2020,$C67*INDIRECT("'Bonus Calc'!"&amp;$W$101&amp;61)))</f>
        <v>0</v>
      </c>
      <c r="AG67" s="467">
        <f ca="1">IF($C$8="y",$C67*IF($DB21&gt;2019,VLOOKUP(2020,'Bonus Calc'!$A$18:$CZ$61,$X$104,0),VLOOKUP($DB21,'Bonus Calc'!$A$18:$CZ$61,$X$104,0)),+IF(OR($DB21&gt;2020,$C67=0),0,INDIRECT("'"&amp;$D$102&amp;"'!"&amp;$X$101&amp;$D$103))+IF($DB21&gt;2020,$C67*INDIRECT("'Bonus Calc'!"&amp;$X$101&amp;61)))</f>
        <v>0</v>
      </c>
      <c r="AH67" s="467">
        <f ca="1">IF($C$8="y",$C67*IF($DB21&gt;2019,VLOOKUP(2020,'Bonus Calc'!$A$18:$CZ$61,$Y$104,0),VLOOKUP($DB21,'Bonus Calc'!$A$18:$CZ$61,$Y$104,0)),+IF(OR($DB21&gt;2020,$C67=0),0,INDIRECT("'"&amp;$D$102&amp;"'!"&amp;$Y$101&amp;$D$103))+IF($DB21&gt;2020,$C67*INDIRECT("'Bonus Calc'!"&amp;$Y$101&amp;61)))</f>
        <v>0</v>
      </c>
      <c r="AI67" s="467">
        <f ca="1">IF($C$8="y",$C67*IF($DB21&gt;2019,VLOOKUP(2020,'Bonus Calc'!$A$18:$CZ$61,$Z$104,0),VLOOKUP($DB21,'Bonus Calc'!$A$18:$CZ$61,$Z$104,0)),+IF(OR($DB21&gt;2020,$C67=0),0,INDIRECT("'"&amp;$D$102&amp;"'!"&amp;$Z$101&amp;$D$103))+IF($DB21&gt;2020,$C67*INDIRECT("'Bonus Calc'!"&amp;$Z$101&amp;61)))</f>
        <v>0</v>
      </c>
      <c r="AJ67" s="467">
        <f ca="1">IF($C$8="y",$C67*IF($DB21&gt;2019,VLOOKUP(2020,'Bonus Calc'!$A$18:$CZ$61,$AA$104,0),VLOOKUP($DB21,'Bonus Calc'!$A$18:$CZ$61,$AA$104,0)),+IF(OR($DB21&gt;2020,$C67=0),0,INDIRECT("'"&amp;$D$102&amp;"'!"&amp;$AA$101&amp;$D$103))+IF($DB21&gt;2020,$C67*INDIRECT("'Bonus Calc'!"&amp;$AA$101&amp;61)))</f>
        <v>0</v>
      </c>
      <c r="AK67" s="467">
        <f ca="1">IF($C$8="y",$C67*IF($DB21&gt;2019,VLOOKUP(2020,'Bonus Calc'!$A$18:$CZ$61,$AB$104,0),VLOOKUP($DB21,'Bonus Calc'!$A$18:$CZ$61,$AB$104,0)),+IF(OR($DB21&gt;2020,$C67=0),0,INDIRECT("'"&amp;$D$102&amp;"'!"&amp;$AB$101&amp;$D$103))+IF($DB21&gt;2020,$C67*INDIRECT("'Bonus Calc'!"&amp;$AB$101&amp;61)))</f>
        <v>0</v>
      </c>
      <c r="AL67" s="467">
        <f ca="1">IF($C$8="y",$C67*IF($DB21&gt;2019,VLOOKUP(2020,'Bonus Calc'!$A$18:$CZ$61,$AC$104,0),VLOOKUP($DB21,'Bonus Calc'!$A$18:$CZ$61,$AC$104,0)),+IF(OR($DB21&gt;2020,$C67=0),0,INDIRECT("'"&amp;$D$102&amp;"'!"&amp;$AC$101&amp;$D$103))+IF($DB21&gt;2020,$C67*INDIRECT("'Bonus Calc'!"&amp;$AC$101&amp;61)))</f>
        <v>0</v>
      </c>
      <c r="AM67" s="467">
        <f ca="1">IF($C$8="y",$C67*IF($DB21&gt;2019,VLOOKUP(2020,'Bonus Calc'!$A$18:$CZ$61,$AD$104,0),VLOOKUP($DB21,'Bonus Calc'!$A$18:$CZ$61,$AD$104,0)),+IF(OR($DB21&gt;2020,$C67=0),0,INDIRECT("'"&amp;$D$102&amp;"'!"&amp;$AD$101&amp;$D$103))+IF($DB21&gt;2020,$C67*INDIRECT("'Bonus Calc'!"&amp;$AD$101&amp;61)))</f>
        <v>0</v>
      </c>
      <c r="AN67" s="467">
        <f ca="1">IF($C$8="y",$C67*IF($DB21&gt;2019,VLOOKUP(2020,'Bonus Calc'!$A$18:$CZ$61,$AE$104,0),VLOOKUP($DB21,'Bonus Calc'!$A$18:$CZ$61,$AE$104,0)),+IF(OR($DB21&gt;2020,$C67=0),0,INDIRECT("'"&amp;$D$102&amp;"'!"&amp;$AE$101&amp;$D$103))+IF($DB21&gt;2020,$C67*INDIRECT("'Bonus Calc'!"&amp;$AE$101&amp;61)))</f>
        <v>0</v>
      </c>
      <c r="AO67" s="467">
        <f ca="1">IF($C$8="y",$C67*IF($DB21&gt;2019,VLOOKUP(2020,'Bonus Calc'!$A$18:$CZ$61,$AF$104,0),VLOOKUP($DB21,'Bonus Calc'!$A$18:$CZ$61,$AF$104,0)),+IF(OR($DB21&gt;2020,$C67=0),0,INDIRECT("'"&amp;$D$102&amp;"'!"&amp;$AF$101&amp;$D$103))+IF($DB21&gt;2020,$C67*INDIRECT("'Bonus Calc'!"&amp;$AF$101&amp;61)))</f>
        <v>0</v>
      </c>
      <c r="AP67" s="467">
        <f ca="1">IF($C$8="y",$C67*IF($DB21&gt;2019,VLOOKUP(2020,'Bonus Calc'!$A$18:$CZ$61,$AG$104,0),VLOOKUP($DB21,'Bonus Calc'!$A$18:$CZ$61,$AG$104,0)),+IF(OR($DB21&gt;2020,$C67=0),0,INDIRECT("'"&amp;$D$102&amp;"'!"&amp;$AG$101&amp;$D$103))+IF($DB21&gt;2020,$C67*INDIRECT("'Bonus Calc'!"&amp;$AG$101&amp;61)))</f>
        <v>0</v>
      </c>
      <c r="AQ67" s="467">
        <f ca="1">IF($C$8="y",$C67*IF($DB21&gt;2019,VLOOKUP(2020,'Bonus Calc'!$A$18:$CZ$61,$AH$104,0),VLOOKUP($DB21,'Bonus Calc'!$A$18:$CZ$61,$AH$104,0)),+IF(OR($DB21&gt;2020,$C67=0),0,INDIRECT("'"&amp;$D$102&amp;"'!"&amp;$AH$101&amp;$D$103))+IF($DB21&gt;2020,$C67*INDIRECT("'Bonus Calc'!"&amp;$AH$101&amp;61)))</f>
        <v>0</v>
      </c>
      <c r="AR67" s="467">
        <f ca="1">IF($C$8="y",$C67*IF($DB21&gt;2019,VLOOKUP(2020,'Bonus Calc'!$A$18:$CZ$61,$AI$104,0),VLOOKUP($DB21,'Bonus Calc'!$A$18:$CZ$61,$AI$104,0)),+IF(OR($DB21&gt;2020,$C67=0),0,INDIRECT("'"&amp;$D$102&amp;"'!"&amp;$AI$101&amp;$D$103))+IF($DB21&gt;2020,$C67*INDIRECT("'Bonus Calc'!"&amp;$AI$101&amp;61)))</f>
        <v>0</v>
      </c>
      <c r="AS67" s="467">
        <f ca="1">IF($C$8="y",$C67*IF($DB21&gt;2019,VLOOKUP(2020,'Bonus Calc'!$A$18:$CZ$61,$AJ$104,0),VLOOKUP($DB21,'Bonus Calc'!$A$18:$CZ$61,$AJ$104,0)),+IF(OR($DB21&gt;2020,$C67=0),0,INDIRECT("'"&amp;$D$102&amp;"'!"&amp;$AJ$101&amp;$D$103))+IF($DB21&gt;2020,$C67*INDIRECT("'Bonus Calc'!"&amp;$AJ$101&amp;61)))</f>
        <v>0</v>
      </c>
      <c r="AT67" s="467">
        <f ca="1">IF($C$8="y",$C67*IF($DB21&gt;2019,VLOOKUP(2020,'Bonus Calc'!$A$18:$CZ$61,$AK$104,0),VLOOKUP($DB21,'Bonus Calc'!$A$18:$CZ$61,$AK$104,0)),+IF(OR($DB21&gt;2020,$C67=0),0,INDIRECT("'"&amp;$D$102&amp;"'!"&amp;$AK$101&amp;$D$103))+IF($DB21&gt;2020,$C67*INDIRECT("'Bonus Calc'!"&amp;$AK$101&amp;61)))</f>
        <v>0</v>
      </c>
      <c r="AU67" s="467">
        <f ca="1">IF($C$8="y",$C67*IF($DB21&gt;2019,VLOOKUP(2020,'Bonus Calc'!$A$18:$CZ$61,$AL$104,0),VLOOKUP($DB21,'Bonus Calc'!$A$18:$CZ$61,$AL$104,0)),+IF(OR($DB21&gt;2020,$C67=0),0,INDIRECT("'"&amp;$D$102&amp;"'!"&amp;$AL$101&amp;$D$103))+IF($DB21&gt;2020,$C67*INDIRECT("'Bonus Calc'!"&amp;$AL$101&amp;61)))</f>
        <v>0</v>
      </c>
      <c r="AV67" s="467">
        <f ca="1">IF($C$8="y",$C67*IF($DB21&gt;2019,VLOOKUP(2020,'Bonus Calc'!$A$18:$CZ$61,$AM$104,0),VLOOKUP($DB21,'Bonus Calc'!$A$18:$CZ$61,$AM$104,0)),+IF(OR($DB21&gt;2020,$C67=0),0,INDIRECT("'"&amp;$D$102&amp;"'!"&amp;$AM$101&amp;$D$103))+IF($DB21&gt;2020,$C67*INDIRECT("'Bonus Calc'!"&amp;$AM$101&amp;61)))</f>
        <v>0</v>
      </c>
      <c r="AW67" s="467">
        <f ca="1">IF($C$8="y",$C67*IF($DB21&gt;2019,VLOOKUP(2020,'Bonus Calc'!$A$18:$CZ$61,$AN$104,0),VLOOKUP($DB21,'Bonus Calc'!$A$18:$CZ$61,$AN$104,0)),+IF(OR($DB21&gt;2020,$C67=0),0,INDIRECT("'"&amp;$D$102&amp;"'!"&amp;$AN$101&amp;$D$103))+IF($DB21&gt;2020,$C67*INDIRECT("'Bonus Calc'!"&amp;$AN$101&amp;61)))</f>
        <v>0</v>
      </c>
      <c r="AX67" s="467">
        <f ca="1">IF($C$8="y",$C67*IF($DB21&gt;2019,VLOOKUP(2020,'Bonus Calc'!$A$18:$CZ$61,$AO$104,0),VLOOKUP($DB21,'Bonus Calc'!$A$18:$CZ$61,$AO$104,0)),+IF(OR($DB21&gt;2020,$C67=0),0,INDIRECT("'"&amp;$D$102&amp;"'!"&amp;$AO$101&amp;$D$103))+IF($DB21&gt;2020,$C67*INDIRECT("'Bonus Calc'!"&amp;$AO$101&amp;61)))</f>
        <v>0</v>
      </c>
      <c r="AY67" s="467">
        <f ca="1">IF($C$8="y",$C67*IF($DB21&gt;2019,VLOOKUP(2020,'Bonus Calc'!$A$18:$CZ$61,$AP$104,0),VLOOKUP($DB21,'Bonus Calc'!$A$18:$CZ$61,$AP$104,0)),+IF(OR($DB21&gt;2020,$C67=0),0,INDIRECT("'"&amp;$D$102&amp;"'!"&amp;$AP$101&amp;$D$103))+IF($DB21&gt;2020,$C67*INDIRECT("'Bonus Calc'!"&amp;$AP$101&amp;61)))</f>
        <v>0</v>
      </c>
      <c r="AZ67" s="467">
        <f ca="1">IF($C$8="y",$C67*IF($DB21&gt;2019,VLOOKUP(2020,'Bonus Calc'!$A$18:$CZ$61,$AQ$104,0),VLOOKUP($DB21,'Bonus Calc'!$A$18:$CZ$61,$AQ$104,0)),+IF(OR($DB21&gt;2020,$C67=0),0,INDIRECT("'"&amp;$D$102&amp;"'!"&amp;$AQ$101&amp;$D$103))+IF($DB21&gt;2020,$C67*INDIRECT("'Bonus Calc'!"&amp;$AQ$101&amp;61)))</f>
        <v>0</v>
      </c>
      <c r="BA67" s="467"/>
      <c r="BB67" s="467"/>
      <c r="BC67" s="467"/>
      <c r="BD67" s="467"/>
      <c r="BE67" s="467"/>
      <c r="BF67" s="467"/>
      <c r="BG67" s="467"/>
      <c r="BH67" s="467"/>
      <c r="BI67" s="467"/>
      <c r="BJ67" s="467"/>
      <c r="BK67" s="467"/>
      <c r="BL67" s="468"/>
      <c r="BM67" s="468"/>
      <c r="BN67" s="468"/>
      <c r="BO67" s="468"/>
      <c r="BP67" s="468"/>
      <c r="BQ67" s="468"/>
      <c r="BR67" s="468"/>
      <c r="BS67" s="468"/>
      <c r="BT67" s="468"/>
      <c r="BU67" s="468"/>
      <c r="BV67" s="468"/>
      <c r="BW67" s="468"/>
      <c r="BX67" s="468"/>
      <c r="BY67" s="468"/>
      <c r="BZ67" s="468"/>
      <c r="CA67" s="468"/>
      <c r="CB67" s="468"/>
      <c r="CC67" s="468"/>
      <c r="CD67" s="468"/>
      <c r="CE67" s="468"/>
      <c r="CF67" s="468"/>
      <c r="CG67" s="467"/>
      <c r="CH67" s="467"/>
      <c r="CI67" s="467"/>
      <c r="CJ67" s="467"/>
      <c r="CK67" s="467"/>
      <c r="CL67" s="467"/>
      <c r="CM67" s="467"/>
      <c r="CN67" s="467"/>
      <c r="CO67" s="467"/>
      <c r="CP67" s="467"/>
      <c r="CQ67" s="467"/>
      <c r="CR67" s="467"/>
      <c r="CS67" s="467"/>
      <c r="CT67" s="467"/>
      <c r="CU67" s="467"/>
      <c r="CV67" s="467"/>
      <c r="CW67" s="467"/>
      <c r="CX67" s="467"/>
      <c r="CY67" s="467"/>
      <c r="CZ67" s="465">
        <f t="shared" ca="1" si="130"/>
        <v>0</v>
      </c>
    </row>
    <row r="68" spans="1:104" x14ac:dyDescent="0.2">
      <c r="A68" s="195">
        <f t="shared" si="128"/>
        <v>11</v>
      </c>
      <c r="B68" s="195">
        <f t="shared" si="129"/>
        <v>2027</v>
      </c>
      <c r="C68" s="187">
        <f t="shared" ca="1" si="127"/>
        <v>0</v>
      </c>
      <c r="D68" s="466"/>
      <c r="E68" s="466"/>
      <c r="F68" s="466"/>
      <c r="G68" s="466"/>
      <c r="H68" s="466"/>
      <c r="I68" s="466"/>
      <c r="J68" s="466"/>
      <c r="K68" s="466"/>
      <c r="L68" s="466"/>
      <c r="M68" s="466"/>
      <c r="N68" s="467">
        <f ca="1">IF($C$8="y",$C68*IF($DB22&gt;2019,VLOOKUP(2020,'Bonus Calc'!$A$18:$CZ$61,$D$104,0),VLOOKUP($DB22,'Bonus Calc'!$A$18:$CZ$61,$D$104,0)),+IF(OR($DB22&gt;2020,$C68=0),0,INDIRECT("'"&amp;$D$102&amp;"'!"&amp;$D$101&amp;$D$103))+IF($DB22&gt;2020,$C68*INDIRECT("'Bonus Calc'!"&amp;$D$101&amp;61)))</f>
        <v>0</v>
      </c>
      <c r="O68" s="467">
        <f ca="1">IF($C$8="y",$C68*IF($DB22&gt;2019,VLOOKUP(2020,'Bonus Calc'!$A$18:$CZ$61,$E$104,0),VLOOKUP($DB22,'Bonus Calc'!$A$18:$CZ$61,$E$104,0)),+IF(OR($DB22&gt;2020,$C68=0),0,INDIRECT("'"&amp;$D$102&amp;"'!"&amp;$E$101&amp;$D$103))+IF($DB22&gt;2020,$C68*INDIRECT("'Bonus Calc'!"&amp;$E$101&amp;61)))</f>
        <v>0</v>
      </c>
      <c r="P68" s="467">
        <f ca="1">IF($C$8="y",$C68*IF($DB22&gt;2019,VLOOKUP(2020,'Bonus Calc'!$A$18:$CZ$61,$F$104,0),VLOOKUP($DB22,'Bonus Calc'!$A$18:$CZ$61,$F$104,0)),+IF(OR($DB22&gt;2020,$C68=0),0,INDIRECT("'"&amp;$D$102&amp;"'!"&amp;$F$101&amp;$D$103))+IF($DB22&gt;2020,$C68*INDIRECT("'Bonus Calc'!"&amp;$F$101&amp;61)))</f>
        <v>0</v>
      </c>
      <c r="Q68" s="467">
        <f ca="1">IF($C$8="y",$C68*IF($DB22&gt;2019,VLOOKUP(2020,'Bonus Calc'!$A$18:$CZ$61,$G$104,0),VLOOKUP($DB22,'Bonus Calc'!$A$18:$CZ$61,$G$104,0)),+IF(OR($DB22&gt;2020,$C68=0),0,INDIRECT("'"&amp;$D$102&amp;"'!"&amp;$G$101&amp;$D$103))+IF($DB22&gt;2020,$C68*INDIRECT("'Bonus Calc'!"&amp;$G$101&amp;61)))</f>
        <v>0</v>
      </c>
      <c r="R68" s="467">
        <f ca="1">IF($C$8="y",$C68*IF($DB22&gt;2019,VLOOKUP(2020,'Bonus Calc'!$A$18:$CZ$61,$H$104,0),VLOOKUP($DB22,'Bonus Calc'!$A$18:$CZ$61,$H$104,0)),+IF(OR($DB22&gt;2020,$C68=0),0,INDIRECT("'"&amp;$D$102&amp;"'!"&amp;$H$101&amp;$D$103))+IF($DB22&gt;2020,$C68*INDIRECT("'Bonus Calc'!"&amp;$H$101&amp;61)))</f>
        <v>0</v>
      </c>
      <c r="S68" s="467">
        <f ca="1">IF($C$8="y",$C68*IF($DB22&gt;2019,VLOOKUP(2020,'Bonus Calc'!$A$18:$CZ$61,$I$104,0),VLOOKUP($DB22,'Bonus Calc'!$A$18:$CZ$61,$I$104,0)),+IF(OR($DB22&gt;2020,$C68=0),0,INDIRECT("'"&amp;$D$102&amp;"'!"&amp;$I$101&amp;$D$103))+IF($DB22&gt;2020,$C68*INDIRECT("'Bonus Calc'!"&amp;$I$101&amp;61)))</f>
        <v>0</v>
      </c>
      <c r="T68" s="467">
        <f ca="1">IF($C$8="y",$C68*IF($DB22&gt;2019,VLOOKUP(2020,'Bonus Calc'!$A$18:$CZ$61,$J$104,0),VLOOKUP($DB22,'Bonus Calc'!$A$18:$CZ$61,$J$104,0)),+IF(OR($DB22&gt;2020,$C68=0),0,INDIRECT("'"&amp;$D$102&amp;"'!"&amp;$J$101&amp;$D$103))+IF($DB22&gt;2020,$C68*INDIRECT("'Bonus Calc'!"&amp;$J$101&amp;61)))</f>
        <v>0</v>
      </c>
      <c r="U68" s="467">
        <f ca="1">IF($C$8="y",$C68*IF($DB22&gt;2019,VLOOKUP(2020,'Bonus Calc'!$A$18:$CZ$61,$K$104,0),VLOOKUP($DB22,'Bonus Calc'!$A$18:$CZ$61,$K$104,0)),+IF(OR($DB22&gt;2020,$C68=0),0,INDIRECT("'"&amp;$D$102&amp;"'!"&amp;$K$101&amp;$D$103))+IF($DB22&gt;2020,$C68*INDIRECT("'Bonus Calc'!"&amp;$K$101&amp;61)))</f>
        <v>0</v>
      </c>
      <c r="V68" s="467">
        <f ca="1">IF($C$8="y",$C68*IF($DB22&gt;2019,VLOOKUP(2020,'Bonus Calc'!$A$18:$CZ$61,$L$104,0),VLOOKUP($DB22,'Bonus Calc'!$A$18:$CZ$61,$L$104,0)),+IF(OR($DB22&gt;2020,$C68=0),0,INDIRECT("'"&amp;$D$102&amp;"'!"&amp;$L$101&amp;$D$103))+IF($DB22&gt;2020,$C68*INDIRECT("'Bonus Calc'!"&amp;$L$101&amp;61)))</f>
        <v>0</v>
      </c>
      <c r="W68" s="467">
        <f ca="1">IF($C$8="y",$C68*IF($DB22&gt;2019,VLOOKUP(2020,'Bonus Calc'!$A$18:$CZ$61,$M$104,0),VLOOKUP($DB22,'Bonus Calc'!$A$18:$CZ$61,$M$104,0)),+IF(OR($DB22&gt;2020,$C68=0),0,INDIRECT("'"&amp;$D$102&amp;"'!"&amp;$M$101&amp;$D$103))+IF($DB22&gt;2020,$C68*INDIRECT("'Bonus Calc'!"&amp;$M$101&amp;61)))</f>
        <v>0</v>
      </c>
      <c r="X68" s="467">
        <f ca="1">IF($C$8="y",$C68*IF($DB22&gt;2019,VLOOKUP(2020,'Bonus Calc'!$A$18:$CZ$61,$N$104,0),VLOOKUP($DB22,'Bonus Calc'!$A$18:$CZ$61,$N$104,0)),+IF(OR($DB22&gt;2020,$C68=0),0,INDIRECT("'"&amp;$D$102&amp;"'!"&amp;$N$101&amp;$D$103))+IF($DB22&gt;2020,$C68*INDIRECT("'Bonus Calc'!"&amp;$N$101&amp;61)))</f>
        <v>0</v>
      </c>
      <c r="Y68" s="467">
        <f ca="1">IF($C$8="y",$C68*IF($DB22&gt;2019,VLOOKUP(2020,'Bonus Calc'!$A$18:$CZ$61,$O$104,0),VLOOKUP($DB22,'Bonus Calc'!$A$18:$CZ$61,$O$104,0)),+IF(OR($DB22&gt;2020,$C68=0),0,INDIRECT("'"&amp;$D$102&amp;"'!"&amp;$O$101&amp;$D$103))+IF($DB22&gt;2020,$C68*INDIRECT("'Bonus Calc'!"&amp;$O$101&amp;61)))</f>
        <v>0</v>
      </c>
      <c r="Z68" s="467">
        <f ca="1">IF($C$8="y",$C68*IF($DB22&gt;2019,VLOOKUP(2020,'Bonus Calc'!$A$18:$CZ$61,$P$104,0),VLOOKUP($DB22,'Bonus Calc'!$A$18:$CZ$61,$P$104,0)),+IF(OR($DB22&gt;2020,$C68=0),0,INDIRECT("'"&amp;$D$102&amp;"'!"&amp;$P$101&amp;$D$103))+IF($DB22&gt;2020,$C68*INDIRECT("'Bonus Calc'!"&amp;$P$101&amp;61)))</f>
        <v>0</v>
      </c>
      <c r="AA68" s="467">
        <f ca="1">IF($C$8="y",$C68*IF($DB22&gt;2019,VLOOKUP(2020,'Bonus Calc'!$A$18:$CZ$61,$Q$104,0),VLOOKUP($DB22,'Bonus Calc'!$A$18:$CZ$61,$Q$104,0)),+IF(OR($DB22&gt;2020,$C68=0),0,INDIRECT("'"&amp;$D$102&amp;"'!"&amp;$Q$101&amp;$D$103))+IF($DB22&gt;2020,$C68*INDIRECT("'Bonus Calc'!"&amp;$Q$101&amp;61)))</f>
        <v>0</v>
      </c>
      <c r="AB68" s="467">
        <f ca="1">IF($C$8="y",$C68*IF($DB22&gt;2019,VLOOKUP(2020,'Bonus Calc'!$A$18:$CZ$61,$R$104,0),VLOOKUP($DB22,'Bonus Calc'!$A$18:$CZ$61,$R$104,0)),+IF(OR($DB22&gt;2020,$C68=0),0,INDIRECT("'"&amp;$D$102&amp;"'!"&amp;$R$101&amp;$D$103))+IF($DB22&gt;2020,$C68*INDIRECT("'Bonus Calc'!"&amp;$R$101&amp;61)))</f>
        <v>0</v>
      </c>
      <c r="AC68" s="467">
        <f ca="1">IF($C$8="y",$C68*IF($DB22&gt;2019,VLOOKUP(2020,'Bonus Calc'!$A$18:$CZ$61,$S$104,0),VLOOKUP($DB22,'Bonus Calc'!$A$18:$CZ$61,$S$104,0)),+IF(OR($DB22&gt;2020,$C68=0),0,INDIRECT("'"&amp;$D$102&amp;"'!"&amp;$S$101&amp;$D$103))+IF($DB22&gt;2020,$C68*INDIRECT("'Bonus Calc'!"&amp;$S$101&amp;61)))</f>
        <v>0</v>
      </c>
      <c r="AD68" s="467">
        <f ca="1">IF($C$8="y",$C68*IF($DB22&gt;2019,VLOOKUP(2020,'Bonus Calc'!$A$18:$CZ$61,$T$104,0),VLOOKUP($DB22,'Bonus Calc'!$A$18:$CZ$61,$T$104,0)),+IF(OR($DB22&gt;2020,$C68=0),0,INDIRECT("'"&amp;$D$102&amp;"'!"&amp;$T$101&amp;$D$103))+IF($DB22&gt;2020,$C68*INDIRECT("'Bonus Calc'!"&amp;$T$101&amp;61)))</f>
        <v>0</v>
      </c>
      <c r="AE68" s="467">
        <f ca="1">IF($C$8="y",$C68*IF($DB22&gt;2019,VLOOKUP(2020,'Bonus Calc'!$A$18:$CZ$61,$U$104,0),VLOOKUP($DB22,'Bonus Calc'!$A$18:$CZ$61,$U$104,0)),+IF(OR($DB22&gt;2020,$C68=0),0,INDIRECT("'"&amp;$D$102&amp;"'!"&amp;$U$101&amp;$D$103))+IF($DB22&gt;2020,$C68*INDIRECT("'Bonus Calc'!"&amp;$U$101&amp;61)))</f>
        <v>0</v>
      </c>
      <c r="AF68" s="467">
        <f ca="1">IF($C$8="y",$C68*IF($DB22&gt;2019,VLOOKUP(2020,'Bonus Calc'!$A$18:$CZ$61,$V$104,0),VLOOKUP($DB22,'Bonus Calc'!$A$18:$CZ$61,$V$104,0)),+IF(OR($DB22&gt;2020,$C68=0),0,INDIRECT("'"&amp;$D$102&amp;"'!"&amp;$V$101&amp;$D$103))+IF($DB22&gt;2020,$C68*INDIRECT("'Bonus Calc'!"&amp;$V$101&amp;61)))</f>
        <v>0</v>
      </c>
      <c r="AG68" s="467">
        <f ca="1">IF($C$8="y",$C68*IF($DB22&gt;2019,VLOOKUP(2020,'Bonus Calc'!$A$18:$CZ$61,$W$104,0),VLOOKUP($DB22,'Bonus Calc'!$A$18:$CZ$61,$W$104,0)),+IF(OR($DB22&gt;2020,$C68=0),0,INDIRECT("'"&amp;$D$102&amp;"'!"&amp;$W$101&amp;$D$103))+IF($DB22&gt;2020,$C68*INDIRECT("'Bonus Calc'!"&amp;$W$101&amp;61)))</f>
        <v>0</v>
      </c>
      <c r="AH68" s="467">
        <f ca="1">IF($C$8="y",$C68*IF($DB22&gt;2019,VLOOKUP(2020,'Bonus Calc'!$A$18:$CZ$61,$X$104,0),VLOOKUP($DB22,'Bonus Calc'!$A$18:$CZ$61,$X$104,0)),+IF(OR($DB22&gt;2020,$C68=0),0,INDIRECT("'"&amp;$D$102&amp;"'!"&amp;$X$101&amp;$D$103))+IF($DB22&gt;2020,$C68*INDIRECT("'Bonus Calc'!"&amp;$X$101&amp;61)))</f>
        <v>0</v>
      </c>
      <c r="AI68" s="467">
        <f ca="1">IF($C$8="y",$C68*IF($DB22&gt;2019,VLOOKUP(2020,'Bonus Calc'!$A$18:$CZ$61,$Y$104,0),VLOOKUP($DB22,'Bonus Calc'!$A$18:$CZ$61,$Y$104,0)),+IF(OR($DB22&gt;2020,$C68=0),0,INDIRECT("'"&amp;$D$102&amp;"'!"&amp;$Y$101&amp;$D$103))+IF($DB22&gt;2020,$C68*INDIRECT("'Bonus Calc'!"&amp;$Y$101&amp;61)))</f>
        <v>0</v>
      </c>
      <c r="AJ68" s="467">
        <f ca="1">IF($C$8="y",$C68*IF($DB22&gt;2019,VLOOKUP(2020,'Bonus Calc'!$A$18:$CZ$61,$Z$104,0),VLOOKUP($DB22,'Bonus Calc'!$A$18:$CZ$61,$Z$104,0)),+IF(OR($DB22&gt;2020,$C68=0),0,INDIRECT("'"&amp;$D$102&amp;"'!"&amp;$Z$101&amp;$D$103))+IF($DB22&gt;2020,$C68*INDIRECT("'Bonus Calc'!"&amp;$Z$101&amp;61)))</f>
        <v>0</v>
      </c>
      <c r="AK68" s="467">
        <f ca="1">IF($C$8="y",$C68*IF($DB22&gt;2019,VLOOKUP(2020,'Bonus Calc'!$A$18:$CZ$61,$AA$104,0),VLOOKUP($DB22,'Bonus Calc'!$A$18:$CZ$61,$AA$104,0)),+IF(OR($DB22&gt;2020,$C68=0),0,INDIRECT("'"&amp;$D$102&amp;"'!"&amp;$AA$101&amp;$D$103))+IF($DB22&gt;2020,$C68*INDIRECT("'Bonus Calc'!"&amp;$AA$101&amp;61)))</f>
        <v>0</v>
      </c>
      <c r="AL68" s="467">
        <f ca="1">IF($C$8="y",$C68*IF($DB22&gt;2019,VLOOKUP(2020,'Bonus Calc'!$A$18:$CZ$61,$AB$104,0),VLOOKUP($DB22,'Bonus Calc'!$A$18:$CZ$61,$AB$104,0)),+IF(OR($DB22&gt;2020,$C68=0),0,INDIRECT("'"&amp;$D$102&amp;"'!"&amp;$AB$101&amp;$D$103))+IF($DB22&gt;2020,$C68*INDIRECT("'Bonus Calc'!"&amp;$AB$101&amp;61)))</f>
        <v>0</v>
      </c>
      <c r="AM68" s="467">
        <f ca="1">IF($C$8="y",$C68*IF($DB22&gt;2019,VLOOKUP(2020,'Bonus Calc'!$A$18:$CZ$61,$AC$104,0),VLOOKUP($DB22,'Bonus Calc'!$A$18:$CZ$61,$AC$104,0)),+IF(OR($DB22&gt;2020,$C68=0),0,INDIRECT("'"&amp;$D$102&amp;"'!"&amp;$AC$101&amp;$D$103))+IF($DB22&gt;2020,$C68*INDIRECT("'Bonus Calc'!"&amp;$AC$101&amp;61)))</f>
        <v>0</v>
      </c>
      <c r="AN68" s="467">
        <f ca="1">IF($C$8="y",$C68*IF($DB22&gt;2019,VLOOKUP(2020,'Bonus Calc'!$A$18:$CZ$61,$AD$104,0),VLOOKUP($DB22,'Bonus Calc'!$A$18:$CZ$61,$AD$104,0)),+IF(OR($DB22&gt;2020,$C68=0),0,INDIRECT("'"&amp;$D$102&amp;"'!"&amp;$AD$101&amp;$D$103))+IF($DB22&gt;2020,$C68*INDIRECT("'Bonus Calc'!"&amp;$AD$101&amp;61)))</f>
        <v>0</v>
      </c>
      <c r="AO68" s="467">
        <f ca="1">IF($C$8="y",$C68*IF($DB22&gt;2019,VLOOKUP(2020,'Bonus Calc'!$A$18:$CZ$61,$AE$104,0),VLOOKUP($DB22,'Bonus Calc'!$A$18:$CZ$61,$AE$104,0)),+IF(OR($DB22&gt;2020,$C68=0),0,INDIRECT("'"&amp;$D$102&amp;"'!"&amp;$AE$101&amp;$D$103))+IF($DB22&gt;2020,$C68*INDIRECT("'Bonus Calc'!"&amp;$AE$101&amp;61)))</f>
        <v>0</v>
      </c>
      <c r="AP68" s="467">
        <f ca="1">IF($C$8="y",$C68*IF($DB22&gt;2019,VLOOKUP(2020,'Bonus Calc'!$A$18:$CZ$61,$AF$104,0),VLOOKUP($DB22,'Bonus Calc'!$A$18:$CZ$61,$AF$104,0)),+IF(OR($DB22&gt;2020,$C68=0),0,INDIRECT("'"&amp;$D$102&amp;"'!"&amp;$AF$101&amp;$D$103))+IF($DB22&gt;2020,$C68*INDIRECT("'Bonus Calc'!"&amp;$AF$101&amp;61)))</f>
        <v>0</v>
      </c>
      <c r="AQ68" s="467">
        <f ca="1">IF($C$8="y",$C68*IF($DB22&gt;2019,VLOOKUP(2020,'Bonus Calc'!$A$18:$CZ$61,$AG$104,0),VLOOKUP($DB22,'Bonus Calc'!$A$18:$CZ$61,$AG$104,0)),+IF(OR($DB22&gt;2020,$C68=0),0,INDIRECT("'"&amp;$D$102&amp;"'!"&amp;$AG$101&amp;$D$103))+IF($DB22&gt;2020,$C68*INDIRECT("'Bonus Calc'!"&amp;$AG$101&amp;61)))</f>
        <v>0</v>
      </c>
      <c r="AR68" s="467">
        <f ca="1">IF($C$8="y",$C68*IF($DB22&gt;2019,VLOOKUP(2020,'Bonus Calc'!$A$18:$CZ$61,$AH$104,0),VLOOKUP($DB22,'Bonus Calc'!$A$18:$CZ$61,$AH$104,0)),+IF(OR($DB22&gt;2020,$C68=0),0,INDIRECT("'"&amp;$D$102&amp;"'!"&amp;$AH$101&amp;$D$103))+IF($DB22&gt;2020,$C68*INDIRECT("'Bonus Calc'!"&amp;$AH$101&amp;61)))</f>
        <v>0</v>
      </c>
      <c r="AS68" s="467">
        <f ca="1">IF($C$8="y",$C68*IF($DB22&gt;2019,VLOOKUP(2020,'Bonus Calc'!$A$18:$CZ$61,$AI$104,0),VLOOKUP($DB22,'Bonus Calc'!$A$18:$CZ$61,$AI$104,0)),+IF(OR($DB22&gt;2020,$C68=0),0,INDIRECT("'"&amp;$D$102&amp;"'!"&amp;$AI$101&amp;$D$103))+IF($DB22&gt;2020,$C68*INDIRECT("'Bonus Calc'!"&amp;$AI$101&amp;61)))</f>
        <v>0</v>
      </c>
      <c r="AT68" s="467">
        <f ca="1">IF($C$8="y",$C68*IF($DB22&gt;2019,VLOOKUP(2020,'Bonus Calc'!$A$18:$CZ$61,$AJ$104,0),VLOOKUP($DB22,'Bonus Calc'!$A$18:$CZ$61,$AJ$104,0)),+IF(OR($DB22&gt;2020,$C68=0),0,INDIRECT("'"&amp;$D$102&amp;"'!"&amp;$AJ$101&amp;$D$103))+IF($DB22&gt;2020,$C68*INDIRECT("'Bonus Calc'!"&amp;$AJ$101&amp;61)))</f>
        <v>0</v>
      </c>
      <c r="AU68" s="467">
        <f ca="1">IF($C$8="y",$C68*IF($DB22&gt;2019,VLOOKUP(2020,'Bonus Calc'!$A$18:$CZ$61,$AK$104,0),VLOOKUP($DB22,'Bonus Calc'!$A$18:$CZ$61,$AK$104,0)),+IF(OR($DB22&gt;2020,$C68=0),0,INDIRECT("'"&amp;$D$102&amp;"'!"&amp;$AK$101&amp;$D$103))+IF($DB22&gt;2020,$C68*INDIRECT("'Bonus Calc'!"&amp;$AK$101&amp;61)))</f>
        <v>0</v>
      </c>
      <c r="AV68" s="467">
        <f ca="1">IF($C$8="y",$C68*IF($DB22&gt;2019,VLOOKUP(2020,'Bonus Calc'!$A$18:$CZ$61,$AL$104,0),VLOOKUP($DB22,'Bonus Calc'!$A$18:$CZ$61,$AL$104,0)),+IF(OR($DB22&gt;2020,$C68=0),0,INDIRECT("'"&amp;$D$102&amp;"'!"&amp;$AL$101&amp;$D$103))+IF($DB22&gt;2020,$C68*INDIRECT("'Bonus Calc'!"&amp;$AL$101&amp;61)))</f>
        <v>0</v>
      </c>
      <c r="AW68" s="467">
        <f ca="1">IF($C$8="y",$C68*IF($DB22&gt;2019,VLOOKUP(2020,'Bonus Calc'!$A$18:$CZ$61,$AM$104,0),VLOOKUP($DB22,'Bonus Calc'!$A$18:$CZ$61,$AM$104,0)),+IF(OR($DB22&gt;2020,$C68=0),0,INDIRECT("'"&amp;$D$102&amp;"'!"&amp;$AM$101&amp;$D$103))+IF($DB22&gt;2020,$C68*INDIRECT("'Bonus Calc'!"&amp;$AM$101&amp;61)))</f>
        <v>0</v>
      </c>
      <c r="AX68" s="467">
        <f ca="1">IF($C$8="y",$C68*IF($DB22&gt;2019,VLOOKUP(2020,'Bonus Calc'!$A$18:$CZ$61,$AN$104,0),VLOOKUP($DB22,'Bonus Calc'!$A$18:$CZ$61,$AN$104,0)),+IF(OR($DB22&gt;2020,$C68=0),0,INDIRECT("'"&amp;$D$102&amp;"'!"&amp;$AN$101&amp;$D$103))+IF($DB22&gt;2020,$C68*INDIRECT("'Bonus Calc'!"&amp;$AN$101&amp;61)))</f>
        <v>0</v>
      </c>
      <c r="AY68" s="467">
        <f ca="1">IF($C$8="y",$C68*IF($DB22&gt;2019,VLOOKUP(2020,'Bonus Calc'!$A$18:$CZ$61,$AO$104,0),VLOOKUP($DB22,'Bonus Calc'!$A$18:$CZ$61,$AO$104,0)),+IF(OR($DB22&gt;2020,$C68=0),0,INDIRECT("'"&amp;$D$102&amp;"'!"&amp;$AO$101&amp;$D$103))+IF($DB22&gt;2020,$C68*INDIRECT("'Bonus Calc'!"&amp;$AO$101&amp;61)))</f>
        <v>0</v>
      </c>
      <c r="AZ68" s="467">
        <f ca="1">IF($C$8="y",$C68*IF($DB22&gt;2019,VLOOKUP(2020,'Bonus Calc'!$A$18:$CZ$61,$AP$104,0),VLOOKUP($DB22,'Bonus Calc'!$A$18:$CZ$61,$AP$104,0)),+IF(OR($DB22&gt;2020,$C68=0),0,INDIRECT("'"&amp;$D$102&amp;"'!"&amp;$AP$101&amp;$D$103))+IF($DB22&gt;2020,$C68*INDIRECT("'Bonus Calc'!"&amp;$AP$101&amp;61)))</f>
        <v>0</v>
      </c>
      <c r="BA68" s="467">
        <f ca="1">IF($C$8="y",$C68*IF($DB22&gt;2019,VLOOKUP(2020,'Bonus Calc'!$A$18:$CZ$61,$AQ$104,0),VLOOKUP($DB22,'Bonus Calc'!$A$18:$CZ$61,$AQ$104,0)),+IF(OR($DB22&gt;2020,$C68=0),0,INDIRECT("'"&amp;$D$102&amp;"'!"&amp;$AQ$101&amp;$D$103))+IF($DB22&gt;2020,$C68*INDIRECT("'Bonus Calc'!"&amp;$AQ$101&amp;61)))</f>
        <v>0</v>
      </c>
      <c r="BB68" s="467"/>
      <c r="BC68" s="467"/>
      <c r="BD68" s="467"/>
      <c r="BE68" s="467"/>
      <c r="BF68" s="467"/>
      <c r="BG68" s="467"/>
      <c r="BH68" s="467"/>
      <c r="BI68" s="467"/>
      <c r="BJ68" s="467"/>
      <c r="BK68" s="467"/>
      <c r="BL68" s="468"/>
      <c r="BM68" s="468"/>
      <c r="BN68" s="468"/>
      <c r="BO68" s="468"/>
      <c r="BP68" s="468"/>
      <c r="BQ68" s="468"/>
      <c r="BR68" s="468"/>
      <c r="BS68" s="468"/>
      <c r="BT68" s="468"/>
      <c r="BU68" s="468"/>
      <c r="BV68" s="468"/>
      <c r="BW68" s="468"/>
      <c r="BX68" s="468"/>
      <c r="BY68" s="468"/>
      <c r="BZ68" s="468"/>
      <c r="CA68" s="468"/>
      <c r="CB68" s="468"/>
      <c r="CC68" s="468"/>
      <c r="CD68" s="468"/>
      <c r="CE68" s="468"/>
      <c r="CF68" s="468"/>
      <c r="CG68" s="467"/>
      <c r="CH68" s="467"/>
      <c r="CI68" s="467"/>
      <c r="CJ68" s="467"/>
      <c r="CK68" s="467"/>
      <c r="CL68" s="467"/>
      <c r="CM68" s="467"/>
      <c r="CN68" s="467"/>
      <c r="CO68" s="467"/>
      <c r="CP68" s="467"/>
      <c r="CQ68" s="467"/>
      <c r="CR68" s="467"/>
      <c r="CS68" s="467"/>
      <c r="CT68" s="467"/>
      <c r="CU68" s="467"/>
      <c r="CV68" s="467"/>
      <c r="CW68" s="467"/>
      <c r="CX68" s="467"/>
      <c r="CY68" s="467"/>
      <c r="CZ68" s="465">
        <f t="shared" ca="1" si="130"/>
        <v>0</v>
      </c>
    </row>
    <row r="69" spans="1:104" x14ac:dyDescent="0.2">
      <c r="A69" s="195">
        <f t="shared" si="128"/>
        <v>12</v>
      </c>
      <c r="B69" s="195">
        <f t="shared" si="129"/>
        <v>2028</v>
      </c>
      <c r="C69" s="187">
        <f t="shared" ca="1" si="127"/>
        <v>0</v>
      </c>
      <c r="D69" s="466"/>
      <c r="E69" s="466"/>
      <c r="F69" s="466"/>
      <c r="G69" s="466"/>
      <c r="H69" s="466"/>
      <c r="I69" s="466"/>
      <c r="J69" s="466"/>
      <c r="K69" s="466"/>
      <c r="L69" s="466"/>
      <c r="M69" s="466"/>
      <c r="N69" s="466"/>
      <c r="O69" s="467">
        <f ca="1">IF($C$8="y",$C69*IF($DB23&gt;2019,VLOOKUP(2020,'Bonus Calc'!$A$18:$CZ$61,$D$104,0),VLOOKUP($DB23,'Bonus Calc'!$A$18:$CZ$61,$D$104,0)),+IF(OR($DB23&gt;2020,$C69=0),0,INDIRECT("'"&amp;$D$102&amp;"'!"&amp;$D$101&amp;$D$103))+IF($DB23&gt;2020,$C69*INDIRECT("'Bonus Calc'!"&amp;$D$101&amp;61)))</f>
        <v>0</v>
      </c>
      <c r="P69" s="467">
        <f ca="1">IF($C$8="y",$C69*IF($DB23&gt;2019,VLOOKUP(2020,'Bonus Calc'!$A$18:$CZ$61,$E$104,0),VLOOKUP($DB23,'Bonus Calc'!$A$18:$CZ$61,$E$104,0)),+IF(OR($DB23&gt;2020,$C69=0),0,INDIRECT("'"&amp;$D$102&amp;"'!"&amp;$E$101&amp;$D$103))+IF($DB23&gt;2020,$C69*INDIRECT("'Bonus Calc'!"&amp;$E$101&amp;61)))</f>
        <v>0</v>
      </c>
      <c r="Q69" s="467">
        <f ca="1">IF($C$8="y",$C69*IF($DB23&gt;2019,VLOOKUP(2020,'Bonus Calc'!$A$18:$CZ$61,$F$104,0),VLOOKUP($DB23,'Bonus Calc'!$A$18:$CZ$61,$F$104,0)),+IF(OR($DB23&gt;2020,$C69=0),0,INDIRECT("'"&amp;$D$102&amp;"'!"&amp;$F$101&amp;$D$103))+IF($DB23&gt;2020,$C69*INDIRECT("'Bonus Calc'!"&amp;$F$101&amp;61)))</f>
        <v>0</v>
      </c>
      <c r="R69" s="467">
        <f ca="1">IF($C$8="y",$C69*IF($DB23&gt;2019,VLOOKUP(2020,'Bonus Calc'!$A$18:$CZ$61,$G$104,0),VLOOKUP($DB23,'Bonus Calc'!$A$18:$CZ$61,$G$104,0)),+IF(OR($DB23&gt;2020,$C69=0),0,INDIRECT("'"&amp;$D$102&amp;"'!"&amp;$G$101&amp;$D$103))+IF($DB23&gt;2020,$C69*INDIRECT("'Bonus Calc'!"&amp;$G$101&amp;61)))</f>
        <v>0</v>
      </c>
      <c r="S69" s="467">
        <f ca="1">IF($C$8="y",$C69*IF($DB23&gt;2019,VLOOKUP(2020,'Bonus Calc'!$A$18:$CZ$61,$H$104,0),VLOOKUP($DB23,'Bonus Calc'!$A$18:$CZ$61,$H$104,0)),+IF(OR($DB23&gt;2020,$C69=0),0,INDIRECT("'"&amp;$D$102&amp;"'!"&amp;$H$101&amp;$D$103))+IF($DB23&gt;2020,$C69*INDIRECT("'Bonus Calc'!"&amp;$H$101&amp;61)))</f>
        <v>0</v>
      </c>
      <c r="T69" s="467">
        <f ca="1">IF($C$8="y",$C69*IF($DB23&gt;2019,VLOOKUP(2020,'Bonus Calc'!$A$18:$CZ$61,$I$104,0),VLOOKUP($DB23,'Bonus Calc'!$A$18:$CZ$61,$I$104,0)),+IF(OR($DB23&gt;2020,$C69=0),0,INDIRECT("'"&amp;$D$102&amp;"'!"&amp;$I$101&amp;$D$103))+IF($DB23&gt;2020,$C69*INDIRECT("'Bonus Calc'!"&amp;$I$101&amp;61)))</f>
        <v>0</v>
      </c>
      <c r="U69" s="467">
        <f ca="1">IF($C$8="y",$C69*IF($DB23&gt;2019,VLOOKUP(2020,'Bonus Calc'!$A$18:$CZ$61,$J$104,0),VLOOKUP($DB23,'Bonus Calc'!$A$18:$CZ$61,$J$104,0)),+IF(OR($DB23&gt;2020,$C69=0),0,INDIRECT("'"&amp;$D$102&amp;"'!"&amp;$J$101&amp;$D$103))+IF($DB23&gt;2020,$C69*INDIRECT("'Bonus Calc'!"&amp;$J$101&amp;61)))</f>
        <v>0</v>
      </c>
      <c r="V69" s="467">
        <f ca="1">IF($C$8="y",$C69*IF($DB23&gt;2019,VLOOKUP(2020,'Bonus Calc'!$A$18:$CZ$61,$K$104,0),VLOOKUP($DB23,'Bonus Calc'!$A$18:$CZ$61,$K$104,0)),+IF(OR($DB23&gt;2020,$C69=0),0,INDIRECT("'"&amp;$D$102&amp;"'!"&amp;$K$101&amp;$D$103))+IF($DB23&gt;2020,$C69*INDIRECT("'Bonus Calc'!"&amp;$K$101&amp;61)))</f>
        <v>0</v>
      </c>
      <c r="W69" s="467">
        <f ca="1">IF($C$8="y",$C69*IF($DB23&gt;2019,VLOOKUP(2020,'Bonus Calc'!$A$18:$CZ$61,$L$104,0),VLOOKUP($DB23,'Bonus Calc'!$A$18:$CZ$61,$L$104,0)),+IF(OR($DB23&gt;2020,$C69=0),0,INDIRECT("'"&amp;$D$102&amp;"'!"&amp;$L$101&amp;$D$103))+IF($DB23&gt;2020,$C69*INDIRECT("'Bonus Calc'!"&amp;$L$101&amp;61)))</f>
        <v>0</v>
      </c>
      <c r="X69" s="467">
        <f ca="1">IF($C$8="y",$C69*IF($DB23&gt;2019,VLOOKUP(2020,'Bonus Calc'!$A$18:$CZ$61,$M$104,0),VLOOKUP($DB23,'Bonus Calc'!$A$18:$CZ$61,$M$104,0)),+IF(OR($DB23&gt;2020,$C69=0),0,INDIRECT("'"&amp;$D$102&amp;"'!"&amp;$M$101&amp;$D$103))+IF($DB23&gt;2020,$C69*INDIRECT("'Bonus Calc'!"&amp;$M$101&amp;61)))</f>
        <v>0</v>
      </c>
      <c r="Y69" s="467">
        <f ca="1">IF($C$8="y",$C69*IF($DB23&gt;2019,VLOOKUP(2020,'Bonus Calc'!$A$18:$CZ$61,$N$104,0),VLOOKUP($DB23,'Bonus Calc'!$A$18:$CZ$61,$N$104,0)),+IF(OR($DB23&gt;2020,$C69=0),0,INDIRECT("'"&amp;$D$102&amp;"'!"&amp;$N$101&amp;$D$103))+IF($DB23&gt;2020,$C69*INDIRECT("'Bonus Calc'!"&amp;$N$101&amp;61)))</f>
        <v>0</v>
      </c>
      <c r="Z69" s="467">
        <f ca="1">IF($C$8="y",$C69*IF($DB23&gt;2019,VLOOKUP(2020,'Bonus Calc'!$A$18:$CZ$61,$O$104,0),VLOOKUP($DB23,'Bonus Calc'!$A$18:$CZ$61,$O$104,0)),+IF(OR($DB23&gt;2020,$C69=0),0,INDIRECT("'"&amp;$D$102&amp;"'!"&amp;$O$101&amp;$D$103))+IF($DB23&gt;2020,$C69*INDIRECT("'Bonus Calc'!"&amp;$O$101&amp;61)))</f>
        <v>0</v>
      </c>
      <c r="AA69" s="467">
        <f ca="1">IF($C$8="y",$C69*IF($DB23&gt;2019,VLOOKUP(2020,'Bonus Calc'!$A$18:$CZ$61,$P$104,0),VLOOKUP($DB23,'Bonus Calc'!$A$18:$CZ$61,$P$104,0)),+IF(OR($DB23&gt;2020,$C69=0),0,INDIRECT("'"&amp;$D$102&amp;"'!"&amp;$P$101&amp;$D$103))+IF($DB23&gt;2020,$C69*INDIRECT("'Bonus Calc'!"&amp;$P$101&amp;61)))</f>
        <v>0</v>
      </c>
      <c r="AB69" s="467">
        <f ca="1">IF($C$8="y",$C69*IF($DB23&gt;2019,VLOOKUP(2020,'Bonus Calc'!$A$18:$CZ$61,$Q$104,0),VLOOKUP($DB23,'Bonus Calc'!$A$18:$CZ$61,$Q$104,0)),+IF(OR($DB23&gt;2020,$C69=0),0,INDIRECT("'"&amp;$D$102&amp;"'!"&amp;$Q$101&amp;$D$103))+IF($DB23&gt;2020,$C69*INDIRECT("'Bonus Calc'!"&amp;$Q$101&amp;61)))</f>
        <v>0</v>
      </c>
      <c r="AC69" s="467">
        <f ca="1">IF($C$8="y",$C69*IF($DB23&gt;2019,VLOOKUP(2020,'Bonus Calc'!$A$18:$CZ$61,$R$104,0),VLOOKUP($DB23,'Bonus Calc'!$A$18:$CZ$61,$R$104,0)),+IF(OR($DB23&gt;2020,$C69=0),0,INDIRECT("'"&amp;$D$102&amp;"'!"&amp;$R$101&amp;$D$103))+IF($DB23&gt;2020,$C69*INDIRECT("'Bonus Calc'!"&amp;$R$101&amp;61)))</f>
        <v>0</v>
      </c>
      <c r="AD69" s="467">
        <f ca="1">IF($C$8="y",$C69*IF($DB23&gt;2019,VLOOKUP(2020,'Bonus Calc'!$A$18:$CZ$61,$S$104,0),VLOOKUP($DB23,'Bonus Calc'!$A$18:$CZ$61,$S$104,0)),+IF(OR($DB23&gt;2020,$C69=0),0,INDIRECT("'"&amp;$D$102&amp;"'!"&amp;$S$101&amp;$D$103))+IF($DB23&gt;2020,$C69*INDIRECT("'Bonus Calc'!"&amp;$S$101&amp;61)))</f>
        <v>0</v>
      </c>
      <c r="AE69" s="467">
        <f ca="1">IF($C$8="y",$C69*IF($DB23&gt;2019,VLOOKUP(2020,'Bonus Calc'!$A$18:$CZ$61,$T$104,0),VLOOKUP($DB23,'Bonus Calc'!$A$18:$CZ$61,$T$104,0)),+IF(OR($DB23&gt;2020,$C69=0),0,INDIRECT("'"&amp;$D$102&amp;"'!"&amp;$T$101&amp;$D$103))+IF($DB23&gt;2020,$C69*INDIRECT("'Bonus Calc'!"&amp;$T$101&amp;61)))</f>
        <v>0</v>
      </c>
      <c r="AF69" s="467">
        <f ca="1">IF($C$8="y",$C69*IF($DB23&gt;2019,VLOOKUP(2020,'Bonus Calc'!$A$18:$CZ$61,$U$104,0),VLOOKUP($DB23,'Bonus Calc'!$A$18:$CZ$61,$U$104,0)),+IF(OR($DB23&gt;2020,$C69=0),0,INDIRECT("'"&amp;$D$102&amp;"'!"&amp;$U$101&amp;$D$103))+IF($DB23&gt;2020,$C69*INDIRECT("'Bonus Calc'!"&amp;$U$101&amp;61)))</f>
        <v>0</v>
      </c>
      <c r="AG69" s="467">
        <f ca="1">IF($C$8="y",$C69*IF($DB23&gt;2019,VLOOKUP(2020,'Bonus Calc'!$A$18:$CZ$61,$V$104,0),VLOOKUP($DB23,'Bonus Calc'!$A$18:$CZ$61,$V$104,0)),+IF(OR($DB23&gt;2020,$C69=0),0,INDIRECT("'"&amp;$D$102&amp;"'!"&amp;$V$101&amp;$D$103))+IF($DB23&gt;2020,$C69*INDIRECT("'Bonus Calc'!"&amp;$V$101&amp;61)))</f>
        <v>0</v>
      </c>
      <c r="AH69" s="467">
        <f ca="1">IF($C$8="y",$C69*IF($DB23&gt;2019,VLOOKUP(2020,'Bonus Calc'!$A$18:$CZ$61,$W$104,0),VLOOKUP($DB23,'Bonus Calc'!$A$18:$CZ$61,$W$104,0)),+IF(OR($DB23&gt;2020,$C69=0),0,INDIRECT("'"&amp;$D$102&amp;"'!"&amp;$W$101&amp;$D$103))+IF($DB23&gt;2020,$C69*INDIRECT("'Bonus Calc'!"&amp;$W$101&amp;61)))</f>
        <v>0</v>
      </c>
      <c r="AI69" s="467">
        <f ca="1">IF($C$8="y",$C69*IF($DB23&gt;2019,VLOOKUP(2020,'Bonus Calc'!$A$18:$CZ$61,$X$104,0),VLOOKUP($DB23,'Bonus Calc'!$A$18:$CZ$61,$X$104,0)),+IF(OR($DB23&gt;2020,$C69=0),0,INDIRECT("'"&amp;$D$102&amp;"'!"&amp;$X$101&amp;$D$103))+IF($DB23&gt;2020,$C69*INDIRECT("'Bonus Calc'!"&amp;$X$101&amp;61)))</f>
        <v>0</v>
      </c>
      <c r="AJ69" s="467">
        <f ca="1">IF($C$8="y",$C69*IF($DB23&gt;2019,VLOOKUP(2020,'Bonus Calc'!$A$18:$CZ$61,$Y$104,0),VLOOKUP($DB23,'Bonus Calc'!$A$18:$CZ$61,$Y$104,0)),+IF(OR($DB23&gt;2020,$C69=0),0,INDIRECT("'"&amp;$D$102&amp;"'!"&amp;$Y$101&amp;$D$103))+IF($DB23&gt;2020,$C69*INDIRECT("'Bonus Calc'!"&amp;$Y$101&amp;61)))</f>
        <v>0</v>
      </c>
      <c r="AK69" s="467">
        <f ca="1">IF($C$8="y",$C69*IF($DB23&gt;2019,VLOOKUP(2020,'Bonus Calc'!$A$18:$CZ$61,$Z$104,0),VLOOKUP($DB23,'Bonus Calc'!$A$18:$CZ$61,$Z$104,0)),+IF(OR($DB23&gt;2020,$C69=0),0,INDIRECT("'"&amp;$D$102&amp;"'!"&amp;$Z$101&amp;$D$103))+IF($DB23&gt;2020,$C69*INDIRECT("'Bonus Calc'!"&amp;$Z$101&amp;61)))</f>
        <v>0</v>
      </c>
      <c r="AL69" s="467">
        <f ca="1">IF($C$8="y",$C69*IF($DB23&gt;2019,VLOOKUP(2020,'Bonus Calc'!$A$18:$CZ$61,$AA$104,0),VLOOKUP($DB23,'Bonus Calc'!$A$18:$CZ$61,$AA$104,0)),+IF(OR($DB23&gt;2020,$C69=0),0,INDIRECT("'"&amp;$D$102&amp;"'!"&amp;$AA$101&amp;$D$103))+IF($DB23&gt;2020,$C69*INDIRECT("'Bonus Calc'!"&amp;$AA$101&amp;61)))</f>
        <v>0</v>
      </c>
      <c r="AM69" s="467">
        <f ca="1">IF($C$8="y",$C69*IF($DB23&gt;2019,VLOOKUP(2020,'Bonus Calc'!$A$18:$CZ$61,$AB$104,0),VLOOKUP($DB23,'Bonus Calc'!$A$18:$CZ$61,$AB$104,0)),+IF(OR($DB23&gt;2020,$C69=0),0,INDIRECT("'"&amp;$D$102&amp;"'!"&amp;$AB$101&amp;$D$103))+IF($DB23&gt;2020,$C69*INDIRECT("'Bonus Calc'!"&amp;$AB$101&amp;61)))</f>
        <v>0</v>
      </c>
      <c r="AN69" s="467">
        <f ca="1">IF($C$8="y",$C69*IF($DB23&gt;2019,VLOOKUP(2020,'Bonus Calc'!$A$18:$CZ$61,$AC$104,0),VLOOKUP($DB23,'Bonus Calc'!$A$18:$CZ$61,$AC$104,0)),+IF(OR($DB23&gt;2020,$C69=0),0,INDIRECT("'"&amp;$D$102&amp;"'!"&amp;$AC$101&amp;$D$103))+IF($DB23&gt;2020,$C69*INDIRECT("'Bonus Calc'!"&amp;$AC$101&amp;61)))</f>
        <v>0</v>
      </c>
      <c r="AO69" s="467">
        <f ca="1">IF($C$8="y",$C69*IF($DB23&gt;2019,VLOOKUP(2020,'Bonus Calc'!$A$18:$CZ$61,$AD$104,0),VLOOKUP($DB23,'Bonus Calc'!$A$18:$CZ$61,$AD$104,0)),+IF(OR($DB23&gt;2020,$C69=0),0,INDIRECT("'"&amp;$D$102&amp;"'!"&amp;$AD$101&amp;$D$103))+IF($DB23&gt;2020,$C69*INDIRECT("'Bonus Calc'!"&amp;$AD$101&amp;61)))</f>
        <v>0</v>
      </c>
      <c r="AP69" s="467">
        <f ca="1">IF($C$8="y",$C69*IF($DB23&gt;2019,VLOOKUP(2020,'Bonus Calc'!$A$18:$CZ$61,$AE$104,0),VLOOKUP($DB23,'Bonus Calc'!$A$18:$CZ$61,$AE$104,0)),+IF(OR($DB23&gt;2020,$C69=0),0,INDIRECT("'"&amp;$D$102&amp;"'!"&amp;$AE$101&amp;$D$103))+IF($DB23&gt;2020,$C69*INDIRECT("'Bonus Calc'!"&amp;$AE$101&amp;61)))</f>
        <v>0</v>
      </c>
      <c r="AQ69" s="467">
        <f ca="1">IF($C$8="y",$C69*IF($DB23&gt;2019,VLOOKUP(2020,'Bonus Calc'!$A$18:$CZ$61,$AF$104,0),VLOOKUP($DB23,'Bonus Calc'!$A$18:$CZ$61,$AF$104,0)),+IF(OR($DB23&gt;2020,$C69=0),0,INDIRECT("'"&amp;$D$102&amp;"'!"&amp;$AF$101&amp;$D$103))+IF($DB23&gt;2020,$C69*INDIRECT("'Bonus Calc'!"&amp;$AF$101&amp;61)))</f>
        <v>0</v>
      </c>
      <c r="AR69" s="467">
        <f ca="1">IF($C$8="y",$C69*IF($DB23&gt;2019,VLOOKUP(2020,'Bonus Calc'!$A$18:$CZ$61,$AG$104,0),VLOOKUP($DB23,'Bonus Calc'!$A$18:$CZ$61,$AG$104,0)),+IF(OR($DB23&gt;2020,$C69=0),0,INDIRECT("'"&amp;$D$102&amp;"'!"&amp;$AG$101&amp;$D$103))+IF($DB23&gt;2020,$C69*INDIRECT("'Bonus Calc'!"&amp;$AG$101&amp;61)))</f>
        <v>0</v>
      </c>
      <c r="AS69" s="467">
        <f ca="1">IF($C$8="y",$C69*IF($DB23&gt;2019,VLOOKUP(2020,'Bonus Calc'!$A$18:$CZ$61,$AH$104,0),VLOOKUP($DB23,'Bonus Calc'!$A$18:$CZ$61,$AH$104,0)),+IF(OR($DB23&gt;2020,$C69=0),0,INDIRECT("'"&amp;$D$102&amp;"'!"&amp;$AH$101&amp;$D$103))+IF($DB23&gt;2020,$C69*INDIRECT("'Bonus Calc'!"&amp;$AH$101&amp;61)))</f>
        <v>0</v>
      </c>
      <c r="AT69" s="467">
        <f ca="1">IF($C$8="y",$C69*IF($DB23&gt;2019,VLOOKUP(2020,'Bonus Calc'!$A$18:$CZ$61,$AI$104,0),VLOOKUP($DB23,'Bonus Calc'!$A$18:$CZ$61,$AI$104,0)),+IF(OR($DB23&gt;2020,$C69=0),0,INDIRECT("'"&amp;$D$102&amp;"'!"&amp;$AI$101&amp;$D$103))+IF($DB23&gt;2020,$C69*INDIRECT("'Bonus Calc'!"&amp;$AI$101&amp;61)))</f>
        <v>0</v>
      </c>
      <c r="AU69" s="467">
        <f ca="1">IF($C$8="y",$C69*IF($DB23&gt;2019,VLOOKUP(2020,'Bonus Calc'!$A$18:$CZ$61,$AJ$104,0),VLOOKUP($DB23,'Bonus Calc'!$A$18:$CZ$61,$AJ$104,0)),+IF(OR($DB23&gt;2020,$C69=0),0,INDIRECT("'"&amp;$D$102&amp;"'!"&amp;$AJ$101&amp;$D$103))+IF($DB23&gt;2020,$C69*INDIRECT("'Bonus Calc'!"&amp;$AJ$101&amp;61)))</f>
        <v>0</v>
      </c>
      <c r="AV69" s="467">
        <f ca="1">IF($C$8="y",$C69*IF($DB23&gt;2019,VLOOKUP(2020,'Bonus Calc'!$A$18:$CZ$61,$AK$104,0),VLOOKUP($DB23,'Bonus Calc'!$A$18:$CZ$61,$AK$104,0)),+IF(OR($DB23&gt;2020,$C69=0),0,INDIRECT("'"&amp;$D$102&amp;"'!"&amp;$AK$101&amp;$D$103))+IF($DB23&gt;2020,$C69*INDIRECT("'Bonus Calc'!"&amp;$AK$101&amp;61)))</f>
        <v>0</v>
      </c>
      <c r="AW69" s="467">
        <f ca="1">IF($C$8="y",$C69*IF($DB23&gt;2019,VLOOKUP(2020,'Bonus Calc'!$A$18:$CZ$61,$AL$104,0),VLOOKUP($DB23,'Bonus Calc'!$A$18:$CZ$61,$AL$104,0)),+IF(OR($DB23&gt;2020,$C69=0),0,INDIRECT("'"&amp;$D$102&amp;"'!"&amp;$AL$101&amp;$D$103))+IF($DB23&gt;2020,$C69*INDIRECT("'Bonus Calc'!"&amp;$AL$101&amp;61)))</f>
        <v>0</v>
      </c>
      <c r="AX69" s="467">
        <f ca="1">IF($C$8="y",$C69*IF($DB23&gt;2019,VLOOKUP(2020,'Bonus Calc'!$A$18:$CZ$61,$AM$104,0),VLOOKUP($DB23,'Bonus Calc'!$A$18:$CZ$61,$AM$104,0)),+IF(OR($DB23&gt;2020,$C69=0),0,INDIRECT("'"&amp;$D$102&amp;"'!"&amp;$AM$101&amp;$D$103))+IF($DB23&gt;2020,$C69*INDIRECT("'Bonus Calc'!"&amp;$AM$101&amp;61)))</f>
        <v>0</v>
      </c>
      <c r="AY69" s="467">
        <f ca="1">IF($C$8="y",$C69*IF($DB23&gt;2019,VLOOKUP(2020,'Bonus Calc'!$A$18:$CZ$61,$AN$104,0),VLOOKUP($DB23,'Bonus Calc'!$A$18:$CZ$61,$AN$104,0)),+IF(OR($DB23&gt;2020,$C69=0),0,INDIRECT("'"&amp;$D$102&amp;"'!"&amp;$AN$101&amp;$D$103))+IF($DB23&gt;2020,$C69*INDIRECT("'Bonus Calc'!"&amp;$AN$101&amp;61)))</f>
        <v>0</v>
      </c>
      <c r="AZ69" s="467">
        <f ca="1">IF($C$8="y",$C69*IF($DB23&gt;2019,VLOOKUP(2020,'Bonus Calc'!$A$18:$CZ$61,$AO$104,0),VLOOKUP($DB23,'Bonus Calc'!$A$18:$CZ$61,$AO$104,0)),+IF(OR($DB23&gt;2020,$C69=0),0,INDIRECT("'"&amp;$D$102&amp;"'!"&amp;$AO$101&amp;$D$103))+IF($DB23&gt;2020,$C69*INDIRECT("'Bonus Calc'!"&amp;$AO$101&amp;61)))</f>
        <v>0</v>
      </c>
      <c r="BA69" s="467">
        <f ca="1">IF($C$8="y",$C69*IF($DB23&gt;2019,VLOOKUP(2020,'Bonus Calc'!$A$18:$CZ$61,$AP$104,0),VLOOKUP($DB23,'Bonus Calc'!$A$18:$CZ$61,$AP$104,0)),+IF(OR($DB23&gt;2020,$C69=0),0,INDIRECT("'"&amp;$D$102&amp;"'!"&amp;$AP$101&amp;$D$103))+IF($DB23&gt;2020,$C69*INDIRECT("'Bonus Calc'!"&amp;$AP$101&amp;61)))</f>
        <v>0</v>
      </c>
      <c r="BB69" s="467">
        <f ca="1">IF($C$8="y",$C69*IF($DB23&gt;2019,VLOOKUP(2020,'Bonus Calc'!$A$18:$CZ$61,$AQ$104,0),VLOOKUP($DB23,'Bonus Calc'!$A$18:$CZ$61,$AQ$104,0)),+IF(OR($DB23&gt;2020,$C69=0),0,INDIRECT("'"&amp;$D$102&amp;"'!"&amp;$AQ$101&amp;$D$103))+IF($DB23&gt;2020,$C69*INDIRECT("'Bonus Calc'!"&amp;$AQ$101&amp;61)))</f>
        <v>0</v>
      </c>
      <c r="BC69" s="467"/>
      <c r="BD69" s="467"/>
      <c r="BE69" s="467"/>
      <c r="BF69" s="467"/>
      <c r="BG69" s="467"/>
      <c r="BH69" s="467"/>
      <c r="BI69" s="467"/>
      <c r="BJ69" s="467"/>
      <c r="BK69" s="467"/>
      <c r="BL69" s="468"/>
      <c r="BM69" s="468"/>
      <c r="BN69" s="468"/>
      <c r="BO69" s="468"/>
      <c r="BP69" s="468"/>
      <c r="BQ69" s="468"/>
      <c r="BR69" s="468"/>
      <c r="BS69" s="468"/>
      <c r="BT69" s="468"/>
      <c r="BU69" s="468"/>
      <c r="BV69" s="468"/>
      <c r="BW69" s="468"/>
      <c r="BX69" s="468"/>
      <c r="BY69" s="468"/>
      <c r="BZ69" s="468"/>
      <c r="CA69" s="468"/>
      <c r="CB69" s="468"/>
      <c r="CC69" s="468"/>
      <c r="CD69" s="468"/>
      <c r="CE69" s="468"/>
      <c r="CF69" s="468"/>
      <c r="CG69" s="467"/>
      <c r="CH69" s="467"/>
      <c r="CI69" s="467"/>
      <c r="CJ69" s="467"/>
      <c r="CK69" s="467"/>
      <c r="CL69" s="467"/>
      <c r="CM69" s="467"/>
      <c r="CN69" s="467"/>
      <c r="CO69" s="467"/>
      <c r="CP69" s="467"/>
      <c r="CQ69" s="467"/>
      <c r="CR69" s="467"/>
      <c r="CS69" s="467"/>
      <c r="CT69" s="467"/>
      <c r="CU69" s="467"/>
      <c r="CV69" s="467"/>
      <c r="CW69" s="467"/>
      <c r="CX69" s="467"/>
      <c r="CY69" s="467"/>
      <c r="CZ69" s="465">
        <f t="shared" ca="1" si="130"/>
        <v>0</v>
      </c>
    </row>
    <row r="70" spans="1:104" x14ac:dyDescent="0.2">
      <c r="A70" s="195">
        <f t="shared" si="128"/>
        <v>13</v>
      </c>
      <c r="B70" s="195">
        <f t="shared" si="129"/>
        <v>2029</v>
      </c>
      <c r="C70" s="187">
        <f t="shared" ca="1" si="127"/>
        <v>0</v>
      </c>
      <c r="D70" s="466"/>
      <c r="E70" s="466"/>
      <c r="F70" s="466"/>
      <c r="G70" s="466"/>
      <c r="H70" s="466"/>
      <c r="I70" s="466"/>
      <c r="J70" s="466"/>
      <c r="K70" s="466"/>
      <c r="L70" s="466"/>
      <c r="M70" s="466"/>
      <c r="N70" s="466"/>
      <c r="O70" s="466"/>
      <c r="P70" s="467">
        <f ca="1">IF($C$8="y",$C70*IF($DB24&gt;2019,VLOOKUP(2020,'Bonus Calc'!$A$18:$CZ$61,$D$104,0),VLOOKUP($DB24,'Bonus Calc'!$A$18:$CZ$61,$D$104,0)),+IF(OR($DB24&gt;2020,$C70=0),0,INDIRECT("'"&amp;$D$102&amp;"'!"&amp;$D$101&amp;$D$103))+IF($DB24&gt;2020,$C70*INDIRECT("'Bonus Calc'!"&amp;$D$101&amp;61)))</f>
        <v>0</v>
      </c>
      <c r="Q70" s="467">
        <f ca="1">IF($C$8="y",$C70*IF($DB24&gt;2019,VLOOKUP(2020,'Bonus Calc'!$A$18:$CZ$61,$E$104,0),VLOOKUP($DB24,'Bonus Calc'!$A$18:$CZ$61,$E$104,0)),+IF(OR($DB24&gt;2020,$C70=0),0,INDIRECT("'"&amp;$D$102&amp;"'!"&amp;$E$101&amp;$D$103))+IF($DB24&gt;2020,$C70*INDIRECT("'Bonus Calc'!"&amp;$E$101&amp;61)))</f>
        <v>0</v>
      </c>
      <c r="R70" s="467">
        <f ca="1">IF($C$8="y",$C70*IF($DB24&gt;2019,VLOOKUP(2020,'Bonus Calc'!$A$18:$CZ$61,$F$104,0),VLOOKUP($DB24,'Bonus Calc'!$A$18:$CZ$61,$F$104,0)),+IF(OR($DB24&gt;2020,$C70=0),0,INDIRECT("'"&amp;$D$102&amp;"'!"&amp;$F$101&amp;$D$103))+IF($DB24&gt;2020,$C70*INDIRECT("'Bonus Calc'!"&amp;$F$101&amp;61)))</f>
        <v>0</v>
      </c>
      <c r="S70" s="467">
        <f ca="1">IF($C$8="y",$C70*IF($DB24&gt;2019,VLOOKUP(2020,'Bonus Calc'!$A$18:$CZ$61,$G$104,0),VLOOKUP($DB24,'Bonus Calc'!$A$18:$CZ$61,$G$104,0)),+IF(OR($DB24&gt;2020,$C70=0),0,INDIRECT("'"&amp;$D$102&amp;"'!"&amp;$G$101&amp;$D$103))+IF($DB24&gt;2020,$C70*INDIRECT("'Bonus Calc'!"&amp;$G$101&amp;61)))</f>
        <v>0</v>
      </c>
      <c r="T70" s="467">
        <f ca="1">IF($C$8="y",$C70*IF($DB24&gt;2019,VLOOKUP(2020,'Bonus Calc'!$A$18:$CZ$61,$H$104,0),VLOOKUP($DB24,'Bonus Calc'!$A$18:$CZ$61,$H$104,0)),+IF(OR($DB24&gt;2020,$C70=0),0,INDIRECT("'"&amp;$D$102&amp;"'!"&amp;$H$101&amp;$D$103))+IF($DB24&gt;2020,$C70*INDIRECT("'Bonus Calc'!"&amp;$H$101&amp;61)))</f>
        <v>0</v>
      </c>
      <c r="U70" s="467">
        <f ca="1">IF($C$8="y",$C70*IF($DB24&gt;2019,VLOOKUP(2020,'Bonus Calc'!$A$18:$CZ$61,$I$104,0),VLOOKUP($DB24,'Bonus Calc'!$A$18:$CZ$61,$I$104,0)),+IF(OR($DB24&gt;2020,$C70=0),0,INDIRECT("'"&amp;$D$102&amp;"'!"&amp;$I$101&amp;$D$103))+IF($DB24&gt;2020,$C70*INDIRECT("'Bonus Calc'!"&amp;$I$101&amp;61)))</f>
        <v>0</v>
      </c>
      <c r="V70" s="467">
        <f ca="1">IF($C$8="y",$C70*IF($DB24&gt;2019,VLOOKUP(2020,'Bonus Calc'!$A$18:$CZ$61,$J$104,0),VLOOKUP($DB24,'Bonus Calc'!$A$18:$CZ$61,$J$104,0)),+IF(OR($DB24&gt;2020,$C70=0),0,INDIRECT("'"&amp;$D$102&amp;"'!"&amp;$J$101&amp;$D$103))+IF($DB24&gt;2020,$C70*INDIRECT("'Bonus Calc'!"&amp;$J$101&amp;61)))</f>
        <v>0</v>
      </c>
      <c r="W70" s="467">
        <f ca="1">IF($C$8="y",$C70*IF($DB24&gt;2019,VLOOKUP(2020,'Bonus Calc'!$A$18:$CZ$61,$K$104,0),VLOOKUP($DB24,'Bonus Calc'!$A$18:$CZ$61,$K$104,0)),+IF(OR($DB24&gt;2020,$C70=0),0,INDIRECT("'"&amp;$D$102&amp;"'!"&amp;$K$101&amp;$D$103))+IF($DB24&gt;2020,$C70*INDIRECT("'Bonus Calc'!"&amp;$K$101&amp;61)))</f>
        <v>0</v>
      </c>
      <c r="X70" s="467">
        <f ca="1">IF($C$8="y",$C70*IF($DB24&gt;2019,VLOOKUP(2020,'Bonus Calc'!$A$18:$CZ$61,$L$104,0),VLOOKUP($DB24,'Bonus Calc'!$A$18:$CZ$61,$L$104,0)),+IF(OR($DB24&gt;2020,$C70=0),0,INDIRECT("'"&amp;$D$102&amp;"'!"&amp;$L$101&amp;$D$103))+IF($DB24&gt;2020,$C70*INDIRECT("'Bonus Calc'!"&amp;$L$101&amp;61)))</f>
        <v>0</v>
      </c>
      <c r="Y70" s="467">
        <f ca="1">IF($C$8="y",$C70*IF($DB24&gt;2019,VLOOKUP(2020,'Bonus Calc'!$A$18:$CZ$61,$M$104,0),VLOOKUP($DB24,'Bonus Calc'!$A$18:$CZ$61,$M$104,0)),+IF(OR($DB24&gt;2020,$C70=0),0,INDIRECT("'"&amp;$D$102&amp;"'!"&amp;$M$101&amp;$D$103))+IF($DB24&gt;2020,$C70*INDIRECT("'Bonus Calc'!"&amp;$M$101&amp;61)))</f>
        <v>0</v>
      </c>
      <c r="Z70" s="467">
        <f ca="1">IF($C$8="y",$C70*IF($DB24&gt;2019,VLOOKUP(2020,'Bonus Calc'!$A$18:$CZ$61,$N$104,0),VLOOKUP($DB24,'Bonus Calc'!$A$18:$CZ$61,$N$104,0)),+IF(OR($DB24&gt;2020,$C70=0),0,INDIRECT("'"&amp;$D$102&amp;"'!"&amp;$N$101&amp;$D$103))+IF($DB24&gt;2020,$C70*INDIRECT("'Bonus Calc'!"&amp;$N$101&amp;61)))</f>
        <v>0</v>
      </c>
      <c r="AA70" s="467">
        <f ca="1">IF($C$8="y",$C70*IF($DB24&gt;2019,VLOOKUP(2020,'Bonus Calc'!$A$18:$CZ$61,$O$104,0),VLOOKUP($DB24,'Bonus Calc'!$A$18:$CZ$61,$O$104,0)),+IF(OR($DB24&gt;2020,$C70=0),0,INDIRECT("'"&amp;$D$102&amp;"'!"&amp;$O$101&amp;$D$103))+IF($DB24&gt;2020,$C70*INDIRECT("'Bonus Calc'!"&amp;$O$101&amp;61)))</f>
        <v>0</v>
      </c>
      <c r="AB70" s="467">
        <f ca="1">IF($C$8="y",$C70*IF($DB24&gt;2019,VLOOKUP(2020,'Bonus Calc'!$A$18:$CZ$61,$P$104,0),VLOOKUP($DB24,'Bonus Calc'!$A$18:$CZ$61,$P$104,0)),+IF(OR($DB24&gt;2020,$C70=0),0,INDIRECT("'"&amp;$D$102&amp;"'!"&amp;$P$101&amp;$D$103))+IF($DB24&gt;2020,$C70*INDIRECT("'Bonus Calc'!"&amp;$P$101&amp;61)))</f>
        <v>0</v>
      </c>
      <c r="AC70" s="467">
        <f ca="1">IF($C$8="y",$C70*IF($DB24&gt;2019,VLOOKUP(2020,'Bonus Calc'!$A$18:$CZ$61,$Q$104,0),VLOOKUP($DB24,'Bonus Calc'!$A$18:$CZ$61,$Q$104,0)),+IF(OR($DB24&gt;2020,$C70=0),0,INDIRECT("'"&amp;$D$102&amp;"'!"&amp;$Q$101&amp;$D$103))+IF($DB24&gt;2020,$C70*INDIRECT("'Bonus Calc'!"&amp;$Q$101&amp;61)))</f>
        <v>0</v>
      </c>
      <c r="AD70" s="467">
        <f ca="1">IF($C$8="y",$C70*IF($DB24&gt;2019,VLOOKUP(2020,'Bonus Calc'!$A$18:$CZ$61,$R$104,0),VLOOKUP($DB24,'Bonus Calc'!$A$18:$CZ$61,$R$104,0)),+IF(OR($DB24&gt;2020,$C70=0),0,INDIRECT("'"&amp;$D$102&amp;"'!"&amp;$R$101&amp;$D$103))+IF($DB24&gt;2020,$C70*INDIRECT("'Bonus Calc'!"&amp;$R$101&amp;61)))</f>
        <v>0</v>
      </c>
      <c r="AE70" s="467">
        <f ca="1">IF($C$8="y",$C70*IF($DB24&gt;2019,VLOOKUP(2020,'Bonus Calc'!$A$18:$CZ$61,$S$104,0),VLOOKUP($DB24,'Bonus Calc'!$A$18:$CZ$61,$S$104,0)),+IF(OR($DB24&gt;2020,$C70=0),0,INDIRECT("'"&amp;$D$102&amp;"'!"&amp;$S$101&amp;$D$103))+IF($DB24&gt;2020,$C70*INDIRECT("'Bonus Calc'!"&amp;$S$101&amp;61)))</f>
        <v>0</v>
      </c>
      <c r="AF70" s="467">
        <f ca="1">IF($C$8="y",$C70*IF($DB24&gt;2019,VLOOKUP(2020,'Bonus Calc'!$A$18:$CZ$61,$T$104,0),VLOOKUP($DB24,'Bonus Calc'!$A$18:$CZ$61,$T$104,0)),+IF(OR($DB24&gt;2020,$C70=0),0,INDIRECT("'"&amp;$D$102&amp;"'!"&amp;$T$101&amp;$D$103))+IF($DB24&gt;2020,$C70*INDIRECT("'Bonus Calc'!"&amp;$T$101&amp;61)))</f>
        <v>0</v>
      </c>
      <c r="AG70" s="467">
        <f ca="1">IF($C$8="y",$C70*IF($DB24&gt;2019,VLOOKUP(2020,'Bonus Calc'!$A$18:$CZ$61,$U$104,0),VLOOKUP($DB24,'Bonus Calc'!$A$18:$CZ$61,$U$104,0)),+IF(OR($DB24&gt;2020,$C70=0),0,INDIRECT("'"&amp;$D$102&amp;"'!"&amp;$U$101&amp;$D$103))+IF($DB24&gt;2020,$C70*INDIRECT("'Bonus Calc'!"&amp;$U$101&amp;61)))</f>
        <v>0</v>
      </c>
      <c r="AH70" s="467">
        <f ca="1">IF($C$8="y",$C70*IF($DB24&gt;2019,VLOOKUP(2020,'Bonus Calc'!$A$18:$CZ$61,$V$104,0),VLOOKUP($DB24,'Bonus Calc'!$A$18:$CZ$61,$V$104,0)),+IF(OR($DB24&gt;2020,$C70=0),0,INDIRECT("'"&amp;$D$102&amp;"'!"&amp;$V$101&amp;$D$103))+IF($DB24&gt;2020,$C70*INDIRECT("'Bonus Calc'!"&amp;$V$101&amp;61)))</f>
        <v>0</v>
      </c>
      <c r="AI70" s="467">
        <f ca="1">IF($C$8="y",$C70*IF($DB24&gt;2019,VLOOKUP(2020,'Bonus Calc'!$A$18:$CZ$61,$W$104,0),VLOOKUP($DB24,'Bonus Calc'!$A$18:$CZ$61,$W$104,0)),+IF(OR($DB24&gt;2020,$C70=0),0,INDIRECT("'"&amp;$D$102&amp;"'!"&amp;$W$101&amp;$D$103))+IF($DB24&gt;2020,$C70*INDIRECT("'Bonus Calc'!"&amp;$W$101&amp;61)))</f>
        <v>0</v>
      </c>
      <c r="AJ70" s="467">
        <f ca="1">IF($C$8="y",$C70*IF($DB24&gt;2019,VLOOKUP(2020,'Bonus Calc'!$A$18:$CZ$61,$X$104,0),VLOOKUP($DB24,'Bonus Calc'!$A$18:$CZ$61,$X$104,0)),+IF(OR($DB24&gt;2020,$C70=0),0,INDIRECT("'"&amp;$D$102&amp;"'!"&amp;$X$101&amp;$D$103))+IF($DB24&gt;2020,$C70*INDIRECT("'Bonus Calc'!"&amp;$X$101&amp;61)))</f>
        <v>0</v>
      </c>
      <c r="AK70" s="467">
        <f ca="1">IF($C$8="y",$C70*IF($DB24&gt;2019,VLOOKUP(2020,'Bonus Calc'!$A$18:$CZ$61,$Y$104,0),VLOOKUP($DB24,'Bonus Calc'!$A$18:$CZ$61,$Y$104,0)),+IF(OR($DB24&gt;2020,$C70=0),0,INDIRECT("'"&amp;$D$102&amp;"'!"&amp;$Y$101&amp;$D$103))+IF($DB24&gt;2020,$C70*INDIRECT("'Bonus Calc'!"&amp;$Y$101&amp;61)))</f>
        <v>0</v>
      </c>
      <c r="AL70" s="467">
        <f ca="1">IF($C$8="y",$C70*IF($DB24&gt;2019,VLOOKUP(2020,'Bonus Calc'!$A$18:$CZ$61,$Z$104,0),VLOOKUP($DB24,'Bonus Calc'!$A$18:$CZ$61,$Z$104,0)),+IF(OR($DB24&gt;2020,$C70=0),0,INDIRECT("'"&amp;$D$102&amp;"'!"&amp;$Z$101&amp;$D$103))+IF($DB24&gt;2020,$C70*INDIRECT("'Bonus Calc'!"&amp;$Z$101&amp;61)))</f>
        <v>0</v>
      </c>
      <c r="AM70" s="467">
        <f ca="1">IF($C$8="y",$C70*IF($DB24&gt;2019,VLOOKUP(2020,'Bonus Calc'!$A$18:$CZ$61,$AA$104,0),VLOOKUP($DB24,'Bonus Calc'!$A$18:$CZ$61,$AA$104,0)),+IF(OR($DB24&gt;2020,$C70=0),0,INDIRECT("'"&amp;$D$102&amp;"'!"&amp;$AA$101&amp;$D$103))+IF($DB24&gt;2020,$C70*INDIRECT("'Bonus Calc'!"&amp;$AA$101&amp;61)))</f>
        <v>0</v>
      </c>
      <c r="AN70" s="467">
        <f ca="1">IF($C$8="y",$C70*IF($DB24&gt;2019,VLOOKUP(2020,'Bonus Calc'!$A$18:$CZ$61,$AB$104,0),VLOOKUP($DB24,'Bonus Calc'!$A$18:$CZ$61,$AB$104,0)),+IF(OR($DB24&gt;2020,$C70=0),0,INDIRECT("'"&amp;$D$102&amp;"'!"&amp;$AB$101&amp;$D$103))+IF($DB24&gt;2020,$C70*INDIRECT("'Bonus Calc'!"&amp;$AB$101&amp;61)))</f>
        <v>0</v>
      </c>
      <c r="AO70" s="467">
        <f ca="1">IF($C$8="y",$C70*IF($DB24&gt;2019,VLOOKUP(2020,'Bonus Calc'!$A$18:$CZ$61,$AC$104,0),VLOOKUP($DB24,'Bonus Calc'!$A$18:$CZ$61,$AC$104,0)),+IF(OR($DB24&gt;2020,$C70=0),0,INDIRECT("'"&amp;$D$102&amp;"'!"&amp;$AC$101&amp;$D$103))+IF($DB24&gt;2020,$C70*INDIRECT("'Bonus Calc'!"&amp;$AC$101&amp;61)))</f>
        <v>0</v>
      </c>
      <c r="AP70" s="467">
        <f ca="1">IF($C$8="y",$C70*IF($DB24&gt;2019,VLOOKUP(2020,'Bonus Calc'!$A$18:$CZ$61,$AD$104,0),VLOOKUP($DB24,'Bonus Calc'!$A$18:$CZ$61,$AD$104,0)),+IF(OR($DB24&gt;2020,$C70=0),0,INDIRECT("'"&amp;$D$102&amp;"'!"&amp;$AD$101&amp;$D$103))+IF($DB24&gt;2020,$C70*INDIRECT("'Bonus Calc'!"&amp;$AD$101&amp;61)))</f>
        <v>0</v>
      </c>
      <c r="AQ70" s="467">
        <f ca="1">IF($C$8="y",$C70*IF($DB24&gt;2019,VLOOKUP(2020,'Bonus Calc'!$A$18:$CZ$61,$AE$104,0),VLOOKUP($DB24,'Bonus Calc'!$A$18:$CZ$61,$AE$104,0)),+IF(OR($DB24&gt;2020,$C70=0),0,INDIRECT("'"&amp;$D$102&amp;"'!"&amp;$AE$101&amp;$D$103))+IF($DB24&gt;2020,$C70*INDIRECT("'Bonus Calc'!"&amp;$AE$101&amp;61)))</f>
        <v>0</v>
      </c>
      <c r="AR70" s="467">
        <f ca="1">IF($C$8="y",$C70*IF($DB24&gt;2019,VLOOKUP(2020,'Bonus Calc'!$A$18:$CZ$61,$AF$104,0),VLOOKUP($DB24,'Bonus Calc'!$A$18:$CZ$61,$AF$104,0)),+IF(OR($DB24&gt;2020,$C70=0),0,INDIRECT("'"&amp;$D$102&amp;"'!"&amp;$AF$101&amp;$D$103))+IF($DB24&gt;2020,$C70*INDIRECT("'Bonus Calc'!"&amp;$AF$101&amp;61)))</f>
        <v>0</v>
      </c>
      <c r="AS70" s="467">
        <f ca="1">IF($C$8="y",$C70*IF($DB24&gt;2019,VLOOKUP(2020,'Bonus Calc'!$A$18:$CZ$61,$AG$104,0),VLOOKUP($DB24,'Bonus Calc'!$A$18:$CZ$61,$AG$104,0)),+IF(OR($DB24&gt;2020,$C70=0),0,INDIRECT("'"&amp;$D$102&amp;"'!"&amp;$AG$101&amp;$D$103))+IF($DB24&gt;2020,$C70*INDIRECT("'Bonus Calc'!"&amp;$AG$101&amp;61)))</f>
        <v>0</v>
      </c>
      <c r="AT70" s="467">
        <f ca="1">IF($C$8="y",$C70*IF($DB24&gt;2019,VLOOKUP(2020,'Bonus Calc'!$A$18:$CZ$61,$AH$104,0),VLOOKUP($DB24,'Bonus Calc'!$A$18:$CZ$61,$AH$104,0)),+IF(OR($DB24&gt;2020,$C70=0),0,INDIRECT("'"&amp;$D$102&amp;"'!"&amp;$AH$101&amp;$D$103))+IF($DB24&gt;2020,$C70*INDIRECT("'Bonus Calc'!"&amp;$AH$101&amp;61)))</f>
        <v>0</v>
      </c>
      <c r="AU70" s="467">
        <f ca="1">IF($C$8="y",$C70*IF($DB24&gt;2019,VLOOKUP(2020,'Bonus Calc'!$A$18:$CZ$61,$AI$104,0),VLOOKUP($DB24,'Bonus Calc'!$A$18:$CZ$61,$AI$104,0)),+IF(OR($DB24&gt;2020,$C70=0),0,INDIRECT("'"&amp;$D$102&amp;"'!"&amp;$AI$101&amp;$D$103))+IF($DB24&gt;2020,$C70*INDIRECT("'Bonus Calc'!"&amp;$AI$101&amp;61)))</f>
        <v>0</v>
      </c>
      <c r="AV70" s="467">
        <f ca="1">IF($C$8="y",$C70*IF($DB24&gt;2019,VLOOKUP(2020,'Bonus Calc'!$A$18:$CZ$61,$AJ$104,0),VLOOKUP($DB24,'Bonus Calc'!$A$18:$CZ$61,$AJ$104,0)),+IF(OR($DB24&gt;2020,$C70=0),0,INDIRECT("'"&amp;$D$102&amp;"'!"&amp;$AJ$101&amp;$D$103))+IF($DB24&gt;2020,$C70*INDIRECT("'Bonus Calc'!"&amp;$AJ$101&amp;61)))</f>
        <v>0</v>
      </c>
      <c r="AW70" s="467">
        <f ca="1">IF($C$8="y",$C70*IF($DB24&gt;2019,VLOOKUP(2020,'Bonus Calc'!$A$18:$CZ$61,$AK$104,0),VLOOKUP($DB24,'Bonus Calc'!$A$18:$CZ$61,$AK$104,0)),+IF(OR($DB24&gt;2020,$C70=0),0,INDIRECT("'"&amp;$D$102&amp;"'!"&amp;$AK$101&amp;$D$103))+IF($DB24&gt;2020,$C70*INDIRECT("'Bonus Calc'!"&amp;$AK$101&amp;61)))</f>
        <v>0</v>
      </c>
      <c r="AX70" s="467">
        <f ca="1">IF($C$8="y",$C70*IF($DB24&gt;2019,VLOOKUP(2020,'Bonus Calc'!$A$18:$CZ$61,$AL$104,0),VLOOKUP($DB24,'Bonus Calc'!$A$18:$CZ$61,$AL$104,0)),+IF(OR($DB24&gt;2020,$C70=0),0,INDIRECT("'"&amp;$D$102&amp;"'!"&amp;$AL$101&amp;$D$103))+IF($DB24&gt;2020,$C70*INDIRECT("'Bonus Calc'!"&amp;$AL$101&amp;61)))</f>
        <v>0</v>
      </c>
      <c r="AY70" s="467">
        <f ca="1">IF($C$8="y",$C70*IF($DB24&gt;2019,VLOOKUP(2020,'Bonus Calc'!$A$18:$CZ$61,$AM$104,0),VLOOKUP($DB24,'Bonus Calc'!$A$18:$CZ$61,$AM$104,0)),+IF(OR($DB24&gt;2020,$C70=0),0,INDIRECT("'"&amp;$D$102&amp;"'!"&amp;$AM$101&amp;$D$103))+IF($DB24&gt;2020,$C70*INDIRECT("'Bonus Calc'!"&amp;$AM$101&amp;61)))</f>
        <v>0</v>
      </c>
      <c r="AZ70" s="467">
        <f ca="1">IF($C$8="y",$C70*IF($DB24&gt;2019,VLOOKUP(2020,'Bonus Calc'!$A$18:$CZ$61,$AN$104,0),VLOOKUP($DB24,'Bonus Calc'!$A$18:$CZ$61,$AN$104,0)),+IF(OR($DB24&gt;2020,$C70=0),0,INDIRECT("'"&amp;$D$102&amp;"'!"&amp;$AN$101&amp;$D$103))+IF($DB24&gt;2020,$C70*INDIRECT("'Bonus Calc'!"&amp;$AN$101&amp;61)))</f>
        <v>0</v>
      </c>
      <c r="BA70" s="467">
        <f ca="1">IF($C$8="y",$C70*IF($DB24&gt;2019,VLOOKUP(2020,'Bonus Calc'!$A$18:$CZ$61,$AO$104,0),VLOOKUP($DB24,'Bonus Calc'!$A$18:$CZ$61,$AO$104,0)),+IF(OR($DB24&gt;2020,$C70=0),0,INDIRECT("'"&amp;$D$102&amp;"'!"&amp;$AO$101&amp;$D$103))+IF($DB24&gt;2020,$C70*INDIRECT("'Bonus Calc'!"&amp;$AO$101&amp;61)))</f>
        <v>0</v>
      </c>
      <c r="BB70" s="467">
        <f ca="1">IF($C$8="y",$C70*IF($DB24&gt;2019,VLOOKUP(2020,'Bonus Calc'!$A$18:$CZ$61,$AP$104,0),VLOOKUP($DB24,'Bonus Calc'!$A$18:$CZ$61,$AP$104,0)),+IF(OR($DB24&gt;2020,$C70=0),0,INDIRECT("'"&amp;$D$102&amp;"'!"&amp;$AP$101&amp;$D$103))+IF($DB24&gt;2020,$C70*INDIRECT("'Bonus Calc'!"&amp;$AP$101&amp;61)))</f>
        <v>0</v>
      </c>
      <c r="BC70" s="467">
        <f ca="1">IF($C$8="y",$C70*IF($DB24&gt;2019,VLOOKUP(2020,'Bonus Calc'!$A$18:$CZ$61,$AQ$104,0),VLOOKUP($DB24,'Bonus Calc'!$A$18:$CZ$61,$AQ$104,0)),+IF(OR($DB24&gt;2020,$C70=0),0,INDIRECT("'"&amp;$D$102&amp;"'!"&amp;$AQ$101&amp;$D$103))+IF($DB24&gt;2020,$C70*INDIRECT("'Bonus Calc'!"&amp;$AQ$101&amp;61)))</f>
        <v>0</v>
      </c>
      <c r="BD70" s="467"/>
      <c r="BE70" s="467"/>
      <c r="BF70" s="467"/>
      <c r="BG70" s="467"/>
      <c r="BH70" s="467"/>
      <c r="BI70" s="467"/>
      <c r="BJ70" s="467"/>
      <c r="BK70" s="467"/>
      <c r="BL70" s="468"/>
      <c r="BM70" s="468"/>
      <c r="BN70" s="468"/>
      <c r="BO70" s="468"/>
      <c r="BP70" s="468"/>
      <c r="BQ70" s="468"/>
      <c r="BR70" s="468"/>
      <c r="BS70" s="468"/>
      <c r="BT70" s="468"/>
      <c r="BU70" s="468"/>
      <c r="BV70" s="468"/>
      <c r="BW70" s="468"/>
      <c r="BX70" s="468"/>
      <c r="BY70" s="468"/>
      <c r="BZ70" s="468"/>
      <c r="CA70" s="468"/>
      <c r="CB70" s="468"/>
      <c r="CC70" s="468"/>
      <c r="CD70" s="468"/>
      <c r="CE70" s="468"/>
      <c r="CF70" s="468"/>
      <c r="CG70" s="467"/>
      <c r="CH70" s="467"/>
      <c r="CI70" s="467"/>
      <c r="CJ70" s="467"/>
      <c r="CK70" s="467"/>
      <c r="CL70" s="467"/>
      <c r="CM70" s="467"/>
      <c r="CN70" s="467"/>
      <c r="CO70" s="467"/>
      <c r="CP70" s="467"/>
      <c r="CQ70" s="467"/>
      <c r="CR70" s="467"/>
      <c r="CS70" s="467"/>
      <c r="CT70" s="467"/>
      <c r="CU70" s="467"/>
      <c r="CV70" s="467"/>
      <c r="CW70" s="467"/>
      <c r="CX70" s="467"/>
      <c r="CY70" s="467"/>
      <c r="CZ70" s="465">
        <f t="shared" ca="1" si="130"/>
        <v>0</v>
      </c>
    </row>
    <row r="71" spans="1:104" x14ac:dyDescent="0.2">
      <c r="A71" s="195">
        <f t="shared" si="128"/>
        <v>14</v>
      </c>
      <c r="B71" s="195">
        <f t="shared" si="129"/>
        <v>2030</v>
      </c>
      <c r="C71" s="187">
        <f t="shared" ca="1" si="127"/>
        <v>0</v>
      </c>
      <c r="D71" s="466"/>
      <c r="E71" s="466"/>
      <c r="F71" s="466"/>
      <c r="G71" s="466"/>
      <c r="H71" s="466"/>
      <c r="I71" s="466"/>
      <c r="J71" s="466"/>
      <c r="K71" s="466"/>
      <c r="L71" s="466"/>
      <c r="M71" s="466"/>
      <c r="N71" s="466"/>
      <c r="O71" s="466"/>
      <c r="P71" s="466"/>
      <c r="Q71" s="467">
        <f ca="1">IF($C$8="y",$C71*IF($DB25&gt;2019,VLOOKUP(2020,'Bonus Calc'!$A$18:$CZ$61,$D$104,0),VLOOKUP($DB25,'Bonus Calc'!$A$18:$CZ$61,$D$104,0)),+IF(OR($DB25&gt;2020,$C71=0),0,INDIRECT("'"&amp;$D$102&amp;"'!"&amp;$D$101&amp;$D$103))+IF($DB25&gt;2020,$C71*INDIRECT("'Bonus Calc'!"&amp;$D$101&amp;61)))</f>
        <v>0</v>
      </c>
      <c r="R71" s="467">
        <f ca="1">IF($C$8="y",$C71*IF($DB25&gt;2019,VLOOKUP(2020,'Bonus Calc'!$A$18:$CZ$61,$E$104,0),VLOOKUP($DB25,'Bonus Calc'!$A$18:$CZ$61,$E$104,0)),+IF(OR($DB25&gt;2020,$C71=0),0,INDIRECT("'"&amp;$D$102&amp;"'!"&amp;$E$101&amp;$D$103))+IF($DB25&gt;2020,$C71*INDIRECT("'Bonus Calc'!"&amp;$E$101&amp;61)))</f>
        <v>0</v>
      </c>
      <c r="S71" s="467">
        <f ca="1">IF($C$8="y",$C71*IF($DB25&gt;2019,VLOOKUP(2020,'Bonus Calc'!$A$18:$CZ$61,$F$104,0),VLOOKUP($DB25,'Bonus Calc'!$A$18:$CZ$61,$F$104,0)),+IF(OR($DB25&gt;2020,$C71=0),0,INDIRECT("'"&amp;$D$102&amp;"'!"&amp;$F$101&amp;$D$103))+IF($DB25&gt;2020,$C71*INDIRECT("'Bonus Calc'!"&amp;$F$101&amp;61)))</f>
        <v>0</v>
      </c>
      <c r="T71" s="467">
        <f ca="1">IF($C$8="y",$C71*IF($DB25&gt;2019,VLOOKUP(2020,'Bonus Calc'!$A$18:$CZ$61,$G$104,0),VLOOKUP($DB25,'Bonus Calc'!$A$18:$CZ$61,$G$104,0)),+IF(OR($DB25&gt;2020,$C71=0),0,INDIRECT("'"&amp;$D$102&amp;"'!"&amp;$G$101&amp;$D$103))+IF($DB25&gt;2020,$C71*INDIRECT("'Bonus Calc'!"&amp;$G$101&amp;61)))</f>
        <v>0</v>
      </c>
      <c r="U71" s="467">
        <f ca="1">IF($C$8="y",$C71*IF($DB25&gt;2019,VLOOKUP(2020,'Bonus Calc'!$A$18:$CZ$61,$H$104,0),VLOOKUP($DB25,'Bonus Calc'!$A$18:$CZ$61,$H$104,0)),+IF(OR($DB25&gt;2020,$C71=0),0,INDIRECT("'"&amp;$D$102&amp;"'!"&amp;$H$101&amp;$D$103))+IF($DB25&gt;2020,$C71*INDIRECT("'Bonus Calc'!"&amp;$H$101&amp;61)))</f>
        <v>0</v>
      </c>
      <c r="V71" s="467">
        <f ca="1">IF($C$8="y",$C71*IF($DB25&gt;2019,VLOOKUP(2020,'Bonus Calc'!$A$18:$CZ$61,$I$104,0),VLOOKUP($DB25,'Bonus Calc'!$A$18:$CZ$61,$I$104,0)),+IF(OR($DB25&gt;2020,$C71=0),0,INDIRECT("'"&amp;$D$102&amp;"'!"&amp;$I$101&amp;$D$103))+IF($DB25&gt;2020,$C71*INDIRECT("'Bonus Calc'!"&amp;$I$101&amp;61)))</f>
        <v>0</v>
      </c>
      <c r="W71" s="467">
        <f ca="1">IF($C$8="y",$C71*IF($DB25&gt;2019,VLOOKUP(2020,'Bonus Calc'!$A$18:$CZ$61,$J$104,0),VLOOKUP($DB25,'Bonus Calc'!$A$18:$CZ$61,$J$104,0)),+IF(OR($DB25&gt;2020,$C71=0),0,INDIRECT("'"&amp;$D$102&amp;"'!"&amp;$J$101&amp;$D$103))+IF($DB25&gt;2020,$C71*INDIRECT("'Bonus Calc'!"&amp;$J$101&amp;61)))</f>
        <v>0</v>
      </c>
      <c r="X71" s="467">
        <f ca="1">IF($C$8="y",$C71*IF($DB25&gt;2019,VLOOKUP(2020,'Bonus Calc'!$A$18:$CZ$61,$K$104,0),VLOOKUP($DB25,'Bonus Calc'!$A$18:$CZ$61,$K$104,0)),+IF(OR($DB25&gt;2020,$C71=0),0,INDIRECT("'"&amp;$D$102&amp;"'!"&amp;$K$101&amp;$D$103))+IF($DB25&gt;2020,$C71*INDIRECT("'Bonus Calc'!"&amp;$K$101&amp;61)))</f>
        <v>0</v>
      </c>
      <c r="Y71" s="467">
        <f ca="1">IF($C$8="y",$C71*IF($DB25&gt;2019,VLOOKUP(2020,'Bonus Calc'!$A$18:$CZ$61,$L$104,0),VLOOKUP($DB25,'Bonus Calc'!$A$18:$CZ$61,$L$104,0)),+IF(OR($DB25&gt;2020,$C71=0),0,INDIRECT("'"&amp;$D$102&amp;"'!"&amp;$L$101&amp;$D$103))+IF($DB25&gt;2020,$C71*INDIRECT("'Bonus Calc'!"&amp;$L$101&amp;61)))</f>
        <v>0</v>
      </c>
      <c r="Z71" s="467">
        <f ca="1">IF($C$8="y",$C71*IF($DB25&gt;2019,VLOOKUP(2020,'Bonus Calc'!$A$18:$CZ$61,$M$104,0),VLOOKUP($DB25,'Bonus Calc'!$A$18:$CZ$61,$M$104,0)),+IF(OR($DB25&gt;2020,$C71=0),0,INDIRECT("'"&amp;$D$102&amp;"'!"&amp;$M$101&amp;$D$103))+IF($DB25&gt;2020,$C71*INDIRECT("'Bonus Calc'!"&amp;$M$101&amp;61)))</f>
        <v>0</v>
      </c>
      <c r="AA71" s="467">
        <f ca="1">IF($C$8="y",$C71*IF($DB25&gt;2019,VLOOKUP(2020,'Bonus Calc'!$A$18:$CZ$61,$N$104,0),VLOOKUP($DB25,'Bonus Calc'!$A$18:$CZ$61,$N$104,0)),+IF(OR($DB25&gt;2020,$C71=0),0,INDIRECT("'"&amp;$D$102&amp;"'!"&amp;$N$101&amp;$D$103))+IF($DB25&gt;2020,$C71*INDIRECT("'Bonus Calc'!"&amp;$N$101&amp;61)))</f>
        <v>0</v>
      </c>
      <c r="AB71" s="467">
        <f ca="1">IF($C$8="y",$C71*IF($DB25&gt;2019,VLOOKUP(2020,'Bonus Calc'!$A$18:$CZ$61,$O$104,0),VLOOKUP($DB25,'Bonus Calc'!$A$18:$CZ$61,$O$104,0)),+IF(OR($DB25&gt;2020,$C71=0),0,INDIRECT("'"&amp;$D$102&amp;"'!"&amp;$O$101&amp;$D$103))+IF($DB25&gt;2020,$C71*INDIRECT("'Bonus Calc'!"&amp;$O$101&amp;61)))</f>
        <v>0</v>
      </c>
      <c r="AC71" s="467">
        <f ca="1">IF($C$8="y",$C71*IF($DB25&gt;2019,VLOOKUP(2020,'Bonus Calc'!$A$18:$CZ$61,$P$104,0),VLOOKUP($DB25,'Bonus Calc'!$A$18:$CZ$61,$P$104,0)),+IF(OR($DB25&gt;2020,$C71=0),0,INDIRECT("'"&amp;$D$102&amp;"'!"&amp;$P$101&amp;$D$103))+IF($DB25&gt;2020,$C71*INDIRECT("'Bonus Calc'!"&amp;$P$101&amp;61)))</f>
        <v>0</v>
      </c>
      <c r="AD71" s="467">
        <f ca="1">IF($C$8="y",$C71*IF($DB25&gt;2019,VLOOKUP(2020,'Bonus Calc'!$A$18:$CZ$61,$Q$104,0),VLOOKUP($DB25,'Bonus Calc'!$A$18:$CZ$61,$Q$104,0)),+IF(OR($DB25&gt;2020,$C71=0),0,INDIRECT("'"&amp;$D$102&amp;"'!"&amp;$Q$101&amp;$D$103))+IF($DB25&gt;2020,$C71*INDIRECT("'Bonus Calc'!"&amp;$Q$101&amp;61)))</f>
        <v>0</v>
      </c>
      <c r="AE71" s="467">
        <f ca="1">IF($C$8="y",$C71*IF($DB25&gt;2019,VLOOKUP(2020,'Bonus Calc'!$A$18:$CZ$61,$R$104,0),VLOOKUP($DB25,'Bonus Calc'!$A$18:$CZ$61,$R$104,0)),+IF(OR($DB25&gt;2020,$C71=0),0,INDIRECT("'"&amp;$D$102&amp;"'!"&amp;$R$101&amp;$D$103))+IF($DB25&gt;2020,$C71*INDIRECT("'Bonus Calc'!"&amp;$R$101&amp;61)))</f>
        <v>0</v>
      </c>
      <c r="AF71" s="467">
        <f ca="1">IF($C$8="y",$C71*IF($DB25&gt;2019,VLOOKUP(2020,'Bonus Calc'!$A$18:$CZ$61,$S$104,0),VLOOKUP($DB25,'Bonus Calc'!$A$18:$CZ$61,$S$104,0)),+IF(OR($DB25&gt;2020,$C71=0),0,INDIRECT("'"&amp;$D$102&amp;"'!"&amp;$S$101&amp;$D$103))+IF($DB25&gt;2020,$C71*INDIRECT("'Bonus Calc'!"&amp;$S$101&amp;61)))</f>
        <v>0</v>
      </c>
      <c r="AG71" s="467">
        <f ca="1">IF($C$8="y",$C71*IF($DB25&gt;2019,VLOOKUP(2020,'Bonus Calc'!$A$18:$CZ$61,$T$104,0),VLOOKUP($DB25,'Bonus Calc'!$A$18:$CZ$61,$T$104,0)),+IF(OR($DB25&gt;2020,$C71=0),0,INDIRECT("'"&amp;$D$102&amp;"'!"&amp;$T$101&amp;$D$103))+IF($DB25&gt;2020,$C71*INDIRECT("'Bonus Calc'!"&amp;$T$101&amp;61)))</f>
        <v>0</v>
      </c>
      <c r="AH71" s="467">
        <f ca="1">IF($C$8="y",$C71*IF($DB25&gt;2019,VLOOKUP(2020,'Bonus Calc'!$A$18:$CZ$61,$U$104,0),VLOOKUP($DB25,'Bonus Calc'!$A$18:$CZ$61,$U$104,0)),+IF(OR($DB25&gt;2020,$C71=0),0,INDIRECT("'"&amp;$D$102&amp;"'!"&amp;$U$101&amp;$D$103))+IF($DB25&gt;2020,$C71*INDIRECT("'Bonus Calc'!"&amp;$U$101&amp;61)))</f>
        <v>0</v>
      </c>
      <c r="AI71" s="467">
        <f ca="1">IF($C$8="y",$C71*IF($DB25&gt;2019,VLOOKUP(2020,'Bonus Calc'!$A$18:$CZ$61,$V$104,0),VLOOKUP($DB25,'Bonus Calc'!$A$18:$CZ$61,$V$104,0)),+IF(OR($DB25&gt;2020,$C71=0),0,INDIRECT("'"&amp;$D$102&amp;"'!"&amp;$V$101&amp;$D$103))+IF($DB25&gt;2020,$C71*INDIRECT("'Bonus Calc'!"&amp;$V$101&amp;61)))</f>
        <v>0</v>
      </c>
      <c r="AJ71" s="467">
        <f ca="1">IF($C$8="y",$C71*IF($DB25&gt;2019,VLOOKUP(2020,'Bonus Calc'!$A$18:$CZ$61,$W$104,0),VLOOKUP($DB25,'Bonus Calc'!$A$18:$CZ$61,$W$104,0)),+IF(OR($DB25&gt;2020,$C71=0),0,INDIRECT("'"&amp;$D$102&amp;"'!"&amp;$W$101&amp;$D$103))+IF($DB25&gt;2020,$C71*INDIRECT("'Bonus Calc'!"&amp;$W$101&amp;61)))</f>
        <v>0</v>
      </c>
      <c r="AK71" s="467">
        <f ca="1">IF($C$8="y",$C71*IF($DB25&gt;2019,VLOOKUP(2020,'Bonus Calc'!$A$18:$CZ$61,$X$104,0),VLOOKUP($DB25,'Bonus Calc'!$A$18:$CZ$61,$X$104,0)),+IF(OR($DB25&gt;2020,$C71=0),0,INDIRECT("'"&amp;$D$102&amp;"'!"&amp;$X$101&amp;$D$103))+IF($DB25&gt;2020,$C71*INDIRECT("'Bonus Calc'!"&amp;$X$101&amp;61)))</f>
        <v>0</v>
      </c>
      <c r="AL71" s="467">
        <f ca="1">IF($C$8="y",$C71*IF($DB25&gt;2019,VLOOKUP(2020,'Bonus Calc'!$A$18:$CZ$61,$Y$104,0),VLOOKUP($DB25,'Bonus Calc'!$A$18:$CZ$61,$Y$104,0)),+IF(OR($DB25&gt;2020,$C71=0),0,INDIRECT("'"&amp;$D$102&amp;"'!"&amp;$Y$101&amp;$D$103))+IF($DB25&gt;2020,$C71*INDIRECT("'Bonus Calc'!"&amp;$Y$101&amp;61)))</f>
        <v>0</v>
      </c>
      <c r="AM71" s="467">
        <f ca="1">IF($C$8="y",$C71*IF($DB25&gt;2019,VLOOKUP(2020,'Bonus Calc'!$A$18:$CZ$61,$Z$104,0),VLOOKUP($DB25,'Bonus Calc'!$A$18:$CZ$61,$Z$104,0)),+IF(OR($DB25&gt;2020,$C71=0),0,INDIRECT("'"&amp;$D$102&amp;"'!"&amp;$Z$101&amp;$D$103))+IF($DB25&gt;2020,$C71*INDIRECT("'Bonus Calc'!"&amp;$Z$101&amp;61)))</f>
        <v>0</v>
      </c>
      <c r="AN71" s="467">
        <f ca="1">IF($C$8="y",$C71*IF($DB25&gt;2019,VLOOKUP(2020,'Bonus Calc'!$A$18:$CZ$61,$AA$104,0),VLOOKUP($DB25,'Bonus Calc'!$A$18:$CZ$61,$AA$104,0)),+IF(OR($DB25&gt;2020,$C71=0),0,INDIRECT("'"&amp;$D$102&amp;"'!"&amp;$AA$101&amp;$D$103))+IF($DB25&gt;2020,$C71*INDIRECT("'Bonus Calc'!"&amp;$AA$101&amp;61)))</f>
        <v>0</v>
      </c>
      <c r="AO71" s="467">
        <f ca="1">IF($C$8="y",$C71*IF($DB25&gt;2019,VLOOKUP(2020,'Bonus Calc'!$A$18:$CZ$61,$AB$104,0),VLOOKUP($DB25,'Bonus Calc'!$A$18:$CZ$61,$AB$104,0)),+IF(OR($DB25&gt;2020,$C71=0),0,INDIRECT("'"&amp;$D$102&amp;"'!"&amp;$AB$101&amp;$D$103))+IF($DB25&gt;2020,$C71*INDIRECT("'Bonus Calc'!"&amp;$AB$101&amp;61)))</f>
        <v>0</v>
      </c>
      <c r="AP71" s="467">
        <f ca="1">IF($C$8="y",$C71*IF($DB25&gt;2019,VLOOKUP(2020,'Bonus Calc'!$A$18:$CZ$61,$AC$104,0),VLOOKUP($DB25,'Bonus Calc'!$A$18:$CZ$61,$AC$104,0)),+IF(OR($DB25&gt;2020,$C71=0),0,INDIRECT("'"&amp;$D$102&amp;"'!"&amp;$AC$101&amp;$D$103))+IF($DB25&gt;2020,$C71*INDIRECT("'Bonus Calc'!"&amp;$AC$101&amp;61)))</f>
        <v>0</v>
      </c>
      <c r="AQ71" s="467">
        <f ca="1">IF($C$8="y",$C71*IF($DB25&gt;2019,VLOOKUP(2020,'Bonus Calc'!$A$18:$CZ$61,$AD$104,0),VLOOKUP($DB25,'Bonus Calc'!$A$18:$CZ$61,$AD$104,0)),+IF(OR($DB25&gt;2020,$C71=0),0,INDIRECT("'"&amp;$D$102&amp;"'!"&amp;$AD$101&amp;$D$103))+IF($DB25&gt;2020,$C71*INDIRECT("'Bonus Calc'!"&amp;$AD$101&amp;61)))</f>
        <v>0</v>
      </c>
      <c r="AR71" s="467">
        <f ca="1">IF($C$8="y",$C71*IF($DB25&gt;2019,VLOOKUP(2020,'Bonus Calc'!$A$18:$CZ$61,$AE$104,0),VLOOKUP($DB25,'Bonus Calc'!$A$18:$CZ$61,$AE$104,0)),+IF(OR($DB25&gt;2020,$C71=0),0,INDIRECT("'"&amp;$D$102&amp;"'!"&amp;$AE$101&amp;$D$103))+IF($DB25&gt;2020,$C71*INDIRECT("'Bonus Calc'!"&amp;$AE$101&amp;61)))</f>
        <v>0</v>
      </c>
      <c r="AS71" s="467">
        <f ca="1">IF($C$8="y",$C71*IF($DB25&gt;2019,VLOOKUP(2020,'Bonus Calc'!$A$18:$CZ$61,$AF$104,0),VLOOKUP($DB25,'Bonus Calc'!$A$18:$CZ$61,$AF$104,0)),+IF(OR($DB25&gt;2020,$C71=0),0,INDIRECT("'"&amp;$D$102&amp;"'!"&amp;$AF$101&amp;$D$103))+IF($DB25&gt;2020,$C71*INDIRECT("'Bonus Calc'!"&amp;$AF$101&amp;61)))</f>
        <v>0</v>
      </c>
      <c r="AT71" s="467">
        <f ca="1">IF($C$8="y",$C71*IF($DB25&gt;2019,VLOOKUP(2020,'Bonus Calc'!$A$18:$CZ$61,$AG$104,0),VLOOKUP($DB25,'Bonus Calc'!$A$18:$CZ$61,$AG$104,0)),+IF(OR($DB25&gt;2020,$C71=0),0,INDIRECT("'"&amp;$D$102&amp;"'!"&amp;$AG$101&amp;$D$103))+IF($DB25&gt;2020,$C71*INDIRECT("'Bonus Calc'!"&amp;$AG$101&amp;61)))</f>
        <v>0</v>
      </c>
      <c r="AU71" s="467">
        <f ca="1">IF($C$8="y",$C71*IF($DB25&gt;2019,VLOOKUP(2020,'Bonus Calc'!$A$18:$CZ$61,$AH$104,0),VLOOKUP($DB25,'Bonus Calc'!$A$18:$CZ$61,$AH$104,0)),+IF(OR($DB25&gt;2020,$C71=0),0,INDIRECT("'"&amp;$D$102&amp;"'!"&amp;$AH$101&amp;$D$103))+IF($DB25&gt;2020,$C71*INDIRECT("'Bonus Calc'!"&amp;$AH$101&amp;61)))</f>
        <v>0</v>
      </c>
      <c r="AV71" s="467">
        <f ca="1">IF($C$8="y",$C71*IF($DB25&gt;2019,VLOOKUP(2020,'Bonus Calc'!$A$18:$CZ$61,$AI$104,0),VLOOKUP($DB25,'Bonus Calc'!$A$18:$CZ$61,$AI$104,0)),+IF(OR($DB25&gt;2020,$C71=0),0,INDIRECT("'"&amp;$D$102&amp;"'!"&amp;$AI$101&amp;$D$103))+IF($DB25&gt;2020,$C71*INDIRECT("'Bonus Calc'!"&amp;$AI$101&amp;61)))</f>
        <v>0</v>
      </c>
      <c r="AW71" s="467">
        <f ca="1">IF($C$8="y",$C71*IF($DB25&gt;2019,VLOOKUP(2020,'Bonus Calc'!$A$18:$CZ$61,$AJ$104,0),VLOOKUP($DB25,'Bonus Calc'!$A$18:$CZ$61,$AJ$104,0)),+IF(OR($DB25&gt;2020,$C71=0),0,INDIRECT("'"&amp;$D$102&amp;"'!"&amp;$AJ$101&amp;$D$103))+IF($DB25&gt;2020,$C71*INDIRECT("'Bonus Calc'!"&amp;$AJ$101&amp;61)))</f>
        <v>0</v>
      </c>
      <c r="AX71" s="467">
        <f ca="1">IF($C$8="y",$C71*IF($DB25&gt;2019,VLOOKUP(2020,'Bonus Calc'!$A$18:$CZ$61,$AK$104,0),VLOOKUP($DB25,'Bonus Calc'!$A$18:$CZ$61,$AK$104,0)),+IF(OR($DB25&gt;2020,$C71=0),0,INDIRECT("'"&amp;$D$102&amp;"'!"&amp;$AK$101&amp;$D$103))+IF($DB25&gt;2020,$C71*INDIRECT("'Bonus Calc'!"&amp;$AK$101&amp;61)))</f>
        <v>0</v>
      </c>
      <c r="AY71" s="467">
        <f ca="1">IF($C$8="y",$C71*IF($DB25&gt;2019,VLOOKUP(2020,'Bonus Calc'!$A$18:$CZ$61,$AL$104,0),VLOOKUP($DB25,'Bonus Calc'!$A$18:$CZ$61,$AL$104,0)),+IF(OR($DB25&gt;2020,$C71=0),0,INDIRECT("'"&amp;$D$102&amp;"'!"&amp;$AL$101&amp;$D$103))+IF($DB25&gt;2020,$C71*INDIRECT("'Bonus Calc'!"&amp;$AL$101&amp;61)))</f>
        <v>0</v>
      </c>
      <c r="AZ71" s="467">
        <f ca="1">IF($C$8="y",$C71*IF($DB25&gt;2019,VLOOKUP(2020,'Bonus Calc'!$A$18:$CZ$61,$AM$104,0),VLOOKUP($DB25,'Bonus Calc'!$A$18:$CZ$61,$AM$104,0)),+IF(OR($DB25&gt;2020,$C71=0),0,INDIRECT("'"&amp;$D$102&amp;"'!"&amp;$AM$101&amp;$D$103))+IF($DB25&gt;2020,$C71*INDIRECT("'Bonus Calc'!"&amp;$AM$101&amp;61)))</f>
        <v>0</v>
      </c>
      <c r="BA71" s="467">
        <f ca="1">IF($C$8="y",$C71*IF($DB25&gt;2019,VLOOKUP(2020,'Bonus Calc'!$A$18:$CZ$61,$AN$104,0),VLOOKUP($DB25,'Bonus Calc'!$A$18:$CZ$61,$AN$104,0)),+IF(OR($DB25&gt;2020,$C71=0),0,INDIRECT("'"&amp;$D$102&amp;"'!"&amp;$AN$101&amp;$D$103))+IF($DB25&gt;2020,$C71*INDIRECT("'Bonus Calc'!"&amp;$AN$101&amp;61)))</f>
        <v>0</v>
      </c>
      <c r="BB71" s="467">
        <f ca="1">IF($C$8="y",$C71*IF($DB25&gt;2019,VLOOKUP(2020,'Bonus Calc'!$A$18:$CZ$61,$AO$104,0),VLOOKUP($DB25,'Bonus Calc'!$A$18:$CZ$61,$AO$104,0)),+IF(OR($DB25&gt;2020,$C71=0),0,INDIRECT("'"&amp;$D$102&amp;"'!"&amp;$AO$101&amp;$D$103))+IF($DB25&gt;2020,$C71*INDIRECT("'Bonus Calc'!"&amp;$AO$101&amp;61)))</f>
        <v>0</v>
      </c>
      <c r="BC71" s="467">
        <f ca="1">IF($C$8="y",$C71*IF($DB25&gt;2019,VLOOKUP(2020,'Bonus Calc'!$A$18:$CZ$61,$AP$104,0),VLOOKUP($DB25,'Bonus Calc'!$A$18:$CZ$61,$AP$104,0)),+IF(OR($DB25&gt;2020,$C71=0),0,INDIRECT("'"&amp;$D$102&amp;"'!"&amp;$AP$101&amp;$D$103))+IF($DB25&gt;2020,$C71*INDIRECT("'Bonus Calc'!"&amp;$AP$101&amp;61)))</f>
        <v>0</v>
      </c>
      <c r="BD71" s="467">
        <f ca="1">IF($C$8="y",$C71*IF($DB25&gt;2019,VLOOKUP(2020,'Bonus Calc'!$A$18:$CZ$61,$AQ$104,0),VLOOKUP($DB25,'Bonus Calc'!$A$18:$CZ$61,$AQ$104,0)),+IF(OR($DB25&gt;2020,$C71=0),0,INDIRECT("'"&amp;$D$102&amp;"'!"&amp;$AQ$101&amp;$D$103))+IF($DB25&gt;2020,$C71*INDIRECT("'Bonus Calc'!"&amp;$AQ$101&amp;61)))</f>
        <v>0</v>
      </c>
      <c r="BE71" s="467"/>
      <c r="BF71" s="467"/>
      <c r="BG71" s="467"/>
      <c r="BH71" s="467"/>
      <c r="BI71" s="467"/>
      <c r="BJ71" s="467"/>
      <c r="BK71" s="467"/>
      <c r="BL71" s="468"/>
      <c r="BM71" s="468"/>
      <c r="BN71" s="468"/>
      <c r="BO71" s="468"/>
      <c r="BP71" s="468"/>
      <c r="BQ71" s="468"/>
      <c r="BR71" s="468"/>
      <c r="BS71" s="468"/>
      <c r="BT71" s="468"/>
      <c r="BU71" s="468"/>
      <c r="BV71" s="468"/>
      <c r="BW71" s="468"/>
      <c r="BX71" s="468"/>
      <c r="BY71" s="468"/>
      <c r="BZ71" s="468"/>
      <c r="CA71" s="468"/>
      <c r="CB71" s="468"/>
      <c r="CC71" s="468"/>
      <c r="CD71" s="468"/>
      <c r="CE71" s="468"/>
      <c r="CF71" s="468"/>
      <c r="CG71" s="467"/>
      <c r="CH71" s="467"/>
      <c r="CI71" s="467"/>
      <c r="CJ71" s="467"/>
      <c r="CK71" s="467"/>
      <c r="CL71" s="467"/>
      <c r="CM71" s="467"/>
      <c r="CN71" s="467"/>
      <c r="CO71" s="467"/>
      <c r="CP71" s="467"/>
      <c r="CQ71" s="467"/>
      <c r="CR71" s="467"/>
      <c r="CS71" s="467"/>
      <c r="CT71" s="467"/>
      <c r="CU71" s="467"/>
      <c r="CV71" s="467"/>
      <c r="CW71" s="467"/>
      <c r="CX71" s="467"/>
      <c r="CY71" s="467"/>
      <c r="CZ71" s="465">
        <f t="shared" ca="1" si="130"/>
        <v>0</v>
      </c>
    </row>
    <row r="72" spans="1:104" x14ac:dyDescent="0.2">
      <c r="A72" s="195">
        <f t="shared" si="128"/>
        <v>15</v>
      </c>
      <c r="B72" s="195">
        <f t="shared" si="129"/>
        <v>2031</v>
      </c>
      <c r="C72" s="187">
        <f t="shared" ca="1" si="127"/>
        <v>0</v>
      </c>
      <c r="D72" s="466"/>
      <c r="E72" s="466"/>
      <c r="F72" s="466"/>
      <c r="G72" s="466"/>
      <c r="H72" s="466"/>
      <c r="I72" s="466"/>
      <c r="J72" s="466"/>
      <c r="K72" s="466"/>
      <c r="L72" s="466"/>
      <c r="M72" s="466"/>
      <c r="N72" s="466"/>
      <c r="O72" s="466"/>
      <c r="P72" s="466"/>
      <c r="Q72" s="466"/>
      <c r="R72" s="467">
        <f ca="1">IF($C$8="y",$C72*IF($DB26&gt;2019,VLOOKUP(2020,'Bonus Calc'!$A$18:$CZ$61,$D$104,0),VLOOKUP($DB26,'Bonus Calc'!$A$18:$CZ$61,$D$104,0)),+IF(OR($DB26&gt;2020,$C72=0),0,INDIRECT("'"&amp;$D$102&amp;"'!"&amp;$D$101&amp;$D$103))+IF($DB26&gt;2020,$C72*INDIRECT("'Bonus Calc'!"&amp;$D$101&amp;61)))</f>
        <v>0</v>
      </c>
      <c r="S72" s="467">
        <f ca="1">IF($C$8="y",$C72*IF($DB26&gt;2019,VLOOKUP(2020,'Bonus Calc'!$A$18:$CZ$61,$E$104,0),VLOOKUP($DB26,'Bonus Calc'!$A$18:$CZ$61,$E$104,0)),+IF(OR($DB26&gt;2020,$C72=0),0,INDIRECT("'"&amp;$D$102&amp;"'!"&amp;$E$101&amp;$D$103))+IF($DB26&gt;2020,$C72*INDIRECT("'Bonus Calc'!"&amp;$E$101&amp;61)))</f>
        <v>0</v>
      </c>
      <c r="T72" s="467">
        <f ca="1">IF($C$8="y",$C72*IF($DB26&gt;2019,VLOOKUP(2020,'Bonus Calc'!$A$18:$CZ$61,$F$104,0),VLOOKUP($DB26,'Bonus Calc'!$A$18:$CZ$61,$F$104,0)),+IF(OR($DB26&gt;2020,$C72=0),0,INDIRECT("'"&amp;$D$102&amp;"'!"&amp;$F$101&amp;$D$103))+IF($DB26&gt;2020,$C72*INDIRECT("'Bonus Calc'!"&amp;$F$101&amp;61)))</f>
        <v>0</v>
      </c>
      <c r="U72" s="467">
        <f ca="1">IF($C$8="y",$C72*IF($DB26&gt;2019,VLOOKUP(2020,'Bonus Calc'!$A$18:$CZ$61,$G$104,0),VLOOKUP($DB26,'Bonus Calc'!$A$18:$CZ$61,$G$104,0)),+IF(OR($DB26&gt;2020,$C72=0),0,INDIRECT("'"&amp;$D$102&amp;"'!"&amp;$G$101&amp;$D$103))+IF($DB26&gt;2020,$C72*INDIRECT("'Bonus Calc'!"&amp;$G$101&amp;61)))</f>
        <v>0</v>
      </c>
      <c r="V72" s="467">
        <f ca="1">IF($C$8="y",$C72*IF($DB26&gt;2019,VLOOKUP(2020,'Bonus Calc'!$A$18:$CZ$61,$H$104,0),VLOOKUP($DB26,'Bonus Calc'!$A$18:$CZ$61,$H$104,0)),+IF(OR($DB26&gt;2020,$C72=0),0,INDIRECT("'"&amp;$D$102&amp;"'!"&amp;$H$101&amp;$D$103))+IF($DB26&gt;2020,$C72*INDIRECT("'Bonus Calc'!"&amp;$H$101&amp;61)))</f>
        <v>0</v>
      </c>
      <c r="W72" s="467">
        <f ca="1">IF($C$8="y",$C72*IF($DB26&gt;2019,VLOOKUP(2020,'Bonus Calc'!$A$18:$CZ$61,$I$104,0),VLOOKUP($DB26,'Bonus Calc'!$A$18:$CZ$61,$I$104,0)),+IF(OR($DB26&gt;2020,$C72=0),0,INDIRECT("'"&amp;$D$102&amp;"'!"&amp;$I$101&amp;$D$103))+IF($DB26&gt;2020,$C72*INDIRECT("'Bonus Calc'!"&amp;$I$101&amp;61)))</f>
        <v>0</v>
      </c>
      <c r="X72" s="467">
        <f ca="1">IF($C$8="y",$C72*IF($DB26&gt;2019,VLOOKUP(2020,'Bonus Calc'!$A$18:$CZ$61,$J$104,0),VLOOKUP($DB26,'Bonus Calc'!$A$18:$CZ$61,$J$104,0)),+IF(OR($DB26&gt;2020,$C72=0),0,INDIRECT("'"&amp;$D$102&amp;"'!"&amp;$J$101&amp;$D$103))+IF($DB26&gt;2020,$C72*INDIRECT("'Bonus Calc'!"&amp;$J$101&amp;61)))</f>
        <v>0</v>
      </c>
      <c r="Y72" s="467">
        <f ca="1">IF($C$8="y",$C72*IF($DB26&gt;2019,VLOOKUP(2020,'Bonus Calc'!$A$18:$CZ$61,$K$104,0),VLOOKUP($DB26,'Bonus Calc'!$A$18:$CZ$61,$K$104,0)),+IF(OR($DB26&gt;2020,$C72=0),0,INDIRECT("'"&amp;$D$102&amp;"'!"&amp;$K$101&amp;$D$103))+IF($DB26&gt;2020,$C72*INDIRECT("'Bonus Calc'!"&amp;$K$101&amp;61)))</f>
        <v>0</v>
      </c>
      <c r="Z72" s="467">
        <f ca="1">IF($C$8="y",$C72*IF($DB26&gt;2019,VLOOKUP(2020,'Bonus Calc'!$A$18:$CZ$61,$L$104,0),VLOOKUP($DB26,'Bonus Calc'!$A$18:$CZ$61,$L$104,0)),+IF(OR($DB26&gt;2020,$C72=0),0,INDIRECT("'"&amp;$D$102&amp;"'!"&amp;$L$101&amp;$D$103))+IF($DB26&gt;2020,$C72*INDIRECT("'Bonus Calc'!"&amp;$L$101&amp;61)))</f>
        <v>0</v>
      </c>
      <c r="AA72" s="467">
        <f ca="1">IF($C$8="y",$C72*IF($DB26&gt;2019,VLOOKUP(2020,'Bonus Calc'!$A$18:$CZ$61,$M$104,0),VLOOKUP($DB26,'Bonus Calc'!$A$18:$CZ$61,$M$104,0)),+IF(OR($DB26&gt;2020,$C72=0),0,INDIRECT("'"&amp;$D$102&amp;"'!"&amp;$M$101&amp;$D$103))+IF($DB26&gt;2020,$C72*INDIRECT("'Bonus Calc'!"&amp;$M$101&amp;61)))</f>
        <v>0</v>
      </c>
      <c r="AB72" s="467">
        <f ca="1">IF($C$8="y",$C72*IF($DB26&gt;2019,VLOOKUP(2020,'Bonus Calc'!$A$18:$CZ$61,$N$104,0),VLOOKUP($DB26,'Bonus Calc'!$A$18:$CZ$61,$N$104,0)),+IF(OR($DB26&gt;2020,$C72=0),0,INDIRECT("'"&amp;$D$102&amp;"'!"&amp;$N$101&amp;$D$103))+IF($DB26&gt;2020,$C72*INDIRECT("'Bonus Calc'!"&amp;$N$101&amp;61)))</f>
        <v>0</v>
      </c>
      <c r="AC72" s="467">
        <f ca="1">IF($C$8="y",$C72*IF($DB26&gt;2019,VLOOKUP(2020,'Bonus Calc'!$A$18:$CZ$61,$O$104,0),VLOOKUP($DB26,'Bonus Calc'!$A$18:$CZ$61,$O$104,0)),+IF(OR($DB26&gt;2020,$C72=0),0,INDIRECT("'"&amp;$D$102&amp;"'!"&amp;$O$101&amp;$D$103))+IF($DB26&gt;2020,$C72*INDIRECT("'Bonus Calc'!"&amp;$O$101&amp;61)))</f>
        <v>0</v>
      </c>
      <c r="AD72" s="467">
        <f ca="1">IF($C$8="y",$C72*IF($DB26&gt;2019,VLOOKUP(2020,'Bonus Calc'!$A$18:$CZ$61,$P$104,0),VLOOKUP($DB26,'Bonus Calc'!$A$18:$CZ$61,$P$104,0)),+IF(OR($DB26&gt;2020,$C72=0),0,INDIRECT("'"&amp;$D$102&amp;"'!"&amp;$P$101&amp;$D$103))+IF($DB26&gt;2020,$C72*INDIRECT("'Bonus Calc'!"&amp;$P$101&amp;61)))</f>
        <v>0</v>
      </c>
      <c r="AE72" s="467">
        <f ca="1">IF($C$8="y",$C72*IF($DB26&gt;2019,VLOOKUP(2020,'Bonus Calc'!$A$18:$CZ$61,$Q$104,0),VLOOKUP($DB26,'Bonus Calc'!$A$18:$CZ$61,$Q$104,0)),+IF(OR($DB26&gt;2020,$C72=0),0,INDIRECT("'"&amp;$D$102&amp;"'!"&amp;$Q$101&amp;$D$103))+IF($DB26&gt;2020,$C72*INDIRECT("'Bonus Calc'!"&amp;$Q$101&amp;61)))</f>
        <v>0</v>
      </c>
      <c r="AF72" s="467">
        <f ca="1">IF($C$8="y",$C72*IF($DB26&gt;2019,VLOOKUP(2020,'Bonus Calc'!$A$18:$CZ$61,$R$104,0),VLOOKUP($DB26,'Bonus Calc'!$A$18:$CZ$61,$R$104,0)),+IF(OR($DB26&gt;2020,$C72=0),0,INDIRECT("'"&amp;$D$102&amp;"'!"&amp;$R$101&amp;$D$103))+IF($DB26&gt;2020,$C72*INDIRECT("'Bonus Calc'!"&amp;$R$101&amp;61)))</f>
        <v>0</v>
      </c>
      <c r="AG72" s="467">
        <f ca="1">IF($C$8="y",$C72*IF($DB26&gt;2019,VLOOKUP(2020,'Bonus Calc'!$A$18:$CZ$61,$S$104,0),VLOOKUP($DB26,'Bonus Calc'!$A$18:$CZ$61,$S$104,0)),+IF(OR($DB26&gt;2020,$C72=0),0,INDIRECT("'"&amp;$D$102&amp;"'!"&amp;$S$101&amp;$D$103))+IF($DB26&gt;2020,$C72*INDIRECT("'Bonus Calc'!"&amp;$S$101&amp;61)))</f>
        <v>0</v>
      </c>
      <c r="AH72" s="467">
        <f ca="1">IF($C$8="y",$C72*IF($DB26&gt;2019,VLOOKUP(2020,'Bonus Calc'!$A$18:$CZ$61,$T$104,0),VLOOKUP($DB26,'Bonus Calc'!$A$18:$CZ$61,$T$104,0)),+IF(OR($DB26&gt;2020,$C72=0),0,INDIRECT("'"&amp;$D$102&amp;"'!"&amp;$T$101&amp;$D$103))+IF($DB26&gt;2020,$C72*INDIRECT("'Bonus Calc'!"&amp;$T$101&amp;61)))</f>
        <v>0</v>
      </c>
      <c r="AI72" s="467">
        <f ca="1">IF($C$8="y",$C72*IF($DB26&gt;2019,VLOOKUP(2020,'Bonus Calc'!$A$18:$CZ$61,$U$104,0),VLOOKUP($DB26,'Bonus Calc'!$A$18:$CZ$61,$U$104,0)),+IF(OR($DB26&gt;2020,$C72=0),0,INDIRECT("'"&amp;$D$102&amp;"'!"&amp;$U$101&amp;$D$103))+IF($DB26&gt;2020,$C72*INDIRECT("'Bonus Calc'!"&amp;$U$101&amp;61)))</f>
        <v>0</v>
      </c>
      <c r="AJ72" s="467">
        <f ca="1">IF($C$8="y",$C72*IF($DB26&gt;2019,VLOOKUP(2020,'Bonus Calc'!$A$18:$CZ$61,$V$104,0),VLOOKUP($DB26,'Bonus Calc'!$A$18:$CZ$61,$V$104,0)),+IF(OR($DB26&gt;2020,$C72=0),0,INDIRECT("'"&amp;$D$102&amp;"'!"&amp;$V$101&amp;$D$103))+IF($DB26&gt;2020,$C72*INDIRECT("'Bonus Calc'!"&amp;$V$101&amp;61)))</f>
        <v>0</v>
      </c>
      <c r="AK72" s="467">
        <f ca="1">IF($C$8="y",$C72*IF($DB26&gt;2019,VLOOKUP(2020,'Bonus Calc'!$A$18:$CZ$61,$W$104,0),VLOOKUP($DB26,'Bonus Calc'!$A$18:$CZ$61,$W$104,0)),+IF(OR($DB26&gt;2020,$C72=0),0,INDIRECT("'"&amp;$D$102&amp;"'!"&amp;$W$101&amp;$D$103))+IF($DB26&gt;2020,$C72*INDIRECT("'Bonus Calc'!"&amp;$W$101&amp;61)))</f>
        <v>0</v>
      </c>
      <c r="AL72" s="467">
        <f ca="1">IF($C$8="y",$C72*IF($DB26&gt;2019,VLOOKUP(2020,'Bonus Calc'!$A$18:$CZ$61,$X$104,0),VLOOKUP($DB26,'Bonus Calc'!$A$18:$CZ$61,$X$104,0)),+IF(OR($DB26&gt;2020,$C72=0),0,INDIRECT("'"&amp;$D$102&amp;"'!"&amp;$X$101&amp;$D$103))+IF($DB26&gt;2020,$C72*INDIRECT("'Bonus Calc'!"&amp;$X$101&amp;61)))</f>
        <v>0</v>
      </c>
      <c r="AM72" s="467">
        <f ca="1">IF($C$8="y",$C72*IF($DB26&gt;2019,VLOOKUP(2020,'Bonus Calc'!$A$18:$CZ$61,$Y$104,0),VLOOKUP($DB26,'Bonus Calc'!$A$18:$CZ$61,$Y$104,0)),+IF(OR($DB26&gt;2020,$C72=0),0,INDIRECT("'"&amp;$D$102&amp;"'!"&amp;$Y$101&amp;$D$103))+IF($DB26&gt;2020,$C72*INDIRECT("'Bonus Calc'!"&amp;$Y$101&amp;61)))</f>
        <v>0</v>
      </c>
      <c r="AN72" s="467">
        <f ca="1">IF($C$8="y",$C72*IF($DB26&gt;2019,VLOOKUP(2020,'Bonus Calc'!$A$18:$CZ$61,$Z$104,0),VLOOKUP($DB26,'Bonus Calc'!$A$18:$CZ$61,$Z$104,0)),+IF(OR($DB26&gt;2020,$C72=0),0,INDIRECT("'"&amp;$D$102&amp;"'!"&amp;$Z$101&amp;$D$103))+IF($DB26&gt;2020,$C72*INDIRECT("'Bonus Calc'!"&amp;$Z$101&amp;61)))</f>
        <v>0</v>
      </c>
      <c r="AO72" s="467">
        <f ca="1">IF($C$8="y",$C72*IF($DB26&gt;2019,VLOOKUP(2020,'Bonus Calc'!$A$18:$CZ$61,$AA$104,0),VLOOKUP($DB26,'Bonus Calc'!$A$18:$CZ$61,$AA$104,0)),+IF(OR($DB26&gt;2020,$C72=0),0,INDIRECT("'"&amp;$D$102&amp;"'!"&amp;$AA$101&amp;$D$103))+IF($DB26&gt;2020,$C72*INDIRECT("'Bonus Calc'!"&amp;$AA$101&amp;61)))</f>
        <v>0</v>
      </c>
      <c r="AP72" s="467">
        <f ca="1">IF($C$8="y",$C72*IF($DB26&gt;2019,VLOOKUP(2020,'Bonus Calc'!$A$18:$CZ$61,$AB$104,0),VLOOKUP($DB26,'Bonus Calc'!$A$18:$CZ$61,$AB$104,0)),+IF(OR($DB26&gt;2020,$C72=0),0,INDIRECT("'"&amp;$D$102&amp;"'!"&amp;$AB$101&amp;$D$103))+IF($DB26&gt;2020,$C72*INDIRECT("'Bonus Calc'!"&amp;$AB$101&amp;61)))</f>
        <v>0</v>
      </c>
      <c r="AQ72" s="467">
        <f ca="1">IF($C$8="y",$C72*IF($DB26&gt;2019,VLOOKUP(2020,'Bonus Calc'!$A$18:$CZ$61,$AC$104,0),VLOOKUP($DB26,'Bonus Calc'!$A$18:$CZ$61,$AC$104,0)),+IF(OR($DB26&gt;2020,$C72=0),0,INDIRECT("'"&amp;$D$102&amp;"'!"&amp;$AC$101&amp;$D$103))+IF($DB26&gt;2020,$C72*INDIRECT("'Bonus Calc'!"&amp;$AC$101&amp;61)))</f>
        <v>0</v>
      </c>
      <c r="AR72" s="467">
        <f ca="1">IF($C$8="y",$C72*IF($DB26&gt;2019,VLOOKUP(2020,'Bonus Calc'!$A$18:$CZ$61,$AD$104,0),VLOOKUP($DB26,'Bonus Calc'!$A$18:$CZ$61,$AD$104,0)),+IF(OR($DB26&gt;2020,$C72=0),0,INDIRECT("'"&amp;$D$102&amp;"'!"&amp;$AD$101&amp;$D$103))+IF($DB26&gt;2020,$C72*INDIRECT("'Bonus Calc'!"&amp;$AD$101&amp;61)))</f>
        <v>0</v>
      </c>
      <c r="AS72" s="467">
        <f ca="1">IF($C$8="y",$C72*IF($DB26&gt;2019,VLOOKUP(2020,'Bonus Calc'!$A$18:$CZ$61,$AE$104,0),VLOOKUP($DB26,'Bonus Calc'!$A$18:$CZ$61,$AE$104,0)),+IF(OR($DB26&gt;2020,$C72=0),0,INDIRECT("'"&amp;$D$102&amp;"'!"&amp;$AE$101&amp;$D$103))+IF($DB26&gt;2020,$C72*INDIRECT("'Bonus Calc'!"&amp;$AE$101&amp;61)))</f>
        <v>0</v>
      </c>
      <c r="AT72" s="467">
        <f ca="1">IF($C$8="y",$C72*IF($DB26&gt;2019,VLOOKUP(2020,'Bonus Calc'!$A$18:$CZ$61,$AF$104,0),VLOOKUP($DB26,'Bonus Calc'!$A$18:$CZ$61,$AF$104,0)),+IF(OR($DB26&gt;2020,$C72=0),0,INDIRECT("'"&amp;$D$102&amp;"'!"&amp;$AF$101&amp;$D$103))+IF($DB26&gt;2020,$C72*INDIRECT("'Bonus Calc'!"&amp;$AF$101&amp;61)))</f>
        <v>0</v>
      </c>
      <c r="AU72" s="467">
        <f ca="1">IF($C$8="y",$C72*IF($DB26&gt;2019,VLOOKUP(2020,'Bonus Calc'!$A$18:$CZ$61,$AG$104,0),VLOOKUP($DB26,'Bonus Calc'!$A$18:$CZ$61,$AG$104,0)),+IF(OR($DB26&gt;2020,$C72=0),0,INDIRECT("'"&amp;$D$102&amp;"'!"&amp;$AG$101&amp;$D$103))+IF($DB26&gt;2020,$C72*INDIRECT("'Bonus Calc'!"&amp;$AG$101&amp;61)))</f>
        <v>0</v>
      </c>
      <c r="AV72" s="467">
        <f ca="1">IF($C$8="y",$C72*IF($DB26&gt;2019,VLOOKUP(2020,'Bonus Calc'!$A$18:$CZ$61,$AH$104,0),VLOOKUP($DB26,'Bonus Calc'!$A$18:$CZ$61,$AH$104,0)),+IF(OR($DB26&gt;2020,$C72=0),0,INDIRECT("'"&amp;$D$102&amp;"'!"&amp;$AH$101&amp;$D$103))+IF($DB26&gt;2020,$C72*INDIRECT("'Bonus Calc'!"&amp;$AH$101&amp;61)))</f>
        <v>0</v>
      </c>
      <c r="AW72" s="467">
        <f ca="1">IF($C$8="y",$C72*IF($DB26&gt;2019,VLOOKUP(2020,'Bonus Calc'!$A$18:$CZ$61,$AI$104,0),VLOOKUP($DB26,'Bonus Calc'!$A$18:$CZ$61,$AI$104,0)),+IF(OR($DB26&gt;2020,$C72=0),0,INDIRECT("'"&amp;$D$102&amp;"'!"&amp;$AI$101&amp;$D$103))+IF($DB26&gt;2020,$C72*INDIRECT("'Bonus Calc'!"&amp;$AI$101&amp;61)))</f>
        <v>0</v>
      </c>
      <c r="AX72" s="467">
        <f ca="1">IF($C$8="y",$C72*IF($DB26&gt;2019,VLOOKUP(2020,'Bonus Calc'!$A$18:$CZ$61,$AJ$104,0),VLOOKUP($DB26,'Bonus Calc'!$A$18:$CZ$61,$AJ$104,0)),+IF(OR($DB26&gt;2020,$C72=0),0,INDIRECT("'"&amp;$D$102&amp;"'!"&amp;$AJ$101&amp;$D$103))+IF($DB26&gt;2020,$C72*INDIRECT("'Bonus Calc'!"&amp;$AJ$101&amp;61)))</f>
        <v>0</v>
      </c>
      <c r="AY72" s="467">
        <f ca="1">IF($C$8="y",$C72*IF($DB26&gt;2019,VLOOKUP(2020,'Bonus Calc'!$A$18:$CZ$61,$AK$104,0),VLOOKUP($DB26,'Bonus Calc'!$A$18:$CZ$61,$AK$104,0)),+IF(OR($DB26&gt;2020,$C72=0),0,INDIRECT("'"&amp;$D$102&amp;"'!"&amp;$AK$101&amp;$D$103))+IF($DB26&gt;2020,$C72*INDIRECT("'Bonus Calc'!"&amp;$AK$101&amp;61)))</f>
        <v>0</v>
      </c>
      <c r="AZ72" s="467">
        <f ca="1">IF($C$8="y",$C72*IF($DB26&gt;2019,VLOOKUP(2020,'Bonus Calc'!$A$18:$CZ$61,$AL$104,0),VLOOKUP($DB26,'Bonus Calc'!$A$18:$CZ$61,$AL$104,0)),+IF(OR($DB26&gt;2020,$C72=0),0,INDIRECT("'"&amp;$D$102&amp;"'!"&amp;$AL$101&amp;$D$103))+IF($DB26&gt;2020,$C72*INDIRECT("'Bonus Calc'!"&amp;$AL$101&amp;61)))</f>
        <v>0</v>
      </c>
      <c r="BA72" s="467">
        <f ca="1">IF($C$8="y",$C72*IF($DB26&gt;2019,VLOOKUP(2020,'Bonus Calc'!$A$18:$CZ$61,$AM$104,0),VLOOKUP($DB26,'Bonus Calc'!$A$18:$CZ$61,$AM$104,0)),+IF(OR($DB26&gt;2020,$C72=0),0,INDIRECT("'"&amp;$D$102&amp;"'!"&amp;$AM$101&amp;$D$103))+IF($DB26&gt;2020,$C72*INDIRECT("'Bonus Calc'!"&amp;$AM$101&amp;61)))</f>
        <v>0</v>
      </c>
      <c r="BB72" s="467">
        <f ca="1">IF($C$8="y",$C72*IF($DB26&gt;2019,VLOOKUP(2020,'Bonus Calc'!$A$18:$CZ$61,$AN$104,0),VLOOKUP($DB26,'Bonus Calc'!$A$18:$CZ$61,$AN$104,0)),+IF(OR($DB26&gt;2020,$C72=0),0,INDIRECT("'"&amp;$D$102&amp;"'!"&amp;$AN$101&amp;$D$103))+IF($DB26&gt;2020,$C72*INDIRECT("'Bonus Calc'!"&amp;$AN$101&amp;61)))</f>
        <v>0</v>
      </c>
      <c r="BC72" s="467">
        <f ca="1">IF($C$8="y",$C72*IF($DB26&gt;2019,VLOOKUP(2020,'Bonus Calc'!$A$18:$CZ$61,$AO$104,0),VLOOKUP($DB26,'Bonus Calc'!$A$18:$CZ$61,$AO$104,0)),+IF(OR($DB26&gt;2020,$C72=0),0,INDIRECT("'"&amp;$D$102&amp;"'!"&amp;$AO$101&amp;$D$103))+IF($DB26&gt;2020,$C72*INDIRECT("'Bonus Calc'!"&amp;$AO$101&amp;61)))</f>
        <v>0</v>
      </c>
      <c r="BD72" s="467">
        <f ca="1">IF($C$8="y",$C72*IF($DB26&gt;2019,VLOOKUP(2020,'Bonus Calc'!$A$18:$CZ$61,$AP$104,0),VLOOKUP($DB26,'Bonus Calc'!$A$18:$CZ$61,$AP$104,0)),+IF(OR($DB26&gt;2020,$C72=0),0,INDIRECT("'"&amp;$D$102&amp;"'!"&amp;$AP$101&amp;$D$103))+IF($DB26&gt;2020,$C72*INDIRECT("'Bonus Calc'!"&amp;$AP$101&amp;61)))</f>
        <v>0</v>
      </c>
      <c r="BE72" s="467">
        <f ca="1">IF($C$8="y",$C72*IF($DB26&gt;2019,VLOOKUP(2020,'Bonus Calc'!$A$18:$CZ$61,$AQ$104,0),VLOOKUP($DB26,'Bonus Calc'!$A$18:$CZ$61,$AQ$104,0)),+IF(OR($DB26&gt;2020,$C72=0),0,INDIRECT("'"&amp;$D$102&amp;"'!"&amp;$AQ$101&amp;$D$103))+IF($DB26&gt;2020,$C72*INDIRECT("'Bonus Calc'!"&amp;$AQ$101&amp;61)))</f>
        <v>0</v>
      </c>
      <c r="BF72" s="467"/>
      <c r="BG72" s="467"/>
      <c r="BH72" s="467"/>
      <c r="BI72" s="467"/>
      <c r="BJ72" s="467"/>
      <c r="BK72" s="467"/>
      <c r="BL72" s="468"/>
      <c r="BM72" s="468"/>
      <c r="BN72" s="468"/>
      <c r="BO72" s="468"/>
      <c r="BP72" s="468"/>
      <c r="BQ72" s="468"/>
      <c r="BR72" s="468"/>
      <c r="BS72" s="468"/>
      <c r="BT72" s="468"/>
      <c r="BU72" s="468"/>
      <c r="BV72" s="468"/>
      <c r="BW72" s="468"/>
      <c r="BX72" s="468"/>
      <c r="BY72" s="468"/>
      <c r="BZ72" s="468"/>
      <c r="CA72" s="468"/>
      <c r="CB72" s="468"/>
      <c r="CC72" s="468"/>
      <c r="CD72" s="468"/>
      <c r="CE72" s="468"/>
      <c r="CF72" s="468"/>
      <c r="CG72" s="467"/>
      <c r="CH72" s="467"/>
      <c r="CI72" s="467"/>
      <c r="CJ72" s="467"/>
      <c r="CK72" s="467"/>
      <c r="CL72" s="467"/>
      <c r="CM72" s="467"/>
      <c r="CN72" s="467"/>
      <c r="CO72" s="467"/>
      <c r="CP72" s="467"/>
      <c r="CQ72" s="467"/>
      <c r="CR72" s="467"/>
      <c r="CS72" s="467"/>
      <c r="CT72" s="467"/>
      <c r="CU72" s="467"/>
      <c r="CV72" s="467"/>
      <c r="CW72" s="467"/>
      <c r="CX72" s="467"/>
      <c r="CY72" s="467"/>
      <c r="CZ72" s="465">
        <f t="shared" ca="1" si="130"/>
        <v>0</v>
      </c>
    </row>
    <row r="73" spans="1:104" x14ac:dyDescent="0.2">
      <c r="A73" s="195">
        <f t="shared" si="128"/>
        <v>16</v>
      </c>
      <c r="B73" s="195">
        <f t="shared" si="129"/>
        <v>2032</v>
      </c>
      <c r="C73" s="187">
        <f t="shared" ca="1" si="127"/>
        <v>0</v>
      </c>
      <c r="D73" s="466"/>
      <c r="E73" s="466"/>
      <c r="F73" s="466"/>
      <c r="G73" s="466"/>
      <c r="H73" s="466"/>
      <c r="I73" s="466"/>
      <c r="J73" s="466"/>
      <c r="K73" s="466"/>
      <c r="L73" s="466"/>
      <c r="M73" s="466"/>
      <c r="N73" s="466"/>
      <c r="O73" s="466"/>
      <c r="P73" s="466"/>
      <c r="Q73" s="466"/>
      <c r="R73" s="466"/>
      <c r="S73" s="467">
        <f ca="1">IF($C$8="y",$C73*IF($DB27&gt;2019,VLOOKUP(2020,'Bonus Calc'!$A$18:$CZ$61,$D$104,0),VLOOKUP($DB27,'Bonus Calc'!$A$18:$CZ$61,$D$104,0)),+IF(OR($DB27&gt;2020,$C73=0),0,INDIRECT("'"&amp;$D$102&amp;"'!"&amp;$D$101&amp;$D$103))+IF($DB27&gt;2020,$C73*INDIRECT("'Bonus Calc'!"&amp;$D$101&amp;61)))</f>
        <v>0</v>
      </c>
      <c r="T73" s="467">
        <f ca="1">IF($C$8="y",$C73*IF($DB27&gt;2019,VLOOKUP(2020,'Bonus Calc'!$A$18:$CZ$61,$E$104,0),VLOOKUP($DB27,'Bonus Calc'!$A$18:$CZ$61,$E$104,0)),+IF(OR($DB27&gt;2020,$C73=0),0,INDIRECT("'"&amp;$D$102&amp;"'!"&amp;$E$101&amp;$D$103))+IF($DB27&gt;2020,$C73*INDIRECT("'Bonus Calc'!"&amp;$E$101&amp;61)))</f>
        <v>0</v>
      </c>
      <c r="U73" s="467">
        <f ca="1">IF($C$8="y",$C73*IF($DB27&gt;2019,VLOOKUP(2020,'Bonus Calc'!$A$18:$CZ$61,$F$104,0),VLOOKUP($DB27,'Bonus Calc'!$A$18:$CZ$61,$F$104,0)),+IF(OR($DB27&gt;2020,$C73=0),0,INDIRECT("'"&amp;$D$102&amp;"'!"&amp;$F$101&amp;$D$103))+IF($DB27&gt;2020,$C73*INDIRECT("'Bonus Calc'!"&amp;$F$101&amp;61)))</f>
        <v>0</v>
      </c>
      <c r="V73" s="467">
        <f ca="1">IF($C$8="y",$C73*IF($DB27&gt;2019,VLOOKUP(2020,'Bonus Calc'!$A$18:$CZ$61,$G$104,0),VLOOKUP($DB27,'Bonus Calc'!$A$18:$CZ$61,$G$104,0)),+IF(OR($DB27&gt;2020,$C73=0),0,INDIRECT("'"&amp;$D$102&amp;"'!"&amp;$G$101&amp;$D$103))+IF($DB27&gt;2020,$C73*INDIRECT("'Bonus Calc'!"&amp;$G$101&amp;61)))</f>
        <v>0</v>
      </c>
      <c r="W73" s="467">
        <f ca="1">IF($C$8="y",$C73*IF($DB27&gt;2019,VLOOKUP(2020,'Bonus Calc'!$A$18:$CZ$61,$H$104,0),VLOOKUP($DB27,'Bonus Calc'!$A$18:$CZ$61,$H$104,0)),+IF(OR($DB27&gt;2020,$C73=0),0,INDIRECT("'"&amp;$D$102&amp;"'!"&amp;$H$101&amp;$D$103))+IF($DB27&gt;2020,$C73*INDIRECT("'Bonus Calc'!"&amp;$H$101&amp;61)))</f>
        <v>0</v>
      </c>
      <c r="X73" s="467">
        <f ca="1">IF($C$8="y",$C73*IF($DB27&gt;2019,VLOOKUP(2020,'Bonus Calc'!$A$18:$CZ$61,$I$104,0),VLOOKUP($DB27,'Bonus Calc'!$A$18:$CZ$61,$I$104,0)),+IF(OR($DB27&gt;2020,$C73=0),0,INDIRECT("'"&amp;$D$102&amp;"'!"&amp;$I$101&amp;$D$103))+IF($DB27&gt;2020,$C73*INDIRECT("'Bonus Calc'!"&amp;$I$101&amp;61)))</f>
        <v>0</v>
      </c>
      <c r="Y73" s="467">
        <f ca="1">IF($C$8="y",$C73*IF($DB27&gt;2019,VLOOKUP(2020,'Bonus Calc'!$A$18:$CZ$61,$J$104,0),VLOOKUP($DB27,'Bonus Calc'!$A$18:$CZ$61,$J$104,0)),+IF(OR($DB27&gt;2020,$C73=0),0,INDIRECT("'"&amp;$D$102&amp;"'!"&amp;$J$101&amp;$D$103))+IF($DB27&gt;2020,$C73*INDIRECT("'Bonus Calc'!"&amp;$J$101&amp;61)))</f>
        <v>0</v>
      </c>
      <c r="Z73" s="467">
        <f ca="1">IF($C$8="y",$C73*IF($DB27&gt;2019,VLOOKUP(2020,'Bonus Calc'!$A$18:$CZ$61,$K$104,0),VLOOKUP($DB27,'Bonus Calc'!$A$18:$CZ$61,$K$104,0)),+IF(OR($DB27&gt;2020,$C73=0),0,INDIRECT("'"&amp;$D$102&amp;"'!"&amp;$K$101&amp;$D$103))+IF($DB27&gt;2020,$C73*INDIRECT("'Bonus Calc'!"&amp;$K$101&amp;61)))</f>
        <v>0</v>
      </c>
      <c r="AA73" s="467">
        <f ca="1">IF($C$8="y",$C73*IF($DB27&gt;2019,VLOOKUP(2020,'Bonus Calc'!$A$18:$CZ$61,$L$104,0),VLOOKUP($DB27,'Bonus Calc'!$A$18:$CZ$61,$L$104,0)),+IF(OR($DB27&gt;2020,$C73=0),0,INDIRECT("'"&amp;$D$102&amp;"'!"&amp;$L$101&amp;$D$103))+IF($DB27&gt;2020,$C73*INDIRECT("'Bonus Calc'!"&amp;$L$101&amp;61)))</f>
        <v>0</v>
      </c>
      <c r="AB73" s="467">
        <f ca="1">IF($C$8="y",$C73*IF($DB27&gt;2019,VLOOKUP(2020,'Bonus Calc'!$A$18:$CZ$61,$M$104,0),VLOOKUP($DB27,'Bonus Calc'!$A$18:$CZ$61,$M$104,0)),+IF(OR($DB27&gt;2020,$C73=0),0,INDIRECT("'"&amp;$D$102&amp;"'!"&amp;$M$101&amp;$D$103))+IF($DB27&gt;2020,$C73*INDIRECT("'Bonus Calc'!"&amp;$M$101&amp;61)))</f>
        <v>0</v>
      </c>
      <c r="AC73" s="467">
        <f ca="1">IF($C$8="y",$C73*IF($DB27&gt;2019,VLOOKUP(2020,'Bonus Calc'!$A$18:$CZ$61,$N$104,0),VLOOKUP($DB27,'Bonus Calc'!$A$18:$CZ$61,$N$104,0)),+IF(OR($DB27&gt;2020,$C73=0),0,INDIRECT("'"&amp;$D$102&amp;"'!"&amp;$N$101&amp;$D$103))+IF($DB27&gt;2020,$C73*INDIRECT("'Bonus Calc'!"&amp;$N$101&amp;61)))</f>
        <v>0</v>
      </c>
      <c r="AD73" s="467">
        <f ca="1">IF($C$8="y",$C73*IF($DB27&gt;2019,VLOOKUP(2020,'Bonus Calc'!$A$18:$CZ$61,$O$104,0),VLOOKUP($DB27,'Bonus Calc'!$A$18:$CZ$61,$O$104,0)),+IF(OR($DB27&gt;2020,$C73=0),0,INDIRECT("'"&amp;$D$102&amp;"'!"&amp;$O$101&amp;$D$103))+IF($DB27&gt;2020,$C73*INDIRECT("'Bonus Calc'!"&amp;$O$101&amp;61)))</f>
        <v>0</v>
      </c>
      <c r="AE73" s="467">
        <f ca="1">IF($C$8="y",$C73*IF($DB27&gt;2019,VLOOKUP(2020,'Bonus Calc'!$A$18:$CZ$61,$P$104,0),VLOOKUP($DB27,'Bonus Calc'!$A$18:$CZ$61,$P$104,0)),+IF(OR($DB27&gt;2020,$C73=0),0,INDIRECT("'"&amp;$D$102&amp;"'!"&amp;$P$101&amp;$D$103))+IF($DB27&gt;2020,$C73*INDIRECT("'Bonus Calc'!"&amp;$P$101&amp;61)))</f>
        <v>0</v>
      </c>
      <c r="AF73" s="467">
        <f ca="1">IF($C$8="y",$C73*IF($DB27&gt;2019,VLOOKUP(2020,'Bonus Calc'!$A$18:$CZ$61,$Q$104,0),VLOOKUP($DB27,'Bonus Calc'!$A$18:$CZ$61,$Q$104,0)),+IF(OR($DB27&gt;2020,$C73=0),0,INDIRECT("'"&amp;$D$102&amp;"'!"&amp;$Q$101&amp;$D$103))+IF($DB27&gt;2020,$C73*INDIRECT("'Bonus Calc'!"&amp;$Q$101&amp;61)))</f>
        <v>0</v>
      </c>
      <c r="AG73" s="467">
        <f ca="1">IF($C$8="y",$C73*IF($DB27&gt;2019,VLOOKUP(2020,'Bonus Calc'!$A$18:$CZ$61,$R$104,0),VLOOKUP($DB27,'Bonus Calc'!$A$18:$CZ$61,$R$104,0)),+IF(OR($DB27&gt;2020,$C73=0),0,INDIRECT("'"&amp;$D$102&amp;"'!"&amp;$R$101&amp;$D$103))+IF($DB27&gt;2020,$C73*INDIRECT("'Bonus Calc'!"&amp;$R$101&amp;61)))</f>
        <v>0</v>
      </c>
      <c r="AH73" s="467">
        <f ca="1">IF($C$8="y",$C73*IF($DB27&gt;2019,VLOOKUP(2020,'Bonus Calc'!$A$18:$CZ$61,$S$104,0),VLOOKUP($DB27,'Bonus Calc'!$A$18:$CZ$61,$S$104,0)),+IF(OR($DB27&gt;2020,$C73=0),0,INDIRECT("'"&amp;$D$102&amp;"'!"&amp;$S$101&amp;$D$103))+IF($DB27&gt;2020,$C73*INDIRECT("'Bonus Calc'!"&amp;$S$101&amp;61)))</f>
        <v>0</v>
      </c>
      <c r="AI73" s="467">
        <f ca="1">IF($C$8="y",$C73*IF($DB27&gt;2019,VLOOKUP(2020,'Bonus Calc'!$A$18:$CZ$61,$T$104,0),VLOOKUP($DB27,'Bonus Calc'!$A$18:$CZ$61,$T$104,0)),+IF(OR($DB27&gt;2020,$C73=0),0,INDIRECT("'"&amp;$D$102&amp;"'!"&amp;$T$101&amp;$D$103))+IF($DB27&gt;2020,$C73*INDIRECT("'Bonus Calc'!"&amp;$T$101&amp;61)))</f>
        <v>0</v>
      </c>
      <c r="AJ73" s="467">
        <f ca="1">IF($C$8="y",$C73*IF($DB27&gt;2019,VLOOKUP(2020,'Bonus Calc'!$A$18:$CZ$61,$U$104,0),VLOOKUP($DB27,'Bonus Calc'!$A$18:$CZ$61,$U$104,0)),+IF(OR($DB27&gt;2020,$C73=0),0,INDIRECT("'"&amp;$D$102&amp;"'!"&amp;$U$101&amp;$D$103))+IF($DB27&gt;2020,$C73*INDIRECT("'Bonus Calc'!"&amp;$U$101&amp;61)))</f>
        <v>0</v>
      </c>
      <c r="AK73" s="467">
        <f ca="1">IF($C$8="y",$C73*IF($DB27&gt;2019,VLOOKUP(2020,'Bonus Calc'!$A$18:$CZ$61,$V$104,0),VLOOKUP($DB27,'Bonus Calc'!$A$18:$CZ$61,$V$104,0)),+IF(OR($DB27&gt;2020,$C73=0),0,INDIRECT("'"&amp;$D$102&amp;"'!"&amp;$V$101&amp;$D$103))+IF($DB27&gt;2020,$C73*INDIRECT("'Bonus Calc'!"&amp;$V$101&amp;61)))</f>
        <v>0</v>
      </c>
      <c r="AL73" s="467">
        <f ca="1">IF($C$8="y",$C73*IF($DB27&gt;2019,VLOOKUP(2020,'Bonus Calc'!$A$18:$CZ$61,$W$104,0),VLOOKUP($DB27,'Bonus Calc'!$A$18:$CZ$61,$W$104,0)),+IF(OR($DB27&gt;2020,$C73=0),0,INDIRECT("'"&amp;$D$102&amp;"'!"&amp;$W$101&amp;$D$103))+IF($DB27&gt;2020,$C73*INDIRECT("'Bonus Calc'!"&amp;$W$101&amp;61)))</f>
        <v>0</v>
      </c>
      <c r="AM73" s="467">
        <f ca="1">IF($C$8="y",$C73*IF($DB27&gt;2019,VLOOKUP(2020,'Bonus Calc'!$A$18:$CZ$61,$X$104,0),VLOOKUP($DB27,'Bonus Calc'!$A$18:$CZ$61,$X$104,0)),+IF(OR($DB27&gt;2020,$C73=0),0,INDIRECT("'"&amp;$D$102&amp;"'!"&amp;$X$101&amp;$D$103))+IF($DB27&gt;2020,$C73*INDIRECT("'Bonus Calc'!"&amp;$X$101&amp;61)))</f>
        <v>0</v>
      </c>
      <c r="AN73" s="467">
        <f ca="1">IF($C$8="y",$C73*IF($DB27&gt;2019,VLOOKUP(2020,'Bonus Calc'!$A$18:$CZ$61,$Y$104,0),VLOOKUP($DB27,'Bonus Calc'!$A$18:$CZ$61,$Y$104,0)),+IF(OR($DB27&gt;2020,$C73=0),0,INDIRECT("'"&amp;$D$102&amp;"'!"&amp;$Y$101&amp;$D$103))+IF($DB27&gt;2020,$C73*INDIRECT("'Bonus Calc'!"&amp;$Y$101&amp;61)))</f>
        <v>0</v>
      </c>
      <c r="AO73" s="467">
        <f ca="1">IF($C$8="y",$C73*IF($DB27&gt;2019,VLOOKUP(2020,'Bonus Calc'!$A$18:$CZ$61,$Z$104,0),VLOOKUP($DB27,'Bonus Calc'!$A$18:$CZ$61,$Z$104,0)),+IF(OR($DB27&gt;2020,$C73=0),0,INDIRECT("'"&amp;$D$102&amp;"'!"&amp;$Z$101&amp;$D$103))+IF($DB27&gt;2020,$C73*INDIRECT("'Bonus Calc'!"&amp;$Z$101&amp;61)))</f>
        <v>0</v>
      </c>
      <c r="AP73" s="467">
        <f ca="1">IF($C$8="y",$C73*IF($DB27&gt;2019,VLOOKUP(2020,'Bonus Calc'!$A$18:$CZ$61,$AA$104,0),VLOOKUP($DB27,'Bonus Calc'!$A$18:$CZ$61,$AA$104,0)),+IF(OR($DB27&gt;2020,$C73=0),0,INDIRECT("'"&amp;$D$102&amp;"'!"&amp;$AA$101&amp;$D$103))+IF($DB27&gt;2020,$C73*INDIRECT("'Bonus Calc'!"&amp;$AA$101&amp;61)))</f>
        <v>0</v>
      </c>
      <c r="AQ73" s="467">
        <f ca="1">IF($C$8="y",$C73*IF($DB27&gt;2019,VLOOKUP(2020,'Bonus Calc'!$A$18:$CZ$61,$AB$104,0),VLOOKUP($DB27,'Bonus Calc'!$A$18:$CZ$61,$AB$104,0)),+IF(OR($DB27&gt;2020,$C73=0),0,INDIRECT("'"&amp;$D$102&amp;"'!"&amp;$AB$101&amp;$D$103))+IF($DB27&gt;2020,$C73*INDIRECT("'Bonus Calc'!"&amp;$AB$101&amp;61)))</f>
        <v>0</v>
      </c>
      <c r="AR73" s="467">
        <f ca="1">IF($C$8="y",$C73*IF($DB27&gt;2019,VLOOKUP(2020,'Bonus Calc'!$A$18:$CZ$61,$AC$104,0),VLOOKUP($DB27,'Bonus Calc'!$A$18:$CZ$61,$AC$104,0)),+IF(OR($DB27&gt;2020,$C73=0),0,INDIRECT("'"&amp;$D$102&amp;"'!"&amp;$AC$101&amp;$D$103))+IF($DB27&gt;2020,$C73*INDIRECT("'Bonus Calc'!"&amp;$AC$101&amp;61)))</f>
        <v>0</v>
      </c>
      <c r="AS73" s="467">
        <f ca="1">IF($C$8="y",$C73*IF($DB27&gt;2019,VLOOKUP(2020,'Bonus Calc'!$A$18:$CZ$61,$AD$104,0),VLOOKUP($DB27,'Bonus Calc'!$A$18:$CZ$61,$AD$104,0)),+IF(OR($DB27&gt;2020,$C73=0),0,INDIRECT("'"&amp;$D$102&amp;"'!"&amp;$AD$101&amp;$D$103))+IF($DB27&gt;2020,$C73*INDIRECT("'Bonus Calc'!"&amp;$AD$101&amp;61)))</f>
        <v>0</v>
      </c>
      <c r="AT73" s="467">
        <f ca="1">IF($C$8="y",$C73*IF($DB27&gt;2019,VLOOKUP(2020,'Bonus Calc'!$A$18:$CZ$61,$AE$104,0),VLOOKUP($DB27,'Bonus Calc'!$A$18:$CZ$61,$AE$104,0)),+IF(OR($DB27&gt;2020,$C73=0),0,INDIRECT("'"&amp;$D$102&amp;"'!"&amp;$AE$101&amp;$D$103))+IF($DB27&gt;2020,$C73*INDIRECT("'Bonus Calc'!"&amp;$AE$101&amp;61)))</f>
        <v>0</v>
      </c>
      <c r="AU73" s="467">
        <f ca="1">IF($C$8="y",$C73*IF($DB27&gt;2019,VLOOKUP(2020,'Bonus Calc'!$A$18:$CZ$61,$AF$104,0),VLOOKUP($DB27,'Bonus Calc'!$A$18:$CZ$61,$AF$104,0)),+IF(OR($DB27&gt;2020,$C73=0),0,INDIRECT("'"&amp;$D$102&amp;"'!"&amp;$AF$101&amp;$D$103))+IF($DB27&gt;2020,$C73*INDIRECT("'Bonus Calc'!"&amp;$AF$101&amp;61)))</f>
        <v>0</v>
      </c>
      <c r="AV73" s="467">
        <f ca="1">IF($C$8="y",$C73*IF($DB27&gt;2019,VLOOKUP(2020,'Bonus Calc'!$A$18:$CZ$61,$AG$104,0),VLOOKUP($DB27,'Bonus Calc'!$A$18:$CZ$61,$AG$104,0)),+IF(OR($DB27&gt;2020,$C73=0),0,INDIRECT("'"&amp;$D$102&amp;"'!"&amp;$AG$101&amp;$D$103))+IF($DB27&gt;2020,$C73*INDIRECT("'Bonus Calc'!"&amp;$AG$101&amp;61)))</f>
        <v>0</v>
      </c>
      <c r="AW73" s="467">
        <f ca="1">IF($C$8="y",$C73*IF($DB27&gt;2019,VLOOKUP(2020,'Bonus Calc'!$A$18:$CZ$61,$AH$104,0),VLOOKUP($DB27,'Bonus Calc'!$A$18:$CZ$61,$AH$104,0)),+IF(OR($DB27&gt;2020,$C73=0),0,INDIRECT("'"&amp;$D$102&amp;"'!"&amp;$AH$101&amp;$D$103))+IF($DB27&gt;2020,$C73*INDIRECT("'Bonus Calc'!"&amp;$AH$101&amp;61)))</f>
        <v>0</v>
      </c>
      <c r="AX73" s="467">
        <f ca="1">IF($C$8="y",$C73*IF($DB27&gt;2019,VLOOKUP(2020,'Bonus Calc'!$A$18:$CZ$61,$AI$104,0),VLOOKUP($DB27,'Bonus Calc'!$A$18:$CZ$61,$AI$104,0)),+IF(OR($DB27&gt;2020,$C73=0),0,INDIRECT("'"&amp;$D$102&amp;"'!"&amp;$AI$101&amp;$D$103))+IF($DB27&gt;2020,$C73*INDIRECT("'Bonus Calc'!"&amp;$AI$101&amp;61)))</f>
        <v>0</v>
      </c>
      <c r="AY73" s="467">
        <f ca="1">IF($C$8="y",$C73*IF($DB27&gt;2019,VLOOKUP(2020,'Bonus Calc'!$A$18:$CZ$61,$AJ$104,0),VLOOKUP($DB27,'Bonus Calc'!$A$18:$CZ$61,$AJ$104,0)),+IF(OR($DB27&gt;2020,$C73=0),0,INDIRECT("'"&amp;$D$102&amp;"'!"&amp;$AJ$101&amp;$D$103))+IF($DB27&gt;2020,$C73*INDIRECT("'Bonus Calc'!"&amp;$AJ$101&amp;61)))</f>
        <v>0</v>
      </c>
      <c r="AZ73" s="467">
        <f ca="1">IF($C$8="y",$C73*IF($DB27&gt;2019,VLOOKUP(2020,'Bonus Calc'!$A$18:$CZ$61,$AK$104,0),VLOOKUP($DB27,'Bonus Calc'!$A$18:$CZ$61,$AK$104,0)),+IF(OR($DB27&gt;2020,$C73=0),0,INDIRECT("'"&amp;$D$102&amp;"'!"&amp;$AK$101&amp;$D$103))+IF($DB27&gt;2020,$C73*INDIRECT("'Bonus Calc'!"&amp;$AK$101&amp;61)))</f>
        <v>0</v>
      </c>
      <c r="BA73" s="467">
        <f ca="1">IF($C$8="y",$C73*IF($DB27&gt;2019,VLOOKUP(2020,'Bonus Calc'!$A$18:$CZ$61,$AL$104,0),VLOOKUP($DB27,'Bonus Calc'!$A$18:$CZ$61,$AL$104,0)),+IF(OR($DB27&gt;2020,$C73=0),0,INDIRECT("'"&amp;$D$102&amp;"'!"&amp;$AL$101&amp;$D$103))+IF($DB27&gt;2020,$C73*INDIRECT("'Bonus Calc'!"&amp;$AL$101&amp;61)))</f>
        <v>0</v>
      </c>
      <c r="BB73" s="467">
        <f ca="1">IF($C$8="y",$C73*IF($DB27&gt;2019,VLOOKUP(2020,'Bonus Calc'!$A$18:$CZ$61,$AM$104,0),VLOOKUP($DB27,'Bonus Calc'!$A$18:$CZ$61,$AM$104,0)),+IF(OR($DB27&gt;2020,$C73=0),0,INDIRECT("'"&amp;$D$102&amp;"'!"&amp;$AM$101&amp;$D$103))+IF($DB27&gt;2020,$C73*INDIRECT("'Bonus Calc'!"&amp;$AM$101&amp;61)))</f>
        <v>0</v>
      </c>
      <c r="BC73" s="467">
        <f ca="1">IF($C$8="y",$C73*IF($DB27&gt;2019,VLOOKUP(2020,'Bonus Calc'!$A$18:$CZ$61,$AN$104,0),VLOOKUP($DB27,'Bonus Calc'!$A$18:$CZ$61,$AN$104,0)),+IF(OR($DB27&gt;2020,$C73=0),0,INDIRECT("'"&amp;$D$102&amp;"'!"&amp;$AN$101&amp;$D$103))+IF($DB27&gt;2020,$C73*INDIRECT("'Bonus Calc'!"&amp;$AN$101&amp;61)))</f>
        <v>0</v>
      </c>
      <c r="BD73" s="467">
        <f ca="1">IF($C$8="y",$C73*IF($DB27&gt;2019,VLOOKUP(2020,'Bonus Calc'!$A$18:$CZ$61,$AO$104,0),VLOOKUP($DB27,'Bonus Calc'!$A$18:$CZ$61,$AO$104,0)),+IF(OR($DB27&gt;2020,$C73=0),0,INDIRECT("'"&amp;$D$102&amp;"'!"&amp;$AO$101&amp;$D$103))+IF($DB27&gt;2020,$C73*INDIRECT("'Bonus Calc'!"&amp;$AO$101&amp;61)))</f>
        <v>0</v>
      </c>
      <c r="BE73" s="467">
        <f ca="1">IF($C$8="y",$C73*IF($DB27&gt;2019,VLOOKUP(2020,'Bonus Calc'!$A$18:$CZ$61,$AP$104,0),VLOOKUP($DB27,'Bonus Calc'!$A$18:$CZ$61,$AP$104,0)),+IF(OR($DB27&gt;2020,$C73=0),0,INDIRECT("'"&amp;$D$102&amp;"'!"&amp;$AP$101&amp;$D$103))+IF($DB27&gt;2020,$C73*INDIRECT("'Bonus Calc'!"&amp;$AP$101&amp;61)))</f>
        <v>0</v>
      </c>
      <c r="BF73" s="467">
        <f ca="1">IF($C$8="y",$C73*IF($DB27&gt;2019,VLOOKUP(2020,'Bonus Calc'!$A$18:$CZ$61,$AQ$104,0),VLOOKUP($DB27,'Bonus Calc'!$A$18:$CZ$61,$AQ$104,0)),+IF(OR($DB27&gt;2020,$C73=0),0,INDIRECT("'"&amp;$D$102&amp;"'!"&amp;$AQ$101&amp;$D$103))+IF($DB27&gt;2020,$C73*INDIRECT("'Bonus Calc'!"&amp;$AQ$101&amp;61)))</f>
        <v>0</v>
      </c>
      <c r="BG73" s="467"/>
      <c r="BH73" s="467"/>
      <c r="BI73" s="467"/>
      <c r="BJ73" s="467"/>
      <c r="BK73" s="467"/>
      <c r="BL73" s="468"/>
      <c r="BM73" s="468"/>
      <c r="BN73" s="468"/>
      <c r="BO73" s="468"/>
      <c r="BP73" s="468"/>
      <c r="BQ73" s="468"/>
      <c r="BR73" s="468"/>
      <c r="BS73" s="468"/>
      <c r="BT73" s="468"/>
      <c r="BU73" s="468"/>
      <c r="BV73" s="468"/>
      <c r="BW73" s="468"/>
      <c r="BX73" s="468"/>
      <c r="BY73" s="468"/>
      <c r="BZ73" s="468"/>
      <c r="CA73" s="468"/>
      <c r="CB73" s="468"/>
      <c r="CC73" s="468"/>
      <c r="CD73" s="468"/>
      <c r="CE73" s="468"/>
      <c r="CF73" s="468"/>
      <c r="CG73" s="467"/>
      <c r="CH73" s="467"/>
      <c r="CI73" s="467"/>
      <c r="CJ73" s="467"/>
      <c r="CK73" s="467"/>
      <c r="CL73" s="467"/>
      <c r="CM73" s="467"/>
      <c r="CN73" s="467"/>
      <c r="CO73" s="467"/>
      <c r="CP73" s="467"/>
      <c r="CQ73" s="467"/>
      <c r="CR73" s="467"/>
      <c r="CS73" s="467"/>
      <c r="CT73" s="467"/>
      <c r="CU73" s="467"/>
      <c r="CV73" s="467"/>
      <c r="CW73" s="467"/>
      <c r="CX73" s="467"/>
      <c r="CY73" s="467"/>
      <c r="CZ73" s="465">
        <f t="shared" ca="1" si="130"/>
        <v>0</v>
      </c>
    </row>
    <row r="74" spans="1:104" x14ac:dyDescent="0.2">
      <c r="A74" s="195">
        <f t="shared" si="128"/>
        <v>17</v>
      </c>
      <c r="B74" s="195">
        <f t="shared" si="129"/>
        <v>2033</v>
      </c>
      <c r="C74" s="187">
        <f t="shared" ca="1" si="127"/>
        <v>0</v>
      </c>
      <c r="D74" s="466"/>
      <c r="E74" s="466"/>
      <c r="F74" s="466"/>
      <c r="G74" s="466"/>
      <c r="H74" s="466"/>
      <c r="I74" s="466"/>
      <c r="J74" s="466"/>
      <c r="K74" s="466"/>
      <c r="L74" s="466"/>
      <c r="M74" s="466"/>
      <c r="N74" s="466"/>
      <c r="O74" s="466"/>
      <c r="P74" s="466"/>
      <c r="Q74" s="466"/>
      <c r="R74" s="466"/>
      <c r="S74" s="466"/>
      <c r="T74" s="467">
        <f ca="1">IF($C$8="y",$C74*IF($DB28&gt;2019,VLOOKUP(2020,'Bonus Calc'!$A$18:$CZ$61,$D$104,0),VLOOKUP($DB28,'Bonus Calc'!$A$18:$CZ$61,$D$104,0)),+IF(OR($DB28&gt;2020,$C74=0),0,INDIRECT("'"&amp;$D$102&amp;"'!"&amp;$D$101&amp;$D$103))+IF($DB28&gt;2020,$C74*INDIRECT("'Bonus Calc'!"&amp;$D$101&amp;61)))</f>
        <v>0</v>
      </c>
      <c r="U74" s="467">
        <f ca="1">IF($C$8="y",$C74*IF($DB28&gt;2019,VLOOKUP(2020,'Bonus Calc'!$A$18:$CZ$61,$E$104,0),VLOOKUP($DB28,'Bonus Calc'!$A$18:$CZ$61,$E$104,0)),+IF(OR($DB28&gt;2020,$C74=0),0,INDIRECT("'"&amp;$D$102&amp;"'!"&amp;$E$101&amp;$D$103))+IF($DB28&gt;2020,$C74*INDIRECT("'Bonus Calc'!"&amp;$E$101&amp;61)))</f>
        <v>0</v>
      </c>
      <c r="V74" s="467">
        <f ca="1">IF($C$8="y",$C74*IF($DB28&gt;2019,VLOOKUP(2020,'Bonus Calc'!$A$18:$CZ$61,$F$104,0),VLOOKUP($DB28,'Bonus Calc'!$A$18:$CZ$61,$F$104,0)),+IF(OR($DB28&gt;2020,$C74=0),0,INDIRECT("'"&amp;$D$102&amp;"'!"&amp;$F$101&amp;$D$103))+IF($DB28&gt;2020,$C74*INDIRECT("'Bonus Calc'!"&amp;$F$101&amp;61)))</f>
        <v>0</v>
      </c>
      <c r="W74" s="467">
        <f ca="1">IF($C$8="y",$C74*IF($DB28&gt;2019,VLOOKUP(2020,'Bonus Calc'!$A$18:$CZ$61,$G$104,0),VLOOKUP($DB28,'Bonus Calc'!$A$18:$CZ$61,$G$104,0)),+IF(OR($DB28&gt;2020,$C74=0),0,INDIRECT("'"&amp;$D$102&amp;"'!"&amp;$G$101&amp;$D$103))+IF($DB28&gt;2020,$C74*INDIRECT("'Bonus Calc'!"&amp;$G$101&amp;61)))</f>
        <v>0</v>
      </c>
      <c r="X74" s="467">
        <f ca="1">IF($C$8="y",$C74*IF($DB28&gt;2019,VLOOKUP(2020,'Bonus Calc'!$A$18:$CZ$61,$H$104,0),VLOOKUP($DB28,'Bonus Calc'!$A$18:$CZ$61,$H$104,0)),+IF(OR($DB28&gt;2020,$C74=0),0,INDIRECT("'"&amp;$D$102&amp;"'!"&amp;$H$101&amp;$D$103))+IF($DB28&gt;2020,$C74*INDIRECT("'Bonus Calc'!"&amp;$H$101&amp;61)))</f>
        <v>0</v>
      </c>
      <c r="Y74" s="467">
        <f ca="1">IF($C$8="y",$C74*IF($DB28&gt;2019,VLOOKUP(2020,'Bonus Calc'!$A$18:$CZ$61,$I$104,0),VLOOKUP($DB28,'Bonus Calc'!$A$18:$CZ$61,$I$104,0)),+IF(OR($DB28&gt;2020,$C74=0),0,INDIRECT("'"&amp;$D$102&amp;"'!"&amp;$I$101&amp;$D$103))+IF($DB28&gt;2020,$C74*INDIRECT("'Bonus Calc'!"&amp;$I$101&amp;61)))</f>
        <v>0</v>
      </c>
      <c r="Z74" s="467">
        <f ca="1">IF($C$8="y",$C74*IF($DB28&gt;2019,VLOOKUP(2020,'Bonus Calc'!$A$18:$CZ$61,$J$104,0),VLOOKUP($DB28,'Bonus Calc'!$A$18:$CZ$61,$J$104,0)),+IF(OR($DB28&gt;2020,$C74=0),0,INDIRECT("'"&amp;$D$102&amp;"'!"&amp;$J$101&amp;$D$103))+IF($DB28&gt;2020,$C74*INDIRECT("'Bonus Calc'!"&amp;$J$101&amp;61)))</f>
        <v>0</v>
      </c>
      <c r="AA74" s="467">
        <f ca="1">IF($C$8="y",$C74*IF($DB28&gt;2019,VLOOKUP(2020,'Bonus Calc'!$A$18:$CZ$61,$K$104,0),VLOOKUP($DB28,'Bonus Calc'!$A$18:$CZ$61,$K$104,0)),+IF(OR($DB28&gt;2020,$C74=0),0,INDIRECT("'"&amp;$D$102&amp;"'!"&amp;$K$101&amp;$D$103))+IF($DB28&gt;2020,$C74*INDIRECT("'Bonus Calc'!"&amp;$K$101&amp;61)))</f>
        <v>0</v>
      </c>
      <c r="AB74" s="467">
        <f ca="1">IF($C$8="y",$C74*IF($DB28&gt;2019,VLOOKUP(2020,'Bonus Calc'!$A$18:$CZ$61,$L$104,0),VLOOKUP($DB28,'Bonus Calc'!$A$18:$CZ$61,$L$104,0)),+IF(OR($DB28&gt;2020,$C74=0),0,INDIRECT("'"&amp;$D$102&amp;"'!"&amp;$L$101&amp;$D$103))+IF($DB28&gt;2020,$C74*INDIRECT("'Bonus Calc'!"&amp;$L$101&amp;61)))</f>
        <v>0</v>
      </c>
      <c r="AC74" s="467">
        <f ca="1">IF($C$8="y",$C74*IF($DB28&gt;2019,VLOOKUP(2020,'Bonus Calc'!$A$18:$CZ$61,$M$104,0),VLOOKUP($DB28,'Bonus Calc'!$A$18:$CZ$61,$M$104,0)),+IF(OR($DB28&gt;2020,$C74=0),0,INDIRECT("'"&amp;$D$102&amp;"'!"&amp;$M$101&amp;$D$103))+IF($DB28&gt;2020,$C74*INDIRECT("'Bonus Calc'!"&amp;$M$101&amp;61)))</f>
        <v>0</v>
      </c>
      <c r="AD74" s="467">
        <f ca="1">IF($C$8="y",$C74*IF($DB28&gt;2019,VLOOKUP(2020,'Bonus Calc'!$A$18:$CZ$61,$N$104,0),VLOOKUP($DB28,'Bonus Calc'!$A$18:$CZ$61,$N$104,0)),+IF(OR($DB28&gt;2020,$C74=0),0,INDIRECT("'"&amp;$D$102&amp;"'!"&amp;$N$101&amp;$D$103))+IF($DB28&gt;2020,$C74*INDIRECT("'Bonus Calc'!"&amp;$N$101&amp;61)))</f>
        <v>0</v>
      </c>
      <c r="AE74" s="467">
        <f ca="1">IF($C$8="y",$C74*IF($DB28&gt;2019,VLOOKUP(2020,'Bonus Calc'!$A$18:$CZ$61,$O$104,0),VLOOKUP($DB28,'Bonus Calc'!$A$18:$CZ$61,$O$104,0)),+IF(OR($DB28&gt;2020,$C74=0),0,INDIRECT("'"&amp;$D$102&amp;"'!"&amp;$O$101&amp;$D$103))+IF($DB28&gt;2020,$C74*INDIRECT("'Bonus Calc'!"&amp;$O$101&amp;61)))</f>
        <v>0</v>
      </c>
      <c r="AF74" s="467">
        <f ca="1">IF($C$8="y",$C74*IF($DB28&gt;2019,VLOOKUP(2020,'Bonus Calc'!$A$18:$CZ$61,$P$104,0),VLOOKUP($DB28,'Bonus Calc'!$A$18:$CZ$61,$P$104,0)),+IF(OR($DB28&gt;2020,$C74=0),0,INDIRECT("'"&amp;$D$102&amp;"'!"&amp;$P$101&amp;$D$103))+IF($DB28&gt;2020,$C74*INDIRECT("'Bonus Calc'!"&amp;$P$101&amp;61)))</f>
        <v>0</v>
      </c>
      <c r="AG74" s="467">
        <f ca="1">IF($C$8="y",$C74*IF($DB28&gt;2019,VLOOKUP(2020,'Bonus Calc'!$A$18:$CZ$61,$Q$104,0),VLOOKUP($DB28,'Bonus Calc'!$A$18:$CZ$61,$Q$104,0)),+IF(OR($DB28&gt;2020,$C74=0),0,INDIRECT("'"&amp;$D$102&amp;"'!"&amp;$Q$101&amp;$D$103))+IF($DB28&gt;2020,$C74*INDIRECT("'Bonus Calc'!"&amp;$Q$101&amp;61)))</f>
        <v>0</v>
      </c>
      <c r="AH74" s="467">
        <f ca="1">IF($C$8="y",$C74*IF($DB28&gt;2019,VLOOKUP(2020,'Bonus Calc'!$A$18:$CZ$61,$R$104,0),VLOOKUP($DB28,'Bonus Calc'!$A$18:$CZ$61,$R$104,0)),+IF(OR($DB28&gt;2020,$C74=0),0,INDIRECT("'"&amp;$D$102&amp;"'!"&amp;$R$101&amp;$D$103))+IF($DB28&gt;2020,$C74*INDIRECT("'Bonus Calc'!"&amp;$R$101&amp;61)))</f>
        <v>0</v>
      </c>
      <c r="AI74" s="467">
        <f ca="1">IF($C$8="y",$C74*IF($DB28&gt;2019,VLOOKUP(2020,'Bonus Calc'!$A$18:$CZ$61,$S$104,0),VLOOKUP($DB28,'Bonus Calc'!$A$18:$CZ$61,$S$104,0)),+IF(OR($DB28&gt;2020,$C74=0),0,INDIRECT("'"&amp;$D$102&amp;"'!"&amp;$S$101&amp;$D$103))+IF($DB28&gt;2020,$C74*INDIRECT("'Bonus Calc'!"&amp;$S$101&amp;61)))</f>
        <v>0</v>
      </c>
      <c r="AJ74" s="467">
        <f ca="1">IF($C$8="y",$C74*IF($DB28&gt;2019,VLOOKUP(2020,'Bonus Calc'!$A$18:$CZ$61,$T$104,0),VLOOKUP($DB28,'Bonus Calc'!$A$18:$CZ$61,$T$104,0)),+IF(OR($DB28&gt;2020,$C74=0),0,INDIRECT("'"&amp;$D$102&amp;"'!"&amp;$T$101&amp;$D$103))+IF($DB28&gt;2020,$C74*INDIRECT("'Bonus Calc'!"&amp;$T$101&amp;61)))</f>
        <v>0</v>
      </c>
      <c r="AK74" s="467">
        <f ca="1">IF($C$8="y",$C74*IF($DB28&gt;2019,VLOOKUP(2020,'Bonus Calc'!$A$18:$CZ$61,$U$104,0),VLOOKUP($DB28,'Bonus Calc'!$A$18:$CZ$61,$U$104,0)),+IF(OR($DB28&gt;2020,$C74=0),0,INDIRECT("'"&amp;$D$102&amp;"'!"&amp;$U$101&amp;$D$103))+IF($DB28&gt;2020,$C74*INDIRECT("'Bonus Calc'!"&amp;$U$101&amp;61)))</f>
        <v>0</v>
      </c>
      <c r="AL74" s="467">
        <f ca="1">IF($C$8="y",$C74*IF($DB28&gt;2019,VLOOKUP(2020,'Bonus Calc'!$A$18:$CZ$61,$V$104,0),VLOOKUP($DB28,'Bonus Calc'!$A$18:$CZ$61,$V$104,0)),+IF(OR($DB28&gt;2020,$C74=0),0,INDIRECT("'"&amp;$D$102&amp;"'!"&amp;$V$101&amp;$D$103))+IF($DB28&gt;2020,$C74*INDIRECT("'Bonus Calc'!"&amp;$V$101&amp;61)))</f>
        <v>0</v>
      </c>
      <c r="AM74" s="467">
        <f ca="1">IF($C$8="y",$C74*IF($DB28&gt;2019,VLOOKUP(2020,'Bonus Calc'!$A$18:$CZ$61,$W$104,0),VLOOKUP($DB28,'Bonus Calc'!$A$18:$CZ$61,$W$104,0)),+IF(OR($DB28&gt;2020,$C74=0),0,INDIRECT("'"&amp;$D$102&amp;"'!"&amp;$W$101&amp;$D$103))+IF($DB28&gt;2020,$C74*INDIRECT("'Bonus Calc'!"&amp;$W$101&amp;61)))</f>
        <v>0</v>
      </c>
      <c r="AN74" s="467">
        <f ca="1">IF($C$8="y",$C74*IF($DB28&gt;2019,VLOOKUP(2020,'Bonus Calc'!$A$18:$CZ$61,$X$104,0),VLOOKUP($DB28,'Bonus Calc'!$A$18:$CZ$61,$X$104,0)),+IF(OR($DB28&gt;2020,$C74=0),0,INDIRECT("'"&amp;$D$102&amp;"'!"&amp;$X$101&amp;$D$103))+IF($DB28&gt;2020,$C74*INDIRECT("'Bonus Calc'!"&amp;$X$101&amp;61)))</f>
        <v>0</v>
      </c>
      <c r="AO74" s="467">
        <f ca="1">IF($C$8="y",$C74*IF($DB28&gt;2019,VLOOKUP(2020,'Bonus Calc'!$A$18:$CZ$61,$Y$104,0),VLOOKUP($DB28,'Bonus Calc'!$A$18:$CZ$61,$Y$104,0)),+IF(OR($DB28&gt;2020,$C74=0),0,INDIRECT("'"&amp;$D$102&amp;"'!"&amp;$Y$101&amp;$D$103))+IF($DB28&gt;2020,$C74*INDIRECT("'Bonus Calc'!"&amp;$Y$101&amp;61)))</f>
        <v>0</v>
      </c>
      <c r="AP74" s="467">
        <f ca="1">IF($C$8="y",$C74*IF($DB28&gt;2019,VLOOKUP(2020,'Bonus Calc'!$A$18:$CZ$61,$Z$104,0),VLOOKUP($DB28,'Bonus Calc'!$A$18:$CZ$61,$Z$104,0)),+IF(OR($DB28&gt;2020,$C74=0),0,INDIRECT("'"&amp;$D$102&amp;"'!"&amp;$Z$101&amp;$D$103))+IF($DB28&gt;2020,$C74*INDIRECT("'Bonus Calc'!"&amp;$Z$101&amp;61)))</f>
        <v>0</v>
      </c>
      <c r="AQ74" s="467">
        <f ca="1">IF($C$8="y",$C74*IF($DB28&gt;2019,VLOOKUP(2020,'Bonus Calc'!$A$18:$CZ$61,$AA$104,0),VLOOKUP($DB28,'Bonus Calc'!$A$18:$CZ$61,$AA$104,0)),+IF(OR($DB28&gt;2020,$C74=0),0,INDIRECT("'"&amp;$D$102&amp;"'!"&amp;$AA$101&amp;$D$103))+IF($DB28&gt;2020,$C74*INDIRECT("'Bonus Calc'!"&amp;$AA$101&amp;61)))</f>
        <v>0</v>
      </c>
      <c r="AR74" s="467">
        <f ca="1">IF($C$8="y",$C74*IF($DB28&gt;2019,VLOOKUP(2020,'Bonus Calc'!$A$18:$CZ$61,$AB$104,0),VLOOKUP($DB28,'Bonus Calc'!$A$18:$CZ$61,$AB$104,0)),+IF(OR($DB28&gt;2020,$C74=0),0,INDIRECT("'"&amp;$D$102&amp;"'!"&amp;$AB$101&amp;$D$103))+IF($DB28&gt;2020,$C74*INDIRECT("'Bonus Calc'!"&amp;$AB$101&amp;61)))</f>
        <v>0</v>
      </c>
      <c r="AS74" s="467">
        <f ca="1">IF($C$8="y",$C74*IF($DB28&gt;2019,VLOOKUP(2020,'Bonus Calc'!$A$18:$CZ$61,$AC$104,0),VLOOKUP($DB28,'Bonus Calc'!$A$18:$CZ$61,$AC$104,0)),+IF(OR($DB28&gt;2020,$C74=0),0,INDIRECT("'"&amp;$D$102&amp;"'!"&amp;$AC$101&amp;$D$103))+IF($DB28&gt;2020,$C74*INDIRECT("'Bonus Calc'!"&amp;$AC$101&amp;61)))</f>
        <v>0</v>
      </c>
      <c r="AT74" s="467">
        <f ca="1">IF($C$8="y",$C74*IF($DB28&gt;2019,VLOOKUP(2020,'Bonus Calc'!$A$18:$CZ$61,$AD$104,0),VLOOKUP($DB28,'Bonus Calc'!$A$18:$CZ$61,$AD$104,0)),+IF(OR($DB28&gt;2020,$C74=0),0,INDIRECT("'"&amp;$D$102&amp;"'!"&amp;$AD$101&amp;$D$103))+IF($DB28&gt;2020,$C74*INDIRECT("'Bonus Calc'!"&amp;$AD$101&amp;61)))</f>
        <v>0</v>
      </c>
      <c r="AU74" s="467">
        <f ca="1">IF($C$8="y",$C74*IF($DB28&gt;2019,VLOOKUP(2020,'Bonus Calc'!$A$18:$CZ$61,$AE$104,0),VLOOKUP($DB28,'Bonus Calc'!$A$18:$CZ$61,$AE$104,0)),+IF(OR($DB28&gt;2020,$C74=0),0,INDIRECT("'"&amp;$D$102&amp;"'!"&amp;$AE$101&amp;$D$103))+IF($DB28&gt;2020,$C74*INDIRECT("'Bonus Calc'!"&amp;$AE$101&amp;61)))</f>
        <v>0</v>
      </c>
      <c r="AV74" s="467">
        <f ca="1">IF($C$8="y",$C74*IF($DB28&gt;2019,VLOOKUP(2020,'Bonus Calc'!$A$18:$CZ$61,$AF$104,0),VLOOKUP($DB28,'Bonus Calc'!$A$18:$CZ$61,$AF$104,0)),+IF(OR($DB28&gt;2020,$C74=0),0,INDIRECT("'"&amp;$D$102&amp;"'!"&amp;$AF$101&amp;$D$103))+IF($DB28&gt;2020,$C74*INDIRECT("'Bonus Calc'!"&amp;$AF$101&amp;61)))</f>
        <v>0</v>
      </c>
      <c r="AW74" s="467">
        <f ca="1">IF($C$8="y",$C74*IF($DB28&gt;2019,VLOOKUP(2020,'Bonus Calc'!$A$18:$CZ$61,$AG$104,0),VLOOKUP($DB28,'Bonus Calc'!$A$18:$CZ$61,$AG$104,0)),+IF(OR($DB28&gt;2020,$C74=0),0,INDIRECT("'"&amp;$D$102&amp;"'!"&amp;$AG$101&amp;$D$103))+IF($DB28&gt;2020,$C74*INDIRECT("'Bonus Calc'!"&amp;$AG$101&amp;61)))</f>
        <v>0</v>
      </c>
      <c r="AX74" s="467">
        <f ca="1">IF($C$8="y",$C74*IF($DB28&gt;2019,VLOOKUP(2020,'Bonus Calc'!$A$18:$CZ$61,$AH$104,0),VLOOKUP($DB28,'Bonus Calc'!$A$18:$CZ$61,$AH$104,0)),+IF(OR($DB28&gt;2020,$C74=0),0,INDIRECT("'"&amp;$D$102&amp;"'!"&amp;$AH$101&amp;$D$103))+IF($DB28&gt;2020,$C74*INDIRECT("'Bonus Calc'!"&amp;$AH$101&amp;61)))</f>
        <v>0</v>
      </c>
      <c r="AY74" s="467">
        <f ca="1">IF($C$8="y",$C74*IF($DB28&gt;2019,VLOOKUP(2020,'Bonus Calc'!$A$18:$CZ$61,$AI$104,0),VLOOKUP($DB28,'Bonus Calc'!$A$18:$CZ$61,$AI$104,0)),+IF(OR($DB28&gt;2020,$C74=0),0,INDIRECT("'"&amp;$D$102&amp;"'!"&amp;$AI$101&amp;$D$103))+IF($DB28&gt;2020,$C74*INDIRECT("'Bonus Calc'!"&amp;$AI$101&amp;61)))</f>
        <v>0</v>
      </c>
      <c r="AZ74" s="467">
        <f ca="1">IF($C$8="y",$C74*IF($DB28&gt;2019,VLOOKUP(2020,'Bonus Calc'!$A$18:$CZ$61,$AJ$104,0),VLOOKUP($DB28,'Bonus Calc'!$A$18:$CZ$61,$AJ$104,0)),+IF(OR($DB28&gt;2020,$C74=0),0,INDIRECT("'"&amp;$D$102&amp;"'!"&amp;$AJ$101&amp;$D$103))+IF($DB28&gt;2020,$C74*INDIRECT("'Bonus Calc'!"&amp;$AJ$101&amp;61)))</f>
        <v>0</v>
      </c>
      <c r="BA74" s="467">
        <f ca="1">IF($C$8="y",$C74*IF($DB28&gt;2019,VLOOKUP(2020,'Bonus Calc'!$A$18:$CZ$61,$AK$104,0),VLOOKUP($DB28,'Bonus Calc'!$A$18:$CZ$61,$AK$104,0)),+IF(OR($DB28&gt;2020,$C74=0),0,INDIRECT("'"&amp;$D$102&amp;"'!"&amp;$AK$101&amp;$D$103))+IF($DB28&gt;2020,$C74*INDIRECT("'Bonus Calc'!"&amp;$AK$101&amp;61)))</f>
        <v>0</v>
      </c>
      <c r="BB74" s="467">
        <f ca="1">IF($C$8="y",$C74*IF($DB28&gt;2019,VLOOKUP(2020,'Bonus Calc'!$A$18:$CZ$61,$AL$104,0),VLOOKUP($DB28,'Bonus Calc'!$A$18:$CZ$61,$AL$104,0)),+IF(OR($DB28&gt;2020,$C74=0),0,INDIRECT("'"&amp;$D$102&amp;"'!"&amp;$AL$101&amp;$D$103))+IF($DB28&gt;2020,$C74*INDIRECT("'Bonus Calc'!"&amp;$AL$101&amp;61)))</f>
        <v>0</v>
      </c>
      <c r="BC74" s="467">
        <f ca="1">IF($C$8="y",$C74*IF($DB28&gt;2019,VLOOKUP(2020,'Bonus Calc'!$A$18:$CZ$61,$AM$104,0),VLOOKUP($DB28,'Bonus Calc'!$A$18:$CZ$61,$AM$104,0)),+IF(OR($DB28&gt;2020,$C74=0),0,INDIRECT("'"&amp;$D$102&amp;"'!"&amp;$AM$101&amp;$D$103))+IF($DB28&gt;2020,$C74*INDIRECT("'Bonus Calc'!"&amp;$AM$101&amp;61)))</f>
        <v>0</v>
      </c>
      <c r="BD74" s="467">
        <f ca="1">IF($C$8="y",$C74*IF($DB28&gt;2019,VLOOKUP(2020,'Bonus Calc'!$A$18:$CZ$61,$AN$104,0),VLOOKUP($DB28,'Bonus Calc'!$A$18:$CZ$61,$AN$104,0)),+IF(OR($DB28&gt;2020,$C74=0),0,INDIRECT("'"&amp;$D$102&amp;"'!"&amp;$AN$101&amp;$D$103))+IF($DB28&gt;2020,$C74*INDIRECT("'Bonus Calc'!"&amp;$AN$101&amp;61)))</f>
        <v>0</v>
      </c>
      <c r="BE74" s="467">
        <f ca="1">IF($C$8="y",$C74*IF($DB28&gt;2019,VLOOKUP(2020,'Bonus Calc'!$A$18:$CZ$61,$AO$104,0),VLOOKUP($DB28,'Bonus Calc'!$A$18:$CZ$61,$AO$104,0)),+IF(OR($DB28&gt;2020,$C74=0),0,INDIRECT("'"&amp;$D$102&amp;"'!"&amp;$AO$101&amp;$D$103))+IF($DB28&gt;2020,$C74*INDIRECT("'Bonus Calc'!"&amp;$AO$101&amp;61)))</f>
        <v>0</v>
      </c>
      <c r="BF74" s="467">
        <f ca="1">IF($C$8="y",$C74*IF($DB28&gt;2019,VLOOKUP(2020,'Bonus Calc'!$A$18:$CZ$61,$AP$104,0),VLOOKUP($DB28,'Bonus Calc'!$A$18:$CZ$61,$AP$104,0)),+IF(OR($DB28&gt;2020,$C74=0),0,INDIRECT("'"&amp;$D$102&amp;"'!"&amp;$AP$101&amp;$D$103))+IF($DB28&gt;2020,$C74*INDIRECT("'Bonus Calc'!"&amp;$AP$101&amp;61)))</f>
        <v>0</v>
      </c>
      <c r="BG74" s="467">
        <f ca="1">IF($C$8="y",$C74*IF($DB28&gt;2019,VLOOKUP(2020,'Bonus Calc'!$A$18:$CZ$61,$AQ$104,0),VLOOKUP($DB28,'Bonus Calc'!$A$18:$CZ$61,$AQ$104,0)),+IF(OR($DB28&gt;2020,$C74=0),0,INDIRECT("'"&amp;$D$102&amp;"'!"&amp;$AQ$101&amp;$D$103))+IF($DB28&gt;2020,$C74*INDIRECT("'Bonus Calc'!"&amp;$AQ$101&amp;61)))</f>
        <v>0</v>
      </c>
      <c r="BH74" s="467"/>
      <c r="BI74" s="467"/>
      <c r="BJ74" s="467"/>
      <c r="BK74" s="467"/>
      <c r="BL74" s="468"/>
      <c r="BM74" s="468"/>
      <c r="BN74" s="468"/>
      <c r="BO74" s="468"/>
      <c r="BP74" s="468"/>
      <c r="BQ74" s="468"/>
      <c r="BR74" s="468"/>
      <c r="BS74" s="468"/>
      <c r="BT74" s="468"/>
      <c r="BU74" s="468"/>
      <c r="BV74" s="468"/>
      <c r="BW74" s="468"/>
      <c r="BX74" s="468"/>
      <c r="BY74" s="468"/>
      <c r="BZ74" s="468"/>
      <c r="CA74" s="468"/>
      <c r="CB74" s="468"/>
      <c r="CC74" s="468"/>
      <c r="CD74" s="468"/>
      <c r="CE74" s="468"/>
      <c r="CF74" s="468"/>
      <c r="CG74" s="467"/>
      <c r="CH74" s="467"/>
      <c r="CI74" s="467"/>
      <c r="CJ74" s="467"/>
      <c r="CK74" s="467"/>
      <c r="CL74" s="467"/>
      <c r="CM74" s="467"/>
      <c r="CN74" s="467"/>
      <c r="CO74" s="467"/>
      <c r="CP74" s="467"/>
      <c r="CQ74" s="467"/>
      <c r="CR74" s="467"/>
      <c r="CS74" s="467"/>
      <c r="CT74" s="467"/>
      <c r="CU74" s="467"/>
      <c r="CV74" s="467"/>
      <c r="CW74" s="467"/>
      <c r="CX74" s="467"/>
      <c r="CY74" s="467"/>
      <c r="CZ74" s="465">
        <f t="shared" ca="1" si="130"/>
        <v>0</v>
      </c>
    </row>
    <row r="75" spans="1:104" x14ac:dyDescent="0.2">
      <c r="A75" s="195">
        <f t="shared" si="128"/>
        <v>18</v>
      </c>
      <c r="B75" s="195">
        <f t="shared" si="129"/>
        <v>2034</v>
      </c>
      <c r="C75" s="187">
        <f t="shared" ca="1" si="127"/>
        <v>0</v>
      </c>
      <c r="D75" s="466"/>
      <c r="E75" s="466"/>
      <c r="F75" s="466"/>
      <c r="G75" s="466"/>
      <c r="H75" s="466"/>
      <c r="I75" s="466"/>
      <c r="J75" s="466"/>
      <c r="K75" s="466"/>
      <c r="L75" s="466"/>
      <c r="M75" s="466"/>
      <c r="N75" s="466"/>
      <c r="O75" s="466"/>
      <c r="P75" s="466"/>
      <c r="Q75" s="466"/>
      <c r="R75" s="466"/>
      <c r="S75" s="466"/>
      <c r="T75" s="466"/>
      <c r="U75" s="467">
        <f ca="1">IF($C$8="y",$C75*IF($DB29&gt;2019,VLOOKUP(2020,'Bonus Calc'!$A$18:$CZ$61,$D$104,0),VLOOKUP($DB29,'Bonus Calc'!$A$18:$CZ$61,$D$104,0)),+IF(OR($DB29&gt;2020,$C75=0),0,INDIRECT("'"&amp;$D$102&amp;"'!"&amp;$D$101&amp;$D$103))+IF($DB29&gt;2020,$C75*INDIRECT("'Bonus Calc'!"&amp;$D$101&amp;61)))</f>
        <v>0</v>
      </c>
      <c r="V75" s="467">
        <f ca="1">IF($C$8="y",$C75*IF($DB29&gt;2019,VLOOKUP(2020,'Bonus Calc'!$A$18:$CZ$61,$E$104,0),VLOOKUP($DB29,'Bonus Calc'!$A$18:$CZ$61,$E$104,0)),+IF(OR($DB29&gt;2020,$C75=0),0,INDIRECT("'"&amp;$D$102&amp;"'!"&amp;$E$101&amp;$D$103))+IF($DB29&gt;2020,$C75*INDIRECT("'Bonus Calc'!"&amp;$E$101&amp;61)))</f>
        <v>0</v>
      </c>
      <c r="W75" s="467">
        <f ca="1">IF($C$8="y",$C75*IF($DB29&gt;2019,VLOOKUP(2020,'Bonus Calc'!$A$18:$CZ$61,$F$104,0),VLOOKUP($DB29,'Bonus Calc'!$A$18:$CZ$61,$F$104,0)),+IF(OR($DB29&gt;2020,$C75=0),0,INDIRECT("'"&amp;$D$102&amp;"'!"&amp;$F$101&amp;$D$103))+IF($DB29&gt;2020,$C75*INDIRECT("'Bonus Calc'!"&amp;$F$101&amp;61)))</f>
        <v>0</v>
      </c>
      <c r="X75" s="467">
        <f ca="1">IF($C$8="y",$C75*IF($DB29&gt;2019,VLOOKUP(2020,'Bonus Calc'!$A$18:$CZ$61,$G$104,0),VLOOKUP($DB29,'Bonus Calc'!$A$18:$CZ$61,$G$104,0)),+IF(OR($DB29&gt;2020,$C75=0),0,INDIRECT("'"&amp;$D$102&amp;"'!"&amp;$G$101&amp;$D$103))+IF($DB29&gt;2020,$C75*INDIRECT("'Bonus Calc'!"&amp;$G$101&amp;61)))</f>
        <v>0</v>
      </c>
      <c r="Y75" s="467">
        <f ca="1">IF($C$8="y",$C75*IF($DB29&gt;2019,VLOOKUP(2020,'Bonus Calc'!$A$18:$CZ$61,$H$104,0),VLOOKUP($DB29,'Bonus Calc'!$A$18:$CZ$61,$H$104,0)),+IF(OR($DB29&gt;2020,$C75=0),0,INDIRECT("'"&amp;$D$102&amp;"'!"&amp;$H$101&amp;$D$103))+IF($DB29&gt;2020,$C75*INDIRECT("'Bonus Calc'!"&amp;$H$101&amp;61)))</f>
        <v>0</v>
      </c>
      <c r="Z75" s="467">
        <f ca="1">IF($C$8="y",$C75*IF($DB29&gt;2019,VLOOKUP(2020,'Bonus Calc'!$A$18:$CZ$61,$I$104,0),VLOOKUP($DB29,'Bonus Calc'!$A$18:$CZ$61,$I$104,0)),+IF(OR($DB29&gt;2020,$C75=0),0,INDIRECT("'"&amp;$D$102&amp;"'!"&amp;$I$101&amp;$D$103))+IF($DB29&gt;2020,$C75*INDIRECT("'Bonus Calc'!"&amp;$I$101&amp;61)))</f>
        <v>0</v>
      </c>
      <c r="AA75" s="467">
        <f ca="1">IF($C$8="y",$C75*IF($DB29&gt;2019,VLOOKUP(2020,'Bonus Calc'!$A$18:$CZ$61,$J$104,0),VLOOKUP($DB29,'Bonus Calc'!$A$18:$CZ$61,$J$104,0)),+IF(OR($DB29&gt;2020,$C75=0),0,INDIRECT("'"&amp;$D$102&amp;"'!"&amp;$J$101&amp;$D$103))+IF($DB29&gt;2020,$C75*INDIRECT("'Bonus Calc'!"&amp;$J$101&amp;61)))</f>
        <v>0</v>
      </c>
      <c r="AB75" s="467">
        <f ca="1">IF($C$8="y",$C75*IF($DB29&gt;2019,VLOOKUP(2020,'Bonus Calc'!$A$18:$CZ$61,$K$104,0),VLOOKUP($DB29,'Bonus Calc'!$A$18:$CZ$61,$K$104,0)),+IF(OR($DB29&gt;2020,$C75=0),0,INDIRECT("'"&amp;$D$102&amp;"'!"&amp;$K$101&amp;$D$103))+IF($DB29&gt;2020,$C75*INDIRECT("'Bonus Calc'!"&amp;$K$101&amp;61)))</f>
        <v>0</v>
      </c>
      <c r="AC75" s="467">
        <f ca="1">IF($C$8="y",$C75*IF($DB29&gt;2019,VLOOKUP(2020,'Bonus Calc'!$A$18:$CZ$61,$L$104,0),VLOOKUP($DB29,'Bonus Calc'!$A$18:$CZ$61,$L$104,0)),+IF(OR($DB29&gt;2020,$C75=0),0,INDIRECT("'"&amp;$D$102&amp;"'!"&amp;$L$101&amp;$D$103))+IF($DB29&gt;2020,$C75*INDIRECT("'Bonus Calc'!"&amp;$L$101&amp;61)))</f>
        <v>0</v>
      </c>
      <c r="AD75" s="467">
        <f ca="1">IF($C$8="y",$C75*IF($DB29&gt;2019,VLOOKUP(2020,'Bonus Calc'!$A$18:$CZ$61,$M$104,0),VLOOKUP($DB29,'Bonus Calc'!$A$18:$CZ$61,$M$104,0)),+IF(OR($DB29&gt;2020,$C75=0),0,INDIRECT("'"&amp;$D$102&amp;"'!"&amp;$M$101&amp;$D$103))+IF($DB29&gt;2020,$C75*INDIRECT("'Bonus Calc'!"&amp;$M$101&amp;61)))</f>
        <v>0</v>
      </c>
      <c r="AE75" s="467">
        <f ca="1">IF($C$8="y",$C75*IF($DB29&gt;2019,VLOOKUP(2020,'Bonus Calc'!$A$18:$CZ$61,$N$104,0),VLOOKUP($DB29,'Bonus Calc'!$A$18:$CZ$61,$N$104,0)),+IF(OR($DB29&gt;2020,$C75=0),0,INDIRECT("'"&amp;$D$102&amp;"'!"&amp;$N$101&amp;$D$103))+IF($DB29&gt;2020,$C75*INDIRECT("'Bonus Calc'!"&amp;$N$101&amp;61)))</f>
        <v>0</v>
      </c>
      <c r="AF75" s="467">
        <f ca="1">IF($C$8="y",$C75*IF($DB29&gt;2019,VLOOKUP(2020,'Bonus Calc'!$A$18:$CZ$61,$O$104,0),VLOOKUP($DB29,'Bonus Calc'!$A$18:$CZ$61,$O$104,0)),+IF(OR($DB29&gt;2020,$C75=0),0,INDIRECT("'"&amp;$D$102&amp;"'!"&amp;$O$101&amp;$D$103))+IF($DB29&gt;2020,$C75*INDIRECT("'Bonus Calc'!"&amp;$O$101&amp;61)))</f>
        <v>0</v>
      </c>
      <c r="AG75" s="467">
        <f ca="1">IF($C$8="y",$C75*IF($DB29&gt;2019,VLOOKUP(2020,'Bonus Calc'!$A$18:$CZ$61,$P$104,0),VLOOKUP($DB29,'Bonus Calc'!$A$18:$CZ$61,$P$104,0)),+IF(OR($DB29&gt;2020,$C75=0),0,INDIRECT("'"&amp;$D$102&amp;"'!"&amp;$P$101&amp;$D$103))+IF($DB29&gt;2020,$C75*INDIRECT("'Bonus Calc'!"&amp;$P$101&amp;61)))</f>
        <v>0</v>
      </c>
      <c r="AH75" s="467">
        <f ca="1">IF($C$8="y",$C75*IF($DB29&gt;2019,VLOOKUP(2020,'Bonus Calc'!$A$18:$CZ$61,$Q$104,0),VLOOKUP($DB29,'Bonus Calc'!$A$18:$CZ$61,$Q$104,0)),+IF(OR($DB29&gt;2020,$C75=0),0,INDIRECT("'"&amp;$D$102&amp;"'!"&amp;$Q$101&amp;$D$103))+IF($DB29&gt;2020,$C75*INDIRECT("'Bonus Calc'!"&amp;$Q$101&amp;61)))</f>
        <v>0</v>
      </c>
      <c r="AI75" s="467">
        <f ca="1">IF($C$8="y",$C75*IF($DB29&gt;2019,VLOOKUP(2020,'Bonus Calc'!$A$18:$CZ$61,$R$104,0),VLOOKUP($DB29,'Bonus Calc'!$A$18:$CZ$61,$R$104,0)),+IF(OR($DB29&gt;2020,$C75=0),0,INDIRECT("'"&amp;$D$102&amp;"'!"&amp;$R$101&amp;$D$103))+IF($DB29&gt;2020,$C75*INDIRECT("'Bonus Calc'!"&amp;$R$101&amp;61)))</f>
        <v>0</v>
      </c>
      <c r="AJ75" s="467">
        <f ca="1">IF($C$8="y",$C75*IF($DB29&gt;2019,VLOOKUP(2020,'Bonus Calc'!$A$18:$CZ$61,$S$104,0),VLOOKUP($DB29,'Bonus Calc'!$A$18:$CZ$61,$S$104,0)),+IF(OR($DB29&gt;2020,$C75=0),0,INDIRECT("'"&amp;$D$102&amp;"'!"&amp;$S$101&amp;$D$103))+IF($DB29&gt;2020,$C75*INDIRECT("'Bonus Calc'!"&amp;$S$101&amp;61)))</f>
        <v>0</v>
      </c>
      <c r="AK75" s="467">
        <f ca="1">IF($C$8="y",$C75*IF($DB29&gt;2019,VLOOKUP(2020,'Bonus Calc'!$A$18:$CZ$61,$T$104,0),VLOOKUP($DB29,'Bonus Calc'!$A$18:$CZ$61,$T$104,0)),+IF(OR($DB29&gt;2020,$C75=0),0,INDIRECT("'"&amp;$D$102&amp;"'!"&amp;$T$101&amp;$D$103))+IF($DB29&gt;2020,$C75*INDIRECT("'Bonus Calc'!"&amp;$T$101&amp;61)))</f>
        <v>0</v>
      </c>
      <c r="AL75" s="467">
        <f ca="1">IF($C$8="y",$C75*IF($DB29&gt;2019,VLOOKUP(2020,'Bonus Calc'!$A$18:$CZ$61,$U$104,0),VLOOKUP($DB29,'Bonus Calc'!$A$18:$CZ$61,$U$104,0)),+IF(OR($DB29&gt;2020,$C75=0),0,INDIRECT("'"&amp;$D$102&amp;"'!"&amp;$U$101&amp;$D$103))+IF($DB29&gt;2020,$C75*INDIRECT("'Bonus Calc'!"&amp;$U$101&amp;61)))</f>
        <v>0</v>
      </c>
      <c r="AM75" s="467">
        <f ca="1">IF($C$8="y",$C75*IF($DB29&gt;2019,VLOOKUP(2020,'Bonus Calc'!$A$18:$CZ$61,$V$104,0),VLOOKUP($DB29,'Bonus Calc'!$A$18:$CZ$61,$V$104,0)),+IF(OR($DB29&gt;2020,$C75=0),0,INDIRECT("'"&amp;$D$102&amp;"'!"&amp;$V$101&amp;$D$103))+IF($DB29&gt;2020,$C75*INDIRECT("'Bonus Calc'!"&amp;$V$101&amp;61)))</f>
        <v>0</v>
      </c>
      <c r="AN75" s="467">
        <f ca="1">IF($C$8="y",$C75*IF($DB29&gt;2019,VLOOKUP(2020,'Bonus Calc'!$A$18:$CZ$61,$W$104,0),VLOOKUP($DB29,'Bonus Calc'!$A$18:$CZ$61,$W$104,0)),+IF(OR($DB29&gt;2020,$C75=0),0,INDIRECT("'"&amp;$D$102&amp;"'!"&amp;$W$101&amp;$D$103))+IF($DB29&gt;2020,$C75*INDIRECT("'Bonus Calc'!"&amp;$W$101&amp;61)))</f>
        <v>0</v>
      </c>
      <c r="AO75" s="467">
        <f ca="1">IF($C$8="y",$C75*IF($DB29&gt;2019,VLOOKUP(2020,'Bonus Calc'!$A$18:$CZ$61,$X$104,0),VLOOKUP($DB29,'Bonus Calc'!$A$18:$CZ$61,$X$104,0)),+IF(OR($DB29&gt;2020,$C75=0),0,INDIRECT("'"&amp;$D$102&amp;"'!"&amp;$X$101&amp;$D$103))+IF($DB29&gt;2020,$C75*INDIRECT("'Bonus Calc'!"&amp;$X$101&amp;61)))</f>
        <v>0</v>
      </c>
      <c r="AP75" s="467">
        <f ca="1">IF($C$8="y",$C75*IF($DB29&gt;2019,VLOOKUP(2020,'Bonus Calc'!$A$18:$CZ$61,$Y$104,0),VLOOKUP($DB29,'Bonus Calc'!$A$18:$CZ$61,$Y$104,0)),+IF(OR($DB29&gt;2020,$C75=0),0,INDIRECT("'"&amp;$D$102&amp;"'!"&amp;$Y$101&amp;$D$103))+IF($DB29&gt;2020,$C75*INDIRECT("'Bonus Calc'!"&amp;$Y$101&amp;61)))</f>
        <v>0</v>
      </c>
      <c r="AQ75" s="467">
        <f ca="1">IF($C$8="y",$C75*IF($DB29&gt;2019,VLOOKUP(2020,'Bonus Calc'!$A$18:$CZ$61,$Z$104,0),VLOOKUP($DB29,'Bonus Calc'!$A$18:$CZ$61,$Z$104,0)),+IF(OR($DB29&gt;2020,$C75=0),0,INDIRECT("'"&amp;$D$102&amp;"'!"&amp;$Z$101&amp;$D$103))+IF($DB29&gt;2020,$C75*INDIRECT("'Bonus Calc'!"&amp;$Z$101&amp;61)))</f>
        <v>0</v>
      </c>
      <c r="AR75" s="467">
        <f ca="1">IF($C$8="y",$C75*IF($DB29&gt;2019,VLOOKUP(2020,'Bonus Calc'!$A$18:$CZ$61,$AA$104,0),VLOOKUP($DB29,'Bonus Calc'!$A$18:$CZ$61,$AA$104,0)),+IF(OR($DB29&gt;2020,$C75=0),0,INDIRECT("'"&amp;$D$102&amp;"'!"&amp;$AA$101&amp;$D$103))+IF($DB29&gt;2020,$C75*INDIRECT("'Bonus Calc'!"&amp;$AA$101&amp;61)))</f>
        <v>0</v>
      </c>
      <c r="AS75" s="467">
        <f ca="1">IF($C$8="y",$C75*IF($DB29&gt;2019,VLOOKUP(2020,'Bonus Calc'!$A$18:$CZ$61,$AB$104,0),VLOOKUP($DB29,'Bonus Calc'!$A$18:$CZ$61,$AB$104,0)),+IF(OR($DB29&gt;2020,$C75=0),0,INDIRECT("'"&amp;$D$102&amp;"'!"&amp;$AB$101&amp;$D$103))+IF($DB29&gt;2020,$C75*INDIRECT("'Bonus Calc'!"&amp;$AB$101&amp;61)))</f>
        <v>0</v>
      </c>
      <c r="AT75" s="467">
        <f ca="1">IF($C$8="y",$C75*IF($DB29&gt;2019,VLOOKUP(2020,'Bonus Calc'!$A$18:$CZ$61,$AC$104,0),VLOOKUP($DB29,'Bonus Calc'!$A$18:$CZ$61,$AC$104,0)),+IF(OR($DB29&gt;2020,$C75=0),0,INDIRECT("'"&amp;$D$102&amp;"'!"&amp;$AC$101&amp;$D$103))+IF($DB29&gt;2020,$C75*INDIRECT("'Bonus Calc'!"&amp;$AC$101&amp;61)))</f>
        <v>0</v>
      </c>
      <c r="AU75" s="467">
        <f ca="1">IF($C$8="y",$C75*IF($DB29&gt;2019,VLOOKUP(2020,'Bonus Calc'!$A$18:$CZ$61,$AD$104,0),VLOOKUP($DB29,'Bonus Calc'!$A$18:$CZ$61,$AD$104,0)),+IF(OR($DB29&gt;2020,$C75=0),0,INDIRECT("'"&amp;$D$102&amp;"'!"&amp;$AD$101&amp;$D$103))+IF($DB29&gt;2020,$C75*INDIRECT("'Bonus Calc'!"&amp;$AD$101&amp;61)))</f>
        <v>0</v>
      </c>
      <c r="AV75" s="467">
        <f ca="1">IF($C$8="y",$C75*IF($DB29&gt;2019,VLOOKUP(2020,'Bonus Calc'!$A$18:$CZ$61,$AE$104,0),VLOOKUP($DB29,'Bonus Calc'!$A$18:$CZ$61,$AE$104,0)),+IF(OR($DB29&gt;2020,$C75=0),0,INDIRECT("'"&amp;$D$102&amp;"'!"&amp;$AE$101&amp;$D$103))+IF($DB29&gt;2020,$C75*INDIRECT("'Bonus Calc'!"&amp;$AE$101&amp;61)))</f>
        <v>0</v>
      </c>
      <c r="AW75" s="467">
        <f ca="1">IF($C$8="y",$C75*IF($DB29&gt;2019,VLOOKUP(2020,'Bonus Calc'!$A$18:$CZ$61,$AF$104,0),VLOOKUP($DB29,'Bonus Calc'!$A$18:$CZ$61,$AF$104,0)),+IF(OR($DB29&gt;2020,$C75=0),0,INDIRECT("'"&amp;$D$102&amp;"'!"&amp;$AF$101&amp;$D$103))+IF($DB29&gt;2020,$C75*INDIRECT("'Bonus Calc'!"&amp;$AF$101&amp;61)))</f>
        <v>0</v>
      </c>
      <c r="AX75" s="467">
        <f ca="1">IF($C$8="y",$C75*IF($DB29&gt;2019,VLOOKUP(2020,'Bonus Calc'!$A$18:$CZ$61,$AG$104,0),VLOOKUP($DB29,'Bonus Calc'!$A$18:$CZ$61,$AG$104,0)),+IF(OR($DB29&gt;2020,$C75=0),0,INDIRECT("'"&amp;$D$102&amp;"'!"&amp;$AG$101&amp;$D$103))+IF($DB29&gt;2020,$C75*INDIRECT("'Bonus Calc'!"&amp;$AG$101&amp;61)))</f>
        <v>0</v>
      </c>
      <c r="AY75" s="467">
        <f ca="1">IF($C$8="y",$C75*IF($DB29&gt;2019,VLOOKUP(2020,'Bonus Calc'!$A$18:$CZ$61,$AH$104,0),VLOOKUP($DB29,'Bonus Calc'!$A$18:$CZ$61,$AH$104,0)),+IF(OR($DB29&gt;2020,$C75=0),0,INDIRECT("'"&amp;$D$102&amp;"'!"&amp;$AH$101&amp;$D$103))+IF($DB29&gt;2020,$C75*INDIRECT("'Bonus Calc'!"&amp;$AH$101&amp;61)))</f>
        <v>0</v>
      </c>
      <c r="AZ75" s="467">
        <f ca="1">IF($C$8="y",$C75*IF($DB29&gt;2019,VLOOKUP(2020,'Bonus Calc'!$A$18:$CZ$61,$AI$104,0),VLOOKUP($DB29,'Bonus Calc'!$A$18:$CZ$61,$AI$104,0)),+IF(OR($DB29&gt;2020,$C75=0),0,INDIRECT("'"&amp;$D$102&amp;"'!"&amp;$AI$101&amp;$D$103))+IF($DB29&gt;2020,$C75*INDIRECT("'Bonus Calc'!"&amp;$AI$101&amp;61)))</f>
        <v>0</v>
      </c>
      <c r="BA75" s="467">
        <f ca="1">IF($C$8="y",$C75*IF($DB29&gt;2019,VLOOKUP(2020,'Bonus Calc'!$A$18:$CZ$61,$AJ$104,0),VLOOKUP($DB29,'Bonus Calc'!$A$18:$CZ$61,$AJ$104,0)),+IF(OR($DB29&gt;2020,$C75=0),0,INDIRECT("'"&amp;$D$102&amp;"'!"&amp;$AJ$101&amp;$D$103))+IF($DB29&gt;2020,$C75*INDIRECT("'Bonus Calc'!"&amp;$AJ$101&amp;61)))</f>
        <v>0</v>
      </c>
      <c r="BB75" s="467">
        <f ca="1">IF($C$8="y",$C75*IF($DB29&gt;2019,VLOOKUP(2020,'Bonus Calc'!$A$18:$CZ$61,$AK$104,0),VLOOKUP($DB29,'Bonus Calc'!$A$18:$CZ$61,$AK$104,0)),+IF(OR($DB29&gt;2020,$C75=0),0,INDIRECT("'"&amp;$D$102&amp;"'!"&amp;$AK$101&amp;$D$103))+IF($DB29&gt;2020,$C75*INDIRECT("'Bonus Calc'!"&amp;$AK$101&amp;61)))</f>
        <v>0</v>
      </c>
      <c r="BC75" s="467">
        <f ca="1">IF($C$8="y",$C75*IF($DB29&gt;2019,VLOOKUP(2020,'Bonus Calc'!$A$18:$CZ$61,$AL$104,0),VLOOKUP($DB29,'Bonus Calc'!$A$18:$CZ$61,$AL$104,0)),+IF(OR($DB29&gt;2020,$C75=0),0,INDIRECT("'"&amp;$D$102&amp;"'!"&amp;$AL$101&amp;$D$103))+IF($DB29&gt;2020,$C75*INDIRECT("'Bonus Calc'!"&amp;$AL$101&amp;61)))</f>
        <v>0</v>
      </c>
      <c r="BD75" s="467">
        <f ca="1">IF($C$8="y",$C75*IF($DB29&gt;2019,VLOOKUP(2020,'Bonus Calc'!$A$18:$CZ$61,$AM$104,0),VLOOKUP($DB29,'Bonus Calc'!$A$18:$CZ$61,$AM$104,0)),+IF(OR($DB29&gt;2020,$C75=0),0,INDIRECT("'"&amp;$D$102&amp;"'!"&amp;$AM$101&amp;$D$103))+IF($DB29&gt;2020,$C75*INDIRECT("'Bonus Calc'!"&amp;$AM$101&amp;61)))</f>
        <v>0</v>
      </c>
      <c r="BE75" s="467">
        <f ca="1">IF($C$8="y",$C75*IF($DB29&gt;2019,VLOOKUP(2020,'Bonus Calc'!$A$18:$CZ$61,$AN$104,0),VLOOKUP($DB29,'Bonus Calc'!$A$18:$CZ$61,$AN$104,0)),+IF(OR($DB29&gt;2020,$C75=0),0,INDIRECT("'"&amp;$D$102&amp;"'!"&amp;$AN$101&amp;$D$103))+IF($DB29&gt;2020,$C75*INDIRECT("'Bonus Calc'!"&amp;$AN$101&amp;61)))</f>
        <v>0</v>
      </c>
      <c r="BF75" s="467">
        <f ca="1">IF($C$8="y",$C75*IF($DB29&gt;2019,VLOOKUP(2020,'Bonus Calc'!$A$18:$CZ$61,$AO$104,0),VLOOKUP($DB29,'Bonus Calc'!$A$18:$CZ$61,$AO$104,0)),+IF(OR($DB29&gt;2020,$C75=0),0,INDIRECT("'"&amp;$D$102&amp;"'!"&amp;$AO$101&amp;$D$103))+IF($DB29&gt;2020,$C75*INDIRECT("'Bonus Calc'!"&amp;$AO$101&amp;61)))</f>
        <v>0</v>
      </c>
      <c r="BG75" s="467">
        <f ca="1">IF($C$8="y",$C75*IF($DB29&gt;2019,VLOOKUP(2020,'Bonus Calc'!$A$18:$CZ$61,$AP$104,0),VLOOKUP($DB29,'Bonus Calc'!$A$18:$CZ$61,$AP$104,0)),+IF(OR($DB29&gt;2020,$C75=0),0,INDIRECT("'"&amp;$D$102&amp;"'!"&amp;$AP$101&amp;$D$103))+IF($DB29&gt;2020,$C75*INDIRECT("'Bonus Calc'!"&amp;$AP$101&amp;61)))</f>
        <v>0</v>
      </c>
      <c r="BH75" s="467">
        <f ca="1">IF($C$8="y",$C75*IF($DB29&gt;2019,VLOOKUP(2020,'Bonus Calc'!$A$18:$CZ$61,$AQ$104,0),VLOOKUP($DB29,'Bonus Calc'!$A$18:$CZ$61,$AQ$104,0)),+IF(OR($DB29&gt;2020,$C75=0),0,INDIRECT("'"&amp;$D$102&amp;"'!"&amp;$AQ$101&amp;$D$103))+IF($DB29&gt;2020,$C75*INDIRECT("'Bonus Calc'!"&amp;$AQ$101&amp;61)))</f>
        <v>0</v>
      </c>
      <c r="BI75" s="467"/>
      <c r="BJ75" s="467"/>
      <c r="BK75" s="467"/>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7"/>
      <c r="CH75" s="467"/>
      <c r="CI75" s="467"/>
      <c r="CJ75" s="467"/>
      <c r="CK75" s="467"/>
      <c r="CL75" s="467"/>
      <c r="CM75" s="467"/>
      <c r="CN75" s="467"/>
      <c r="CO75" s="467"/>
      <c r="CP75" s="467"/>
      <c r="CQ75" s="467"/>
      <c r="CR75" s="467"/>
      <c r="CS75" s="467"/>
      <c r="CT75" s="467"/>
      <c r="CU75" s="467"/>
      <c r="CV75" s="467"/>
      <c r="CW75" s="467"/>
      <c r="CX75" s="467"/>
      <c r="CY75" s="467"/>
      <c r="CZ75" s="465">
        <f t="shared" ca="1" si="130"/>
        <v>0</v>
      </c>
    </row>
    <row r="76" spans="1:104" x14ac:dyDescent="0.2">
      <c r="A76" s="195">
        <f t="shared" si="128"/>
        <v>19</v>
      </c>
      <c r="B76" s="195">
        <f t="shared" si="129"/>
        <v>2035</v>
      </c>
      <c r="C76" s="187">
        <f t="shared" ca="1" si="127"/>
        <v>0</v>
      </c>
      <c r="D76" s="466"/>
      <c r="E76" s="466"/>
      <c r="F76" s="466"/>
      <c r="G76" s="466"/>
      <c r="H76" s="466"/>
      <c r="I76" s="466"/>
      <c r="J76" s="466"/>
      <c r="K76" s="466"/>
      <c r="L76" s="466"/>
      <c r="M76" s="466"/>
      <c r="N76" s="466"/>
      <c r="O76" s="466"/>
      <c r="P76" s="466"/>
      <c r="Q76" s="466"/>
      <c r="R76" s="466"/>
      <c r="S76" s="466"/>
      <c r="T76" s="466"/>
      <c r="U76" s="466"/>
      <c r="V76" s="467">
        <f ca="1">IF($C$8="y",$C76*IF($DB30&gt;2019,VLOOKUP(2020,'Bonus Calc'!$A$18:$CZ$61,$D$104,0),VLOOKUP($DB30,'Bonus Calc'!$A$18:$CZ$61,$D$104,0)),+IF(OR($DB30&gt;2020,$C76=0),0,INDIRECT("'"&amp;$D$102&amp;"'!"&amp;$D$101&amp;$D$103))+IF($DB30&gt;2020,$C76*INDIRECT("'Bonus Calc'!"&amp;$D$101&amp;61)))</f>
        <v>0</v>
      </c>
      <c r="W76" s="467">
        <f ca="1">IF($C$8="y",$C76*IF($DB30&gt;2019,VLOOKUP(2020,'Bonus Calc'!$A$18:$CZ$61,$E$104,0),VLOOKUP($DB30,'Bonus Calc'!$A$18:$CZ$61,$E$104,0)),+IF(OR($DB30&gt;2020,$C76=0),0,INDIRECT("'"&amp;$D$102&amp;"'!"&amp;$E$101&amp;$D$103))+IF($DB30&gt;2020,$C76*INDIRECT("'Bonus Calc'!"&amp;$E$101&amp;61)))</f>
        <v>0</v>
      </c>
      <c r="X76" s="467">
        <f ca="1">IF($C$8="y",$C76*IF($DB30&gt;2019,VLOOKUP(2020,'Bonus Calc'!$A$18:$CZ$61,$F$104,0),VLOOKUP($DB30,'Bonus Calc'!$A$18:$CZ$61,$F$104,0)),+IF(OR($DB30&gt;2020,$C76=0),0,INDIRECT("'"&amp;$D$102&amp;"'!"&amp;$F$101&amp;$D$103))+IF($DB30&gt;2020,$C76*INDIRECT("'Bonus Calc'!"&amp;$F$101&amp;61)))</f>
        <v>0</v>
      </c>
      <c r="Y76" s="467">
        <f ca="1">IF($C$8="y",$C76*IF($DB30&gt;2019,VLOOKUP(2020,'Bonus Calc'!$A$18:$CZ$61,$G$104,0),VLOOKUP($DB30,'Bonus Calc'!$A$18:$CZ$61,$G$104,0)),+IF(OR($DB30&gt;2020,$C76=0),0,INDIRECT("'"&amp;$D$102&amp;"'!"&amp;$G$101&amp;$D$103))+IF($DB30&gt;2020,$C76*INDIRECT("'Bonus Calc'!"&amp;$G$101&amp;61)))</f>
        <v>0</v>
      </c>
      <c r="Z76" s="467">
        <f ca="1">IF($C$8="y",$C76*IF($DB30&gt;2019,VLOOKUP(2020,'Bonus Calc'!$A$18:$CZ$61,$H$104,0),VLOOKUP($DB30,'Bonus Calc'!$A$18:$CZ$61,$H$104,0)),+IF(OR($DB30&gt;2020,$C76=0),0,INDIRECT("'"&amp;$D$102&amp;"'!"&amp;$H$101&amp;$D$103))+IF($DB30&gt;2020,$C76*INDIRECT("'Bonus Calc'!"&amp;$H$101&amp;61)))</f>
        <v>0</v>
      </c>
      <c r="AA76" s="467">
        <f ca="1">IF($C$8="y",$C76*IF($DB30&gt;2019,VLOOKUP(2020,'Bonus Calc'!$A$18:$CZ$61,$I$104,0),VLOOKUP($DB30,'Bonus Calc'!$A$18:$CZ$61,$I$104,0)),+IF(OR($DB30&gt;2020,$C76=0),0,INDIRECT("'"&amp;$D$102&amp;"'!"&amp;$I$101&amp;$D$103))+IF($DB30&gt;2020,$C76*INDIRECT("'Bonus Calc'!"&amp;$I$101&amp;61)))</f>
        <v>0</v>
      </c>
      <c r="AB76" s="467">
        <f ca="1">IF($C$8="y",$C76*IF($DB30&gt;2019,VLOOKUP(2020,'Bonus Calc'!$A$18:$CZ$61,$J$104,0),VLOOKUP($DB30,'Bonus Calc'!$A$18:$CZ$61,$J$104,0)),+IF(OR($DB30&gt;2020,$C76=0),0,INDIRECT("'"&amp;$D$102&amp;"'!"&amp;$J$101&amp;$D$103))+IF($DB30&gt;2020,$C76*INDIRECT("'Bonus Calc'!"&amp;$J$101&amp;61)))</f>
        <v>0</v>
      </c>
      <c r="AC76" s="467">
        <f ca="1">IF($C$8="y",$C76*IF($DB30&gt;2019,VLOOKUP(2020,'Bonus Calc'!$A$18:$CZ$61,$K$104,0),VLOOKUP($DB30,'Bonus Calc'!$A$18:$CZ$61,$K$104,0)),+IF(OR($DB30&gt;2020,$C76=0),0,INDIRECT("'"&amp;$D$102&amp;"'!"&amp;$K$101&amp;$D$103))+IF($DB30&gt;2020,$C76*INDIRECT("'Bonus Calc'!"&amp;$K$101&amp;61)))</f>
        <v>0</v>
      </c>
      <c r="AD76" s="467">
        <f ca="1">IF($C$8="y",$C76*IF($DB30&gt;2019,VLOOKUP(2020,'Bonus Calc'!$A$18:$CZ$61,$L$104,0),VLOOKUP($DB30,'Bonus Calc'!$A$18:$CZ$61,$L$104,0)),+IF(OR($DB30&gt;2020,$C76=0),0,INDIRECT("'"&amp;$D$102&amp;"'!"&amp;$L$101&amp;$D$103))+IF($DB30&gt;2020,$C76*INDIRECT("'Bonus Calc'!"&amp;$L$101&amp;61)))</f>
        <v>0</v>
      </c>
      <c r="AE76" s="467">
        <f ca="1">IF($C$8="y",$C76*IF($DB30&gt;2019,VLOOKUP(2020,'Bonus Calc'!$A$18:$CZ$61,$M$104,0),VLOOKUP($DB30,'Bonus Calc'!$A$18:$CZ$61,$M$104,0)),+IF(OR($DB30&gt;2020,$C76=0),0,INDIRECT("'"&amp;$D$102&amp;"'!"&amp;$M$101&amp;$D$103))+IF($DB30&gt;2020,$C76*INDIRECT("'Bonus Calc'!"&amp;$M$101&amp;61)))</f>
        <v>0</v>
      </c>
      <c r="AF76" s="467">
        <f ca="1">IF($C$8="y",$C76*IF($DB30&gt;2019,VLOOKUP(2020,'Bonus Calc'!$A$18:$CZ$61,$N$104,0),VLOOKUP($DB30,'Bonus Calc'!$A$18:$CZ$61,$N$104,0)),+IF(OR($DB30&gt;2020,$C76=0),0,INDIRECT("'"&amp;$D$102&amp;"'!"&amp;$N$101&amp;$D$103))+IF($DB30&gt;2020,$C76*INDIRECT("'Bonus Calc'!"&amp;$N$101&amp;61)))</f>
        <v>0</v>
      </c>
      <c r="AG76" s="467">
        <f ca="1">IF($C$8="y",$C76*IF($DB30&gt;2019,VLOOKUP(2020,'Bonus Calc'!$A$18:$CZ$61,$O$104,0),VLOOKUP($DB30,'Bonus Calc'!$A$18:$CZ$61,$O$104,0)),+IF(OR($DB30&gt;2020,$C76=0),0,INDIRECT("'"&amp;$D$102&amp;"'!"&amp;$O$101&amp;$D$103))+IF($DB30&gt;2020,$C76*INDIRECT("'Bonus Calc'!"&amp;$O$101&amp;61)))</f>
        <v>0</v>
      </c>
      <c r="AH76" s="467">
        <f ca="1">IF($C$8="y",$C76*IF($DB30&gt;2019,VLOOKUP(2020,'Bonus Calc'!$A$18:$CZ$61,$P$104,0),VLOOKUP($DB30,'Bonus Calc'!$A$18:$CZ$61,$P$104,0)),+IF(OR($DB30&gt;2020,$C76=0),0,INDIRECT("'"&amp;$D$102&amp;"'!"&amp;$P$101&amp;$D$103))+IF($DB30&gt;2020,$C76*INDIRECT("'Bonus Calc'!"&amp;$P$101&amp;61)))</f>
        <v>0</v>
      </c>
      <c r="AI76" s="467">
        <f ca="1">IF($C$8="y",$C76*IF($DB30&gt;2019,VLOOKUP(2020,'Bonus Calc'!$A$18:$CZ$61,$Q$104,0),VLOOKUP($DB30,'Bonus Calc'!$A$18:$CZ$61,$Q$104,0)),+IF(OR($DB30&gt;2020,$C76=0),0,INDIRECT("'"&amp;$D$102&amp;"'!"&amp;$Q$101&amp;$D$103))+IF($DB30&gt;2020,$C76*INDIRECT("'Bonus Calc'!"&amp;$Q$101&amp;61)))</f>
        <v>0</v>
      </c>
      <c r="AJ76" s="467">
        <f ca="1">IF($C$8="y",$C76*IF($DB30&gt;2019,VLOOKUP(2020,'Bonus Calc'!$A$18:$CZ$61,$R$104,0),VLOOKUP($DB30,'Bonus Calc'!$A$18:$CZ$61,$R$104,0)),+IF(OR($DB30&gt;2020,$C76=0),0,INDIRECT("'"&amp;$D$102&amp;"'!"&amp;$R$101&amp;$D$103))+IF($DB30&gt;2020,$C76*INDIRECT("'Bonus Calc'!"&amp;$R$101&amp;61)))</f>
        <v>0</v>
      </c>
      <c r="AK76" s="467">
        <f ca="1">IF($C$8="y",$C76*IF($DB30&gt;2019,VLOOKUP(2020,'Bonus Calc'!$A$18:$CZ$61,$S$104,0),VLOOKUP($DB30,'Bonus Calc'!$A$18:$CZ$61,$S$104,0)),+IF(OR($DB30&gt;2020,$C76=0),0,INDIRECT("'"&amp;$D$102&amp;"'!"&amp;$S$101&amp;$D$103))+IF($DB30&gt;2020,$C76*INDIRECT("'Bonus Calc'!"&amp;$S$101&amp;61)))</f>
        <v>0</v>
      </c>
      <c r="AL76" s="467">
        <f ca="1">IF($C$8="y",$C76*IF($DB30&gt;2019,VLOOKUP(2020,'Bonus Calc'!$A$18:$CZ$61,$T$104,0),VLOOKUP($DB30,'Bonus Calc'!$A$18:$CZ$61,$T$104,0)),+IF(OR($DB30&gt;2020,$C76=0),0,INDIRECT("'"&amp;$D$102&amp;"'!"&amp;$T$101&amp;$D$103))+IF($DB30&gt;2020,$C76*INDIRECT("'Bonus Calc'!"&amp;$T$101&amp;61)))</f>
        <v>0</v>
      </c>
      <c r="AM76" s="467">
        <f ca="1">IF($C$8="y",$C76*IF($DB30&gt;2019,VLOOKUP(2020,'Bonus Calc'!$A$18:$CZ$61,$U$104,0),VLOOKUP($DB30,'Bonus Calc'!$A$18:$CZ$61,$U$104,0)),+IF(OR($DB30&gt;2020,$C76=0),0,INDIRECT("'"&amp;$D$102&amp;"'!"&amp;$U$101&amp;$D$103))+IF($DB30&gt;2020,$C76*INDIRECT("'Bonus Calc'!"&amp;$U$101&amp;61)))</f>
        <v>0</v>
      </c>
      <c r="AN76" s="467">
        <f ca="1">IF($C$8="y",$C76*IF($DB30&gt;2019,VLOOKUP(2020,'Bonus Calc'!$A$18:$CZ$61,$V$104,0),VLOOKUP($DB30,'Bonus Calc'!$A$18:$CZ$61,$V$104,0)),+IF(OR($DB30&gt;2020,$C76=0),0,INDIRECT("'"&amp;$D$102&amp;"'!"&amp;$V$101&amp;$D$103))+IF($DB30&gt;2020,$C76*INDIRECT("'Bonus Calc'!"&amp;$V$101&amp;61)))</f>
        <v>0</v>
      </c>
      <c r="AO76" s="467">
        <f ca="1">IF($C$8="y",$C76*IF($DB30&gt;2019,VLOOKUP(2020,'Bonus Calc'!$A$18:$CZ$61,$W$104,0),VLOOKUP($DB30,'Bonus Calc'!$A$18:$CZ$61,$W$104,0)),+IF(OR($DB30&gt;2020,$C76=0),0,INDIRECT("'"&amp;$D$102&amp;"'!"&amp;$W$101&amp;$D$103))+IF($DB30&gt;2020,$C76*INDIRECT("'Bonus Calc'!"&amp;$W$101&amp;61)))</f>
        <v>0</v>
      </c>
      <c r="AP76" s="467">
        <f ca="1">IF($C$8="y",$C76*IF($DB30&gt;2019,VLOOKUP(2020,'Bonus Calc'!$A$18:$CZ$61,$X$104,0),VLOOKUP($DB30,'Bonus Calc'!$A$18:$CZ$61,$X$104,0)),+IF(OR($DB30&gt;2020,$C76=0),0,INDIRECT("'"&amp;$D$102&amp;"'!"&amp;$X$101&amp;$D$103))+IF($DB30&gt;2020,$C76*INDIRECT("'Bonus Calc'!"&amp;$X$101&amp;61)))</f>
        <v>0</v>
      </c>
      <c r="AQ76" s="467">
        <f ca="1">IF($C$8="y",$C76*IF($DB30&gt;2019,VLOOKUP(2020,'Bonus Calc'!$A$18:$CZ$61,$Y$104,0),VLOOKUP($DB30,'Bonus Calc'!$A$18:$CZ$61,$Y$104,0)),+IF(OR($DB30&gt;2020,$C76=0),0,INDIRECT("'"&amp;$D$102&amp;"'!"&amp;$Y$101&amp;$D$103))+IF($DB30&gt;2020,$C76*INDIRECT("'Bonus Calc'!"&amp;$Y$101&amp;61)))</f>
        <v>0</v>
      </c>
      <c r="AR76" s="467">
        <f ca="1">IF($C$8="y",$C76*IF($DB30&gt;2019,VLOOKUP(2020,'Bonus Calc'!$A$18:$CZ$61,$Z$104,0),VLOOKUP($DB30,'Bonus Calc'!$A$18:$CZ$61,$Z$104,0)),+IF(OR($DB30&gt;2020,$C76=0),0,INDIRECT("'"&amp;$D$102&amp;"'!"&amp;$Z$101&amp;$D$103))+IF($DB30&gt;2020,$C76*INDIRECT("'Bonus Calc'!"&amp;$Z$101&amp;61)))</f>
        <v>0</v>
      </c>
      <c r="AS76" s="467">
        <f ca="1">IF($C$8="y",$C76*IF($DB30&gt;2019,VLOOKUP(2020,'Bonus Calc'!$A$18:$CZ$61,$AA$104,0),VLOOKUP($DB30,'Bonus Calc'!$A$18:$CZ$61,$AA$104,0)),+IF(OR($DB30&gt;2020,$C76=0),0,INDIRECT("'"&amp;$D$102&amp;"'!"&amp;$AA$101&amp;$D$103))+IF($DB30&gt;2020,$C76*INDIRECT("'Bonus Calc'!"&amp;$AA$101&amp;61)))</f>
        <v>0</v>
      </c>
      <c r="AT76" s="467">
        <f ca="1">IF($C$8="y",$C76*IF($DB30&gt;2019,VLOOKUP(2020,'Bonus Calc'!$A$18:$CZ$61,$AB$104,0),VLOOKUP($DB30,'Bonus Calc'!$A$18:$CZ$61,$AB$104,0)),+IF(OR($DB30&gt;2020,$C76=0),0,INDIRECT("'"&amp;$D$102&amp;"'!"&amp;$AB$101&amp;$D$103))+IF($DB30&gt;2020,$C76*INDIRECT("'Bonus Calc'!"&amp;$AB$101&amp;61)))</f>
        <v>0</v>
      </c>
      <c r="AU76" s="467">
        <f ca="1">IF($C$8="y",$C76*IF($DB30&gt;2019,VLOOKUP(2020,'Bonus Calc'!$A$18:$CZ$61,$AC$104,0),VLOOKUP($DB30,'Bonus Calc'!$A$18:$CZ$61,$AC$104,0)),+IF(OR($DB30&gt;2020,$C76=0),0,INDIRECT("'"&amp;$D$102&amp;"'!"&amp;$AC$101&amp;$D$103))+IF($DB30&gt;2020,$C76*INDIRECT("'Bonus Calc'!"&amp;$AC$101&amp;61)))</f>
        <v>0</v>
      </c>
      <c r="AV76" s="467">
        <f ca="1">IF($C$8="y",$C76*IF($DB30&gt;2019,VLOOKUP(2020,'Bonus Calc'!$A$18:$CZ$61,$AD$104,0),VLOOKUP($DB30,'Bonus Calc'!$A$18:$CZ$61,$AD$104,0)),+IF(OR($DB30&gt;2020,$C76=0),0,INDIRECT("'"&amp;$D$102&amp;"'!"&amp;$AD$101&amp;$D$103))+IF($DB30&gt;2020,$C76*INDIRECT("'Bonus Calc'!"&amp;$AD$101&amp;61)))</f>
        <v>0</v>
      </c>
      <c r="AW76" s="467">
        <f ca="1">IF($C$8="y",$C76*IF($DB30&gt;2019,VLOOKUP(2020,'Bonus Calc'!$A$18:$CZ$61,$AE$104,0),VLOOKUP($DB30,'Bonus Calc'!$A$18:$CZ$61,$AE$104,0)),+IF(OR($DB30&gt;2020,$C76=0),0,INDIRECT("'"&amp;$D$102&amp;"'!"&amp;$AE$101&amp;$D$103))+IF($DB30&gt;2020,$C76*INDIRECT("'Bonus Calc'!"&amp;$AE$101&amp;61)))</f>
        <v>0</v>
      </c>
      <c r="AX76" s="467">
        <f ca="1">IF($C$8="y",$C76*IF($DB30&gt;2019,VLOOKUP(2020,'Bonus Calc'!$A$18:$CZ$61,$AF$104,0),VLOOKUP($DB30,'Bonus Calc'!$A$18:$CZ$61,$AF$104,0)),+IF(OR($DB30&gt;2020,$C76=0),0,INDIRECT("'"&amp;$D$102&amp;"'!"&amp;$AF$101&amp;$D$103))+IF($DB30&gt;2020,$C76*INDIRECT("'Bonus Calc'!"&amp;$AF$101&amp;61)))</f>
        <v>0</v>
      </c>
      <c r="AY76" s="467">
        <f ca="1">IF($C$8="y",$C76*IF($DB30&gt;2019,VLOOKUP(2020,'Bonus Calc'!$A$18:$CZ$61,$AG$104,0),VLOOKUP($DB30,'Bonus Calc'!$A$18:$CZ$61,$AG$104,0)),+IF(OR($DB30&gt;2020,$C76=0),0,INDIRECT("'"&amp;$D$102&amp;"'!"&amp;$AG$101&amp;$D$103))+IF($DB30&gt;2020,$C76*INDIRECT("'Bonus Calc'!"&amp;$AG$101&amp;61)))</f>
        <v>0</v>
      </c>
      <c r="AZ76" s="467">
        <f ca="1">IF($C$8="y",$C76*IF($DB30&gt;2019,VLOOKUP(2020,'Bonus Calc'!$A$18:$CZ$61,$AH$104,0),VLOOKUP($DB30,'Bonus Calc'!$A$18:$CZ$61,$AH$104,0)),+IF(OR($DB30&gt;2020,$C76=0),0,INDIRECT("'"&amp;$D$102&amp;"'!"&amp;$AH$101&amp;$D$103))+IF($DB30&gt;2020,$C76*INDIRECT("'Bonus Calc'!"&amp;$AH$101&amp;61)))</f>
        <v>0</v>
      </c>
      <c r="BA76" s="467">
        <f ca="1">IF($C$8="y",$C76*IF($DB30&gt;2019,VLOOKUP(2020,'Bonus Calc'!$A$18:$CZ$61,$AI$104,0),VLOOKUP($DB30,'Bonus Calc'!$A$18:$CZ$61,$AI$104,0)),+IF(OR($DB30&gt;2020,$C76=0),0,INDIRECT("'"&amp;$D$102&amp;"'!"&amp;$AI$101&amp;$D$103))+IF($DB30&gt;2020,$C76*INDIRECT("'Bonus Calc'!"&amp;$AI$101&amp;61)))</f>
        <v>0</v>
      </c>
      <c r="BB76" s="467">
        <f ca="1">IF($C$8="y",$C76*IF($DB30&gt;2019,VLOOKUP(2020,'Bonus Calc'!$A$18:$CZ$61,$AJ$104,0),VLOOKUP($DB30,'Bonus Calc'!$A$18:$CZ$61,$AJ$104,0)),+IF(OR($DB30&gt;2020,$C76=0),0,INDIRECT("'"&amp;$D$102&amp;"'!"&amp;$AJ$101&amp;$D$103))+IF($DB30&gt;2020,$C76*INDIRECT("'Bonus Calc'!"&amp;$AJ$101&amp;61)))</f>
        <v>0</v>
      </c>
      <c r="BC76" s="467">
        <f ca="1">IF($C$8="y",$C76*IF($DB30&gt;2019,VLOOKUP(2020,'Bonus Calc'!$A$18:$CZ$61,$AK$104,0),VLOOKUP($DB30,'Bonus Calc'!$A$18:$CZ$61,$AK$104,0)),+IF(OR($DB30&gt;2020,$C76=0),0,INDIRECT("'"&amp;$D$102&amp;"'!"&amp;$AK$101&amp;$D$103))+IF($DB30&gt;2020,$C76*INDIRECT("'Bonus Calc'!"&amp;$AK$101&amp;61)))</f>
        <v>0</v>
      </c>
      <c r="BD76" s="467">
        <f ca="1">IF($C$8="y",$C76*IF($DB30&gt;2019,VLOOKUP(2020,'Bonus Calc'!$A$18:$CZ$61,$AL$104,0),VLOOKUP($DB30,'Bonus Calc'!$A$18:$CZ$61,$AL$104,0)),+IF(OR($DB30&gt;2020,$C76=0),0,INDIRECT("'"&amp;$D$102&amp;"'!"&amp;$AL$101&amp;$D$103))+IF($DB30&gt;2020,$C76*INDIRECT("'Bonus Calc'!"&amp;$AL$101&amp;61)))</f>
        <v>0</v>
      </c>
      <c r="BE76" s="467">
        <f ca="1">IF($C$8="y",$C76*IF($DB30&gt;2019,VLOOKUP(2020,'Bonus Calc'!$A$18:$CZ$61,$AM$104,0),VLOOKUP($DB30,'Bonus Calc'!$A$18:$CZ$61,$AM$104,0)),+IF(OR($DB30&gt;2020,$C76=0),0,INDIRECT("'"&amp;$D$102&amp;"'!"&amp;$AM$101&amp;$D$103))+IF($DB30&gt;2020,$C76*INDIRECT("'Bonus Calc'!"&amp;$AM$101&amp;61)))</f>
        <v>0</v>
      </c>
      <c r="BF76" s="467">
        <f ca="1">IF($C$8="y",$C76*IF($DB30&gt;2019,VLOOKUP(2020,'Bonus Calc'!$A$18:$CZ$61,$AN$104,0),VLOOKUP($DB30,'Bonus Calc'!$A$18:$CZ$61,$AN$104,0)),+IF(OR($DB30&gt;2020,$C76=0),0,INDIRECT("'"&amp;$D$102&amp;"'!"&amp;$AN$101&amp;$D$103))+IF($DB30&gt;2020,$C76*INDIRECT("'Bonus Calc'!"&amp;$AN$101&amp;61)))</f>
        <v>0</v>
      </c>
      <c r="BG76" s="467">
        <f ca="1">IF($C$8="y",$C76*IF($DB30&gt;2019,VLOOKUP(2020,'Bonus Calc'!$A$18:$CZ$61,$AO$104,0),VLOOKUP($DB30,'Bonus Calc'!$A$18:$CZ$61,$AO$104,0)),+IF(OR($DB30&gt;2020,$C76=0),0,INDIRECT("'"&amp;$D$102&amp;"'!"&amp;$AO$101&amp;$D$103))+IF($DB30&gt;2020,$C76*INDIRECT("'Bonus Calc'!"&amp;$AO$101&amp;61)))</f>
        <v>0</v>
      </c>
      <c r="BH76" s="467">
        <f ca="1">IF($C$8="y",$C76*IF($DB30&gt;2019,VLOOKUP(2020,'Bonus Calc'!$A$18:$CZ$61,$AP$104,0),VLOOKUP($DB30,'Bonus Calc'!$A$18:$CZ$61,$AP$104,0)),+IF(OR($DB30&gt;2020,$C76=0),0,INDIRECT("'"&amp;$D$102&amp;"'!"&amp;$AP$101&amp;$D$103))+IF($DB30&gt;2020,$C76*INDIRECT("'Bonus Calc'!"&amp;$AP$101&amp;61)))</f>
        <v>0</v>
      </c>
      <c r="BI76" s="467">
        <f ca="1">IF($C$8="y",$C76*IF($DB30&gt;2019,VLOOKUP(2020,'Bonus Calc'!$A$18:$CZ$61,$AQ$104,0),VLOOKUP($DB30,'Bonus Calc'!$A$18:$CZ$61,$AQ$104,0)),+IF(OR($DB30&gt;2020,$C76=0),0,INDIRECT("'"&amp;$D$102&amp;"'!"&amp;$AQ$101&amp;$D$103))+IF($DB30&gt;2020,$C76*INDIRECT("'Bonus Calc'!"&amp;$AQ$101&amp;61)))</f>
        <v>0</v>
      </c>
      <c r="BJ76" s="467"/>
      <c r="BK76" s="467"/>
      <c r="BL76" s="468"/>
      <c r="BM76" s="468"/>
      <c r="BN76" s="468"/>
      <c r="BO76" s="468"/>
      <c r="BP76" s="468"/>
      <c r="BQ76" s="468"/>
      <c r="BR76" s="468"/>
      <c r="BS76" s="468"/>
      <c r="BT76" s="468"/>
      <c r="BU76" s="468"/>
      <c r="BV76" s="468"/>
      <c r="BW76" s="468"/>
      <c r="BX76" s="468"/>
      <c r="BY76" s="468"/>
      <c r="BZ76" s="468"/>
      <c r="CA76" s="468"/>
      <c r="CB76" s="468"/>
      <c r="CC76" s="468"/>
      <c r="CD76" s="468"/>
      <c r="CE76" s="468"/>
      <c r="CF76" s="468"/>
      <c r="CG76" s="467"/>
      <c r="CH76" s="467"/>
      <c r="CI76" s="467"/>
      <c r="CJ76" s="467"/>
      <c r="CK76" s="467"/>
      <c r="CL76" s="467"/>
      <c r="CM76" s="467"/>
      <c r="CN76" s="467"/>
      <c r="CO76" s="467"/>
      <c r="CP76" s="467"/>
      <c r="CQ76" s="467"/>
      <c r="CR76" s="467"/>
      <c r="CS76" s="467"/>
      <c r="CT76" s="467"/>
      <c r="CU76" s="467"/>
      <c r="CV76" s="467"/>
      <c r="CW76" s="467"/>
      <c r="CX76" s="467"/>
      <c r="CY76" s="467"/>
      <c r="CZ76" s="465">
        <f t="shared" ca="1" si="130"/>
        <v>0</v>
      </c>
    </row>
    <row r="77" spans="1:104" x14ac:dyDescent="0.2">
      <c r="A77" s="195">
        <f t="shared" si="128"/>
        <v>20</v>
      </c>
      <c r="B77" s="195">
        <f t="shared" si="129"/>
        <v>2036</v>
      </c>
      <c r="C77" s="187">
        <f t="shared" ca="1" si="127"/>
        <v>0</v>
      </c>
      <c r="D77" s="466"/>
      <c r="E77" s="466"/>
      <c r="F77" s="466"/>
      <c r="G77" s="466"/>
      <c r="H77" s="466"/>
      <c r="I77" s="466"/>
      <c r="J77" s="466"/>
      <c r="K77" s="466"/>
      <c r="L77" s="466"/>
      <c r="M77" s="466"/>
      <c r="N77" s="466"/>
      <c r="O77" s="466"/>
      <c r="P77" s="466"/>
      <c r="Q77" s="466"/>
      <c r="R77" s="466"/>
      <c r="S77" s="466"/>
      <c r="T77" s="466"/>
      <c r="U77" s="466"/>
      <c r="V77" s="466"/>
      <c r="W77" s="467">
        <f ca="1">IF($C$8="y",$C77*IF($DB31&gt;2019,VLOOKUP(2020,'Bonus Calc'!$A$18:$CZ$61,$D$104,0),VLOOKUP($DB31,'Bonus Calc'!$A$18:$CZ$61,$D$104,0)),+IF(OR($DB31&gt;2020,$C77=0),0,INDIRECT("'"&amp;$D$102&amp;"'!"&amp;$D$101&amp;$D$103))+IF($DB31&gt;2020,$C77*INDIRECT("'Bonus Calc'!"&amp;$D$101&amp;61)))</f>
        <v>0</v>
      </c>
      <c r="X77" s="467">
        <f ca="1">IF($C$8="y",$C77*IF($DB31&gt;2019,VLOOKUP(2020,'Bonus Calc'!$A$18:$CZ$61,$E$104,0),VLOOKUP($DB31,'Bonus Calc'!$A$18:$CZ$61,$E$104,0)),+IF(OR($DB31&gt;2020,$C77=0),0,INDIRECT("'"&amp;$D$102&amp;"'!"&amp;$E$101&amp;$D$103))+IF($DB31&gt;2020,$C77*INDIRECT("'Bonus Calc'!"&amp;$E$101&amp;61)))</f>
        <v>0</v>
      </c>
      <c r="Y77" s="467">
        <f ca="1">IF($C$8="y",$C77*IF($DB31&gt;2019,VLOOKUP(2020,'Bonus Calc'!$A$18:$CZ$61,$F$104,0),VLOOKUP($DB31,'Bonus Calc'!$A$18:$CZ$61,$F$104,0)),+IF(OR($DB31&gt;2020,$C77=0),0,INDIRECT("'"&amp;$D$102&amp;"'!"&amp;$F$101&amp;$D$103))+IF($DB31&gt;2020,$C77*INDIRECT("'Bonus Calc'!"&amp;$F$101&amp;61)))</f>
        <v>0</v>
      </c>
      <c r="Z77" s="467">
        <f ca="1">IF($C$8="y",$C77*IF($DB31&gt;2019,VLOOKUP(2020,'Bonus Calc'!$A$18:$CZ$61,$G$104,0),VLOOKUP($DB31,'Bonus Calc'!$A$18:$CZ$61,$G$104,0)),+IF(OR($DB31&gt;2020,$C77=0),0,INDIRECT("'"&amp;$D$102&amp;"'!"&amp;$G$101&amp;$D$103))+IF($DB31&gt;2020,$C77*INDIRECT("'Bonus Calc'!"&amp;$G$101&amp;61)))</f>
        <v>0</v>
      </c>
      <c r="AA77" s="467">
        <f ca="1">IF($C$8="y",$C77*IF($DB31&gt;2019,VLOOKUP(2020,'Bonus Calc'!$A$18:$CZ$61,$H$104,0),VLOOKUP($DB31,'Bonus Calc'!$A$18:$CZ$61,$H$104,0)),+IF(OR($DB31&gt;2020,$C77=0),0,INDIRECT("'"&amp;$D$102&amp;"'!"&amp;$H$101&amp;$D$103))+IF($DB31&gt;2020,$C77*INDIRECT("'Bonus Calc'!"&amp;$H$101&amp;61)))</f>
        <v>0</v>
      </c>
      <c r="AB77" s="467">
        <f ca="1">IF($C$8="y",$C77*IF($DB31&gt;2019,VLOOKUP(2020,'Bonus Calc'!$A$18:$CZ$61,$I$104,0),VLOOKUP($DB31,'Bonus Calc'!$A$18:$CZ$61,$I$104,0)),+IF(OR($DB31&gt;2020,$C77=0),0,INDIRECT("'"&amp;$D$102&amp;"'!"&amp;$I$101&amp;$D$103))+IF($DB31&gt;2020,$C77*INDIRECT("'Bonus Calc'!"&amp;$I$101&amp;61)))</f>
        <v>0</v>
      </c>
      <c r="AC77" s="467">
        <f ca="1">IF($C$8="y",$C77*IF($DB31&gt;2019,VLOOKUP(2020,'Bonus Calc'!$A$18:$CZ$61,$J$104,0),VLOOKUP($DB31,'Bonus Calc'!$A$18:$CZ$61,$J$104,0)),+IF(OR($DB31&gt;2020,$C77=0),0,INDIRECT("'"&amp;$D$102&amp;"'!"&amp;$J$101&amp;$D$103))+IF($DB31&gt;2020,$C77*INDIRECT("'Bonus Calc'!"&amp;$J$101&amp;61)))</f>
        <v>0</v>
      </c>
      <c r="AD77" s="467">
        <f ca="1">IF($C$8="y",$C77*IF($DB31&gt;2019,VLOOKUP(2020,'Bonus Calc'!$A$18:$CZ$61,$K$104,0),VLOOKUP($DB31,'Bonus Calc'!$A$18:$CZ$61,$K$104,0)),+IF(OR($DB31&gt;2020,$C77=0),0,INDIRECT("'"&amp;$D$102&amp;"'!"&amp;$K$101&amp;$D$103))+IF($DB31&gt;2020,$C77*INDIRECT("'Bonus Calc'!"&amp;$K$101&amp;61)))</f>
        <v>0</v>
      </c>
      <c r="AE77" s="467">
        <f ca="1">IF($C$8="y",$C77*IF($DB31&gt;2019,VLOOKUP(2020,'Bonus Calc'!$A$18:$CZ$61,$L$104,0),VLOOKUP($DB31,'Bonus Calc'!$A$18:$CZ$61,$L$104,0)),+IF(OR($DB31&gt;2020,$C77=0),0,INDIRECT("'"&amp;$D$102&amp;"'!"&amp;$L$101&amp;$D$103))+IF($DB31&gt;2020,$C77*INDIRECT("'Bonus Calc'!"&amp;$L$101&amp;61)))</f>
        <v>0</v>
      </c>
      <c r="AF77" s="467">
        <f ca="1">IF($C$8="y",$C77*IF($DB31&gt;2019,VLOOKUP(2020,'Bonus Calc'!$A$18:$CZ$61,$M$104,0),VLOOKUP($DB31,'Bonus Calc'!$A$18:$CZ$61,$M$104,0)),+IF(OR($DB31&gt;2020,$C77=0),0,INDIRECT("'"&amp;$D$102&amp;"'!"&amp;$M$101&amp;$D$103))+IF($DB31&gt;2020,$C77*INDIRECT("'Bonus Calc'!"&amp;$M$101&amp;61)))</f>
        <v>0</v>
      </c>
      <c r="AG77" s="467">
        <f ca="1">IF($C$8="y",$C77*IF($DB31&gt;2019,VLOOKUP(2020,'Bonus Calc'!$A$18:$CZ$61,$N$104,0),VLOOKUP($DB31,'Bonus Calc'!$A$18:$CZ$61,$N$104,0)),+IF(OR($DB31&gt;2020,$C77=0),0,INDIRECT("'"&amp;$D$102&amp;"'!"&amp;$N$101&amp;$D$103))+IF($DB31&gt;2020,$C77*INDIRECT("'Bonus Calc'!"&amp;$N$101&amp;61)))</f>
        <v>0</v>
      </c>
      <c r="AH77" s="467">
        <f ca="1">IF($C$8="y",$C77*IF($DB31&gt;2019,VLOOKUP(2020,'Bonus Calc'!$A$18:$CZ$61,$O$104,0),VLOOKUP($DB31,'Bonus Calc'!$A$18:$CZ$61,$O$104,0)),+IF(OR($DB31&gt;2020,$C77=0),0,INDIRECT("'"&amp;$D$102&amp;"'!"&amp;$O$101&amp;$D$103))+IF($DB31&gt;2020,$C77*INDIRECT("'Bonus Calc'!"&amp;$O$101&amp;61)))</f>
        <v>0</v>
      </c>
      <c r="AI77" s="467">
        <f ca="1">IF($C$8="y",$C77*IF($DB31&gt;2019,VLOOKUP(2020,'Bonus Calc'!$A$18:$CZ$61,$P$104,0),VLOOKUP($DB31,'Bonus Calc'!$A$18:$CZ$61,$P$104,0)),+IF(OR($DB31&gt;2020,$C77=0),0,INDIRECT("'"&amp;$D$102&amp;"'!"&amp;$P$101&amp;$D$103))+IF($DB31&gt;2020,$C77*INDIRECT("'Bonus Calc'!"&amp;$P$101&amp;61)))</f>
        <v>0</v>
      </c>
      <c r="AJ77" s="467">
        <f ca="1">IF($C$8="y",$C77*IF($DB31&gt;2019,VLOOKUP(2020,'Bonus Calc'!$A$18:$CZ$61,$Q$104,0),VLOOKUP($DB31,'Bonus Calc'!$A$18:$CZ$61,$Q$104,0)),+IF(OR($DB31&gt;2020,$C77=0),0,INDIRECT("'"&amp;$D$102&amp;"'!"&amp;$Q$101&amp;$D$103))+IF($DB31&gt;2020,$C77*INDIRECT("'Bonus Calc'!"&amp;$Q$101&amp;61)))</f>
        <v>0</v>
      </c>
      <c r="AK77" s="467">
        <f ca="1">IF($C$8="y",$C77*IF($DB31&gt;2019,VLOOKUP(2020,'Bonus Calc'!$A$18:$CZ$61,$R$104,0),VLOOKUP($DB31,'Bonus Calc'!$A$18:$CZ$61,$R$104,0)),+IF(OR($DB31&gt;2020,$C77=0),0,INDIRECT("'"&amp;$D$102&amp;"'!"&amp;$R$101&amp;$D$103))+IF($DB31&gt;2020,$C77*INDIRECT("'Bonus Calc'!"&amp;$R$101&amp;61)))</f>
        <v>0</v>
      </c>
      <c r="AL77" s="467">
        <f ca="1">IF($C$8="y",$C77*IF($DB31&gt;2019,VLOOKUP(2020,'Bonus Calc'!$A$18:$CZ$61,$S$104,0),VLOOKUP($DB31,'Bonus Calc'!$A$18:$CZ$61,$S$104,0)),+IF(OR($DB31&gt;2020,$C77=0),0,INDIRECT("'"&amp;$D$102&amp;"'!"&amp;$S$101&amp;$D$103))+IF($DB31&gt;2020,$C77*INDIRECT("'Bonus Calc'!"&amp;$S$101&amp;61)))</f>
        <v>0</v>
      </c>
      <c r="AM77" s="467">
        <f ca="1">IF($C$8="y",$C77*IF($DB31&gt;2019,VLOOKUP(2020,'Bonus Calc'!$A$18:$CZ$61,$T$104,0),VLOOKUP($DB31,'Bonus Calc'!$A$18:$CZ$61,$T$104,0)),+IF(OR($DB31&gt;2020,$C77=0),0,INDIRECT("'"&amp;$D$102&amp;"'!"&amp;$T$101&amp;$D$103))+IF($DB31&gt;2020,$C77*INDIRECT("'Bonus Calc'!"&amp;$T$101&amp;61)))</f>
        <v>0</v>
      </c>
      <c r="AN77" s="467">
        <f ca="1">IF($C$8="y",$C77*IF($DB31&gt;2019,VLOOKUP(2020,'Bonus Calc'!$A$18:$CZ$61,$U$104,0),VLOOKUP($DB31,'Bonus Calc'!$A$18:$CZ$61,$U$104,0)),+IF(OR($DB31&gt;2020,$C77=0),0,INDIRECT("'"&amp;$D$102&amp;"'!"&amp;$U$101&amp;$D$103))+IF($DB31&gt;2020,$C77*INDIRECT("'Bonus Calc'!"&amp;$U$101&amp;61)))</f>
        <v>0</v>
      </c>
      <c r="AO77" s="467">
        <f ca="1">IF($C$8="y",$C77*IF($DB31&gt;2019,VLOOKUP(2020,'Bonus Calc'!$A$18:$CZ$61,$V$104,0),VLOOKUP($DB31,'Bonus Calc'!$A$18:$CZ$61,$V$104,0)),+IF(OR($DB31&gt;2020,$C77=0),0,INDIRECT("'"&amp;$D$102&amp;"'!"&amp;$V$101&amp;$D$103))+IF($DB31&gt;2020,$C77*INDIRECT("'Bonus Calc'!"&amp;$V$101&amp;61)))</f>
        <v>0</v>
      </c>
      <c r="AP77" s="467">
        <f ca="1">IF($C$8="y",$C77*IF($DB31&gt;2019,VLOOKUP(2020,'Bonus Calc'!$A$18:$CZ$61,$W$104,0),VLOOKUP($DB31,'Bonus Calc'!$A$18:$CZ$61,$W$104,0)),+IF(OR($DB31&gt;2020,$C77=0),0,INDIRECT("'"&amp;$D$102&amp;"'!"&amp;$W$101&amp;$D$103))+IF($DB31&gt;2020,$C77*INDIRECT("'Bonus Calc'!"&amp;$W$101&amp;61)))</f>
        <v>0</v>
      </c>
      <c r="AQ77" s="467">
        <f ca="1">IF($C$8="y",$C77*IF($DB31&gt;2019,VLOOKUP(2020,'Bonus Calc'!$A$18:$CZ$61,$X$104,0),VLOOKUP($DB31,'Bonus Calc'!$A$18:$CZ$61,$X$104,0)),+IF(OR($DB31&gt;2020,$C77=0),0,INDIRECT("'"&amp;$D$102&amp;"'!"&amp;$X$101&amp;$D$103))+IF($DB31&gt;2020,$C77*INDIRECT("'Bonus Calc'!"&amp;$X$101&amp;61)))</f>
        <v>0</v>
      </c>
      <c r="AR77" s="467">
        <f ca="1">IF($C$8="y",$C77*IF($DB31&gt;2019,VLOOKUP(2020,'Bonus Calc'!$A$18:$CZ$61,$Y$104,0),VLOOKUP($DB31,'Bonus Calc'!$A$18:$CZ$61,$Y$104,0)),+IF(OR($DB31&gt;2020,$C77=0),0,INDIRECT("'"&amp;$D$102&amp;"'!"&amp;$Y$101&amp;$D$103))+IF($DB31&gt;2020,$C77*INDIRECT("'Bonus Calc'!"&amp;$Y$101&amp;61)))</f>
        <v>0</v>
      </c>
      <c r="AS77" s="467">
        <f ca="1">IF($C$8="y",$C77*IF($DB31&gt;2019,VLOOKUP(2020,'Bonus Calc'!$A$18:$CZ$61,$Z$104,0),VLOOKUP($DB31,'Bonus Calc'!$A$18:$CZ$61,$Z$104,0)),+IF(OR($DB31&gt;2020,$C77=0),0,INDIRECT("'"&amp;$D$102&amp;"'!"&amp;$Z$101&amp;$D$103))+IF($DB31&gt;2020,$C77*INDIRECT("'Bonus Calc'!"&amp;$Z$101&amp;61)))</f>
        <v>0</v>
      </c>
      <c r="AT77" s="467">
        <f ca="1">IF($C$8="y",$C77*IF($DB31&gt;2019,VLOOKUP(2020,'Bonus Calc'!$A$18:$CZ$61,$AA$104,0),VLOOKUP($DB31,'Bonus Calc'!$A$18:$CZ$61,$AA$104,0)),+IF(OR($DB31&gt;2020,$C77=0),0,INDIRECT("'"&amp;$D$102&amp;"'!"&amp;$AA$101&amp;$D$103))+IF($DB31&gt;2020,$C77*INDIRECT("'Bonus Calc'!"&amp;$AA$101&amp;61)))</f>
        <v>0</v>
      </c>
      <c r="AU77" s="467">
        <f ca="1">IF($C$8="y",$C77*IF($DB31&gt;2019,VLOOKUP(2020,'Bonus Calc'!$A$18:$CZ$61,$AB$104,0),VLOOKUP($DB31,'Bonus Calc'!$A$18:$CZ$61,$AB$104,0)),+IF(OR($DB31&gt;2020,$C77=0),0,INDIRECT("'"&amp;$D$102&amp;"'!"&amp;$AB$101&amp;$D$103))+IF($DB31&gt;2020,$C77*INDIRECT("'Bonus Calc'!"&amp;$AB$101&amp;61)))</f>
        <v>0</v>
      </c>
      <c r="AV77" s="467">
        <f ca="1">IF($C$8="y",$C77*IF($DB31&gt;2019,VLOOKUP(2020,'Bonus Calc'!$A$18:$CZ$61,$AC$104,0),VLOOKUP($DB31,'Bonus Calc'!$A$18:$CZ$61,$AC$104,0)),+IF(OR($DB31&gt;2020,$C77=0),0,INDIRECT("'"&amp;$D$102&amp;"'!"&amp;$AC$101&amp;$D$103))+IF($DB31&gt;2020,$C77*INDIRECT("'Bonus Calc'!"&amp;$AC$101&amp;61)))</f>
        <v>0</v>
      </c>
      <c r="AW77" s="467">
        <f ca="1">IF($C$8="y",$C77*IF($DB31&gt;2019,VLOOKUP(2020,'Bonus Calc'!$A$18:$CZ$61,$AD$104,0),VLOOKUP($DB31,'Bonus Calc'!$A$18:$CZ$61,$AD$104,0)),+IF(OR($DB31&gt;2020,$C77=0),0,INDIRECT("'"&amp;$D$102&amp;"'!"&amp;$AD$101&amp;$D$103))+IF($DB31&gt;2020,$C77*INDIRECT("'Bonus Calc'!"&amp;$AD$101&amp;61)))</f>
        <v>0</v>
      </c>
      <c r="AX77" s="467">
        <f ca="1">IF($C$8="y",$C77*IF($DB31&gt;2019,VLOOKUP(2020,'Bonus Calc'!$A$18:$CZ$61,$AE$104,0),VLOOKUP($DB31,'Bonus Calc'!$A$18:$CZ$61,$AE$104,0)),+IF(OR($DB31&gt;2020,$C77=0),0,INDIRECT("'"&amp;$D$102&amp;"'!"&amp;$AE$101&amp;$D$103))+IF($DB31&gt;2020,$C77*INDIRECT("'Bonus Calc'!"&amp;$AE$101&amp;61)))</f>
        <v>0</v>
      </c>
      <c r="AY77" s="467">
        <f ca="1">IF($C$8="y",$C77*IF($DB31&gt;2019,VLOOKUP(2020,'Bonus Calc'!$A$18:$CZ$61,$AF$104,0),VLOOKUP($DB31,'Bonus Calc'!$A$18:$CZ$61,$AF$104,0)),+IF(OR($DB31&gt;2020,$C77=0),0,INDIRECT("'"&amp;$D$102&amp;"'!"&amp;$AF$101&amp;$D$103))+IF($DB31&gt;2020,$C77*INDIRECT("'Bonus Calc'!"&amp;$AF$101&amp;61)))</f>
        <v>0</v>
      </c>
      <c r="AZ77" s="467">
        <f ca="1">IF($C$8="y",$C77*IF($DB31&gt;2019,VLOOKUP(2020,'Bonus Calc'!$A$18:$CZ$61,$AG$104,0),VLOOKUP($DB31,'Bonus Calc'!$A$18:$CZ$61,$AG$104,0)),+IF(OR($DB31&gt;2020,$C77=0),0,INDIRECT("'"&amp;$D$102&amp;"'!"&amp;$AG$101&amp;$D$103))+IF($DB31&gt;2020,$C77*INDIRECT("'Bonus Calc'!"&amp;$AG$101&amp;61)))</f>
        <v>0</v>
      </c>
      <c r="BA77" s="467">
        <f ca="1">IF($C$8="y",$C77*IF($DB31&gt;2019,VLOOKUP(2020,'Bonus Calc'!$A$18:$CZ$61,$AH$104,0),VLOOKUP($DB31,'Bonus Calc'!$A$18:$CZ$61,$AH$104,0)),+IF(OR($DB31&gt;2020,$C77=0),0,INDIRECT("'"&amp;$D$102&amp;"'!"&amp;$AH$101&amp;$D$103))+IF($DB31&gt;2020,$C77*INDIRECT("'Bonus Calc'!"&amp;$AH$101&amp;61)))</f>
        <v>0</v>
      </c>
      <c r="BB77" s="467">
        <f ca="1">IF($C$8="y",$C77*IF($DB31&gt;2019,VLOOKUP(2020,'Bonus Calc'!$A$18:$CZ$61,$AI$104,0),VLOOKUP($DB31,'Bonus Calc'!$A$18:$CZ$61,$AI$104,0)),+IF(OR($DB31&gt;2020,$C77=0),0,INDIRECT("'"&amp;$D$102&amp;"'!"&amp;$AI$101&amp;$D$103))+IF($DB31&gt;2020,$C77*INDIRECT("'Bonus Calc'!"&amp;$AI$101&amp;61)))</f>
        <v>0</v>
      </c>
      <c r="BC77" s="467">
        <f ca="1">IF($C$8="y",$C77*IF($DB31&gt;2019,VLOOKUP(2020,'Bonus Calc'!$A$18:$CZ$61,$AJ$104,0),VLOOKUP($DB31,'Bonus Calc'!$A$18:$CZ$61,$AJ$104,0)),+IF(OR($DB31&gt;2020,$C77=0),0,INDIRECT("'"&amp;$D$102&amp;"'!"&amp;$AJ$101&amp;$D$103))+IF($DB31&gt;2020,$C77*INDIRECT("'Bonus Calc'!"&amp;$AJ$101&amp;61)))</f>
        <v>0</v>
      </c>
      <c r="BD77" s="467">
        <f ca="1">IF($C$8="y",$C77*IF($DB31&gt;2019,VLOOKUP(2020,'Bonus Calc'!$A$18:$CZ$61,$AK$104,0),VLOOKUP($DB31,'Bonus Calc'!$A$18:$CZ$61,$AK$104,0)),+IF(OR($DB31&gt;2020,$C77=0),0,INDIRECT("'"&amp;$D$102&amp;"'!"&amp;$AK$101&amp;$D$103))+IF($DB31&gt;2020,$C77*INDIRECT("'Bonus Calc'!"&amp;$AK$101&amp;61)))</f>
        <v>0</v>
      </c>
      <c r="BE77" s="467">
        <f ca="1">IF($C$8="y",$C77*IF($DB31&gt;2019,VLOOKUP(2020,'Bonus Calc'!$A$18:$CZ$61,$AL$104,0),VLOOKUP($DB31,'Bonus Calc'!$A$18:$CZ$61,$AL$104,0)),+IF(OR($DB31&gt;2020,$C77=0),0,INDIRECT("'"&amp;$D$102&amp;"'!"&amp;$AL$101&amp;$D$103))+IF($DB31&gt;2020,$C77*INDIRECT("'Bonus Calc'!"&amp;$AL$101&amp;61)))</f>
        <v>0</v>
      </c>
      <c r="BF77" s="467">
        <f ca="1">IF($C$8="y",$C77*IF($DB31&gt;2019,VLOOKUP(2020,'Bonus Calc'!$A$18:$CZ$61,$AM$104,0),VLOOKUP($DB31,'Bonus Calc'!$A$18:$CZ$61,$AM$104,0)),+IF(OR($DB31&gt;2020,$C77=0),0,INDIRECT("'"&amp;$D$102&amp;"'!"&amp;$AM$101&amp;$D$103))+IF($DB31&gt;2020,$C77*INDIRECT("'Bonus Calc'!"&amp;$AM$101&amp;61)))</f>
        <v>0</v>
      </c>
      <c r="BG77" s="467">
        <f ca="1">IF($C$8="y",$C77*IF($DB31&gt;2019,VLOOKUP(2020,'Bonus Calc'!$A$18:$CZ$61,$AN$104,0),VLOOKUP($DB31,'Bonus Calc'!$A$18:$CZ$61,$AN$104,0)),+IF(OR($DB31&gt;2020,$C77=0),0,INDIRECT("'"&amp;$D$102&amp;"'!"&amp;$AN$101&amp;$D$103))+IF($DB31&gt;2020,$C77*INDIRECT("'Bonus Calc'!"&amp;$AN$101&amp;61)))</f>
        <v>0</v>
      </c>
      <c r="BH77" s="467">
        <f ca="1">IF($C$8="y",$C77*IF($DB31&gt;2019,VLOOKUP(2020,'Bonus Calc'!$A$18:$CZ$61,$AO$104,0),VLOOKUP($DB31,'Bonus Calc'!$A$18:$CZ$61,$AO$104,0)),+IF(OR($DB31&gt;2020,$C77=0),0,INDIRECT("'"&amp;$D$102&amp;"'!"&amp;$AO$101&amp;$D$103))+IF($DB31&gt;2020,$C77*INDIRECT("'Bonus Calc'!"&amp;$AO$101&amp;61)))</f>
        <v>0</v>
      </c>
      <c r="BI77" s="467">
        <f ca="1">IF($C$8="y",$C77*IF($DB31&gt;2019,VLOOKUP(2020,'Bonus Calc'!$A$18:$CZ$61,$AP$104,0),VLOOKUP($DB31,'Bonus Calc'!$A$18:$CZ$61,$AP$104,0)),+IF(OR($DB31&gt;2020,$C77=0),0,INDIRECT("'"&amp;$D$102&amp;"'!"&amp;$AP$101&amp;$D$103))+IF($DB31&gt;2020,$C77*INDIRECT("'Bonus Calc'!"&amp;$AP$101&amp;61)))</f>
        <v>0</v>
      </c>
      <c r="BJ77" s="467">
        <f ca="1">IF($C$8="y",$C77*IF($DB31&gt;2019,VLOOKUP(2020,'Bonus Calc'!$A$18:$CZ$61,$AQ$104,0),VLOOKUP($DB31,'Bonus Calc'!$A$18:$CZ$61,$AQ$104,0)),+IF(OR($DB31&gt;2020,$C77=0),0,INDIRECT("'"&amp;$D$102&amp;"'!"&amp;$AQ$101&amp;$D$103))+IF($DB31&gt;2020,$C77*INDIRECT("'Bonus Calc'!"&amp;$AQ$101&amp;61)))</f>
        <v>0</v>
      </c>
      <c r="BK77" s="467"/>
      <c r="BL77" s="468"/>
      <c r="BM77" s="468"/>
      <c r="BN77" s="468"/>
      <c r="BO77" s="468"/>
      <c r="BP77" s="468"/>
      <c r="BQ77" s="468"/>
      <c r="BR77" s="468"/>
      <c r="BS77" s="468"/>
      <c r="BT77" s="468"/>
      <c r="BU77" s="468"/>
      <c r="BV77" s="468"/>
      <c r="BW77" s="468"/>
      <c r="BX77" s="468"/>
      <c r="BY77" s="468"/>
      <c r="BZ77" s="468"/>
      <c r="CA77" s="468"/>
      <c r="CB77" s="468"/>
      <c r="CC77" s="468"/>
      <c r="CD77" s="468"/>
      <c r="CE77" s="468"/>
      <c r="CF77" s="468"/>
      <c r="CG77" s="467"/>
      <c r="CH77" s="467"/>
      <c r="CI77" s="467"/>
      <c r="CJ77" s="467"/>
      <c r="CK77" s="467"/>
      <c r="CL77" s="467"/>
      <c r="CM77" s="467"/>
      <c r="CN77" s="467"/>
      <c r="CO77" s="467"/>
      <c r="CP77" s="467"/>
      <c r="CQ77" s="467"/>
      <c r="CR77" s="467"/>
      <c r="CS77" s="467"/>
      <c r="CT77" s="467"/>
      <c r="CU77" s="467"/>
      <c r="CV77" s="467"/>
      <c r="CW77" s="467"/>
      <c r="CX77" s="467"/>
      <c r="CY77" s="467"/>
      <c r="CZ77" s="465">
        <f t="shared" ca="1" si="130"/>
        <v>0</v>
      </c>
    </row>
    <row r="78" spans="1:104" s="464" customFormat="1" x14ac:dyDescent="0.2">
      <c r="A78" s="195">
        <f t="shared" si="128"/>
        <v>21</v>
      </c>
      <c r="B78" s="195">
        <f t="shared" si="129"/>
        <v>2037</v>
      </c>
      <c r="C78" s="187">
        <f t="shared" ref="C78:C97" ca="1" si="131">C32</f>
        <v>0</v>
      </c>
      <c r="D78" s="466"/>
      <c r="E78" s="466"/>
      <c r="F78" s="466"/>
      <c r="G78" s="466"/>
      <c r="H78" s="466"/>
      <c r="I78" s="466"/>
      <c r="J78" s="466"/>
      <c r="K78" s="466"/>
      <c r="L78" s="466"/>
      <c r="M78" s="466"/>
      <c r="N78" s="466"/>
      <c r="O78" s="466"/>
      <c r="P78" s="466"/>
      <c r="Q78" s="466"/>
      <c r="R78" s="466"/>
      <c r="S78" s="466"/>
      <c r="T78" s="466"/>
      <c r="U78" s="466"/>
      <c r="V78" s="466"/>
      <c r="W78" s="467"/>
      <c r="X78" s="467">
        <f ca="1">IF($C$8="y",$C78*IF($DB32&gt;2019,VLOOKUP(2020,'Bonus Calc'!$A$18:$CZ$61,$D$104,0),VLOOKUP($DB32,'Bonus Calc'!$A$18:$CZ$61,$D$104,0)),+IF(OR($DB32&gt;2020,$C78=0),0,INDIRECT("'"&amp;$D$102&amp;"'!"&amp;$D$101&amp;$D$103))+IF($DB32&gt;2020,$C78*INDIRECT("'Bonus Calc'!"&amp;$D$101&amp;61)))</f>
        <v>0</v>
      </c>
      <c r="Y78" s="467">
        <f ca="1">IF($C$8="y",$C78*IF($DB32&gt;2019,VLOOKUP(2020,'Bonus Calc'!$A$18:$CZ$61,$E$104,0),VLOOKUP($DB32,'Bonus Calc'!$A$18:$CZ$61,$E$104,0)),+IF(OR($DB32&gt;2020,$C78=0),0,INDIRECT("'"&amp;$D$102&amp;"'!"&amp;$E$101&amp;$D$103))+IF($DB32&gt;2020,$C78*INDIRECT("'Bonus Calc'!"&amp;$E$101&amp;61)))</f>
        <v>0</v>
      </c>
      <c r="Z78" s="467">
        <f ca="1">IF($C$8="y",$C78*IF($DB32&gt;2019,VLOOKUP(2020,'Bonus Calc'!$A$18:$CZ$61,$F$104,0),VLOOKUP($DB32,'Bonus Calc'!$A$18:$CZ$61,$F$104,0)),+IF(OR($DB32&gt;2020,$C78=0),0,INDIRECT("'"&amp;$D$102&amp;"'!"&amp;$F$101&amp;$D$103))+IF($DB32&gt;2020,$C78*INDIRECT("'Bonus Calc'!"&amp;$F$101&amp;61)))</f>
        <v>0</v>
      </c>
      <c r="AA78" s="467">
        <f ca="1">IF($C$8="y",$C78*IF($DB32&gt;2019,VLOOKUP(2020,'Bonus Calc'!$A$18:$CZ$61,$G$104,0),VLOOKUP($DB32,'Bonus Calc'!$A$18:$CZ$61,$G$104,0)),+IF(OR($DB32&gt;2020,$C78=0),0,INDIRECT("'"&amp;$D$102&amp;"'!"&amp;$G$101&amp;$D$103))+IF($DB32&gt;2020,$C78*INDIRECT("'Bonus Calc'!"&amp;$G$101&amp;61)))</f>
        <v>0</v>
      </c>
      <c r="AB78" s="467">
        <f ca="1">IF($C$8="y",$C78*IF($DB32&gt;2019,VLOOKUP(2020,'Bonus Calc'!$A$18:$CZ$61,$H$104,0),VLOOKUP($DB32,'Bonus Calc'!$A$18:$CZ$61,$H$104,0)),+IF(OR($DB32&gt;2020,$C78=0),0,INDIRECT("'"&amp;$D$102&amp;"'!"&amp;$H$101&amp;$D$103))+IF($DB32&gt;2020,$C78*INDIRECT("'Bonus Calc'!"&amp;$H$101&amp;61)))</f>
        <v>0</v>
      </c>
      <c r="AC78" s="467">
        <f ca="1">IF($C$8="y",$C78*IF($DB32&gt;2019,VLOOKUP(2020,'Bonus Calc'!$A$18:$CZ$61,$I$104,0),VLOOKUP($DB32,'Bonus Calc'!$A$18:$CZ$61,$I$104,0)),+IF(OR($DB32&gt;2020,$C78=0),0,INDIRECT("'"&amp;$D$102&amp;"'!"&amp;$I$101&amp;$D$103))+IF($DB32&gt;2020,$C78*INDIRECT("'Bonus Calc'!"&amp;$I$101&amp;61)))</f>
        <v>0</v>
      </c>
      <c r="AD78" s="467">
        <f ca="1">IF($C$8="y",$C78*IF($DB32&gt;2019,VLOOKUP(2020,'Bonus Calc'!$A$18:$CZ$61,$J$104,0),VLOOKUP($DB32,'Bonus Calc'!$A$18:$CZ$61,$J$104,0)),+IF(OR($DB32&gt;2020,$C78=0),0,INDIRECT("'"&amp;$D$102&amp;"'!"&amp;$J$101&amp;$D$103))+IF($DB32&gt;2020,$C78*INDIRECT("'Bonus Calc'!"&amp;$J$101&amp;61)))</f>
        <v>0</v>
      </c>
      <c r="AE78" s="467">
        <f ca="1">IF($C$8="y",$C78*IF($DB32&gt;2019,VLOOKUP(2020,'Bonus Calc'!$A$18:$CZ$61,$K$104,0),VLOOKUP($DB32,'Bonus Calc'!$A$18:$CZ$61,$K$104,0)),+IF(OR($DB32&gt;2020,$C78=0),0,INDIRECT("'"&amp;$D$102&amp;"'!"&amp;$K$101&amp;$D$103))+IF($DB32&gt;2020,$C78*INDIRECT("'Bonus Calc'!"&amp;$K$101&amp;61)))</f>
        <v>0</v>
      </c>
      <c r="AF78" s="467">
        <f ca="1">IF($C$8="y",$C78*IF($DB32&gt;2019,VLOOKUP(2020,'Bonus Calc'!$A$18:$CZ$61,$L$104,0),VLOOKUP($DB32,'Bonus Calc'!$A$18:$CZ$61,$L$104,0)),+IF(OR($DB32&gt;2020,$C78=0),0,INDIRECT("'"&amp;$D$102&amp;"'!"&amp;$L$101&amp;$D$103))+IF($DB32&gt;2020,$C78*INDIRECT("'Bonus Calc'!"&amp;$L$101&amp;61)))</f>
        <v>0</v>
      </c>
      <c r="AG78" s="467">
        <f ca="1">IF($C$8="y",$C78*IF($DB32&gt;2019,VLOOKUP(2020,'Bonus Calc'!$A$18:$CZ$61,$M$104,0),VLOOKUP($DB32,'Bonus Calc'!$A$18:$CZ$61,$M$104,0)),+IF(OR($DB32&gt;2020,$C78=0),0,INDIRECT("'"&amp;$D$102&amp;"'!"&amp;$M$101&amp;$D$103))+IF($DB32&gt;2020,$C78*INDIRECT("'Bonus Calc'!"&amp;$M$101&amp;61)))</f>
        <v>0</v>
      </c>
      <c r="AH78" s="467">
        <f ca="1">IF($C$8="y",$C78*IF($DB32&gt;2019,VLOOKUP(2020,'Bonus Calc'!$A$18:$CZ$61,$N$104,0),VLOOKUP($DB32,'Bonus Calc'!$A$18:$CZ$61,$N$104,0)),+IF(OR($DB32&gt;2020,$C78=0),0,INDIRECT("'"&amp;$D$102&amp;"'!"&amp;$N$101&amp;$D$103))+IF($DB32&gt;2020,$C78*INDIRECT("'Bonus Calc'!"&amp;$N$101&amp;61)))</f>
        <v>0</v>
      </c>
      <c r="AI78" s="467">
        <f ca="1">IF($C$8="y",$C78*IF($DB32&gt;2019,VLOOKUP(2020,'Bonus Calc'!$A$18:$CZ$61,$O$104,0),VLOOKUP($DB32,'Bonus Calc'!$A$18:$CZ$61,$O$104,0)),+IF(OR($DB32&gt;2020,$C78=0),0,INDIRECT("'"&amp;$D$102&amp;"'!"&amp;$O$101&amp;$D$103))+IF($DB32&gt;2020,$C78*INDIRECT("'Bonus Calc'!"&amp;$O$101&amp;61)))</f>
        <v>0</v>
      </c>
      <c r="AJ78" s="467">
        <f ca="1">IF($C$8="y",$C78*IF($DB32&gt;2019,VLOOKUP(2020,'Bonus Calc'!$A$18:$CZ$61,$P$104,0),VLOOKUP($DB32,'Bonus Calc'!$A$18:$CZ$61,$P$104,0)),+IF(OR($DB32&gt;2020,$C78=0),0,INDIRECT("'"&amp;$D$102&amp;"'!"&amp;$P$101&amp;$D$103))+IF($DB32&gt;2020,$C78*INDIRECT("'Bonus Calc'!"&amp;$P$101&amp;61)))</f>
        <v>0</v>
      </c>
      <c r="AK78" s="467">
        <f ca="1">IF($C$8="y",$C78*IF($DB32&gt;2019,VLOOKUP(2020,'Bonus Calc'!$A$18:$CZ$61,$Q$104,0),VLOOKUP($DB32,'Bonus Calc'!$A$18:$CZ$61,$Q$104,0)),+IF(OR($DB32&gt;2020,$C78=0),0,INDIRECT("'"&amp;$D$102&amp;"'!"&amp;$Q$101&amp;$D$103))+IF($DB32&gt;2020,$C78*INDIRECT("'Bonus Calc'!"&amp;$Q$101&amp;61)))</f>
        <v>0</v>
      </c>
      <c r="AL78" s="467">
        <f ca="1">IF($C$8="y",$C78*IF($DB32&gt;2019,VLOOKUP(2020,'Bonus Calc'!$A$18:$CZ$61,$R$104,0),VLOOKUP($DB32,'Bonus Calc'!$A$18:$CZ$61,$R$104,0)),+IF(OR($DB32&gt;2020,$C78=0),0,INDIRECT("'"&amp;$D$102&amp;"'!"&amp;$R$101&amp;$D$103))+IF($DB32&gt;2020,$C78*INDIRECT("'Bonus Calc'!"&amp;$R$101&amp;61)))</f>
        <v>0</v>
      </c>
      <c r="AM78" s="467">
        <f ca="1">IF($C$8="y",$C78*IF($DB32&gt;2019,VLOOKUP(2020,'Bonus Calc'!$A$18:$CZ$61,$S$104,0),VLOOKUP($DB32,'Bonus Calc'!$A$18:$CZ$61,$S$104,0)),+IF(OR($DB32&gt;2020,$C78=0),0,INDIRECT("'"&amp;$D$102&amp;"'!"&amp;$S$101&amp;$D$103))+IF($DB32&gt;2020,$C78*INDIRECT("'Bonus Calc'!"&amp;$S$101&amp;61)))</f>
        <v>0</v>
      </c>
      <c r="AN78" s="467">
        <f ca="1">IF($C$8="y",$C78*IF($DB32&gt;2019,VLOOKUP(2020,'Bonus Calc'!$A$18:$CZ$61,$T$104,0),VLOOKUP($DB32,'Bonus Calc'!$A$18:$CZ$61,$T$104,0)),+IF(OR($DB32&gt;2020,$C78=0),0,INDIRECT("'"&amp;$D$102&amp;"'!"&amp;$T$101&amp;$D$103))+IF($DB32&gt;2020,$C78*INDIRECT("'Bonus Calc'!"&amp;$T$101&amp;61)))</f>
        <v>0</v>
      </c>
      <c r="AO78" s="467">
        <f ca="1">IF($C$8="y",$C78*IF($DB32&gt;2019,VLOOKUP(2020,'Bonus Calc'!$A$18:$CZ$61,$U$104,0),VLOOKUP($DB32,'Bonus Calc'!$A$18:$CZ$61,$U$104,0)),+IF(OR($DB32&gt;2020,$C78=0),0,INDIRECT("'"&amp;$D$102&amp;"'!"&amp;$U$101&amp;$D$103))+IF($DB32&gt;2020,$C78*INDIRECT("'Bonus Calc'!"&amp;$U$101&amp;61)))</f>
        <v>0</v>
      </c>
      <c r="AP78" s="467">
        <f ca="1">IF($C$8="y",$C78*IF($DB32&gt;2019,VLOOKUP(2020,'Bonus Calc'!$A$18:$CZ$61,$V$104,0),VLOOKUP($DB32,'Bonus Calc'!$A$18:$CZ$61,$V$104,0)),+IF(OR($DB32&gt;2020,$C78=0),0,INDIRECT("'"&amp;$D$102&amp;"'!"&amp;$V$101&amp;$D$103))+IF($DB32&gt;2020,$C78*INDIRECT("'Bonus Calc'!"&amp;$V$101&amp;61)))</f>
        <v>0</v>
      </c>
      <c r="AQ78" s="467">
        <f ca="1">IF($C$8="y",$C78*IF($DB32&gt;2019,VLOOKUP(2020,'Bonus Calc'!$A$18:$CZ$61,$W$104,0),VLOOKUP($DB32,'Bonus Calc'!$A$18:$CZ$61,$W$104,0)),+IF(OR($DB32&gt;2020,$C78=0),0,INDIRECT("'"&amp;$D$102&amp;"'!"&amp;$W$101&amp;$D$103))+IF($DB32&gt;2020,$C78*INDIRECT("'Bonus Calc'!"&amp;$W$101&amp;61)))</f>
        <v>0</v>
      </c>
      <c r="AR78" s="467">
        <f ca="1">IF($C$8="y",$C78*IF($DB32&gt;2019,VLOOKUP(2020,'Bonus Calc'!$A$18:$CZ$61,$X$104,0),VLOOKUP($DB32,'Bonus Calc'!$A$18:$CZ$61,$X$104,0)),+IF(OR($DB32&gt;2020,$C78=0),0,INDIRECT("'"&amp;$D$102&amp;"'!"&amp;$X$101&amp;$D$103))+IF($DB32&gt;2020,$C78*INDIRECT("'Bonus Calc'!"&amp;$X$101&amp;61)))</f>
        <v>0</v>
      </c>
      <c r="AS78" s="467">
        <f ca="1">IF($C$8="y",$C78*IF($DB32&gt;2019,VLOOKUP(2020,'Bonus Calc'!$A$18:$CZ$61,$Y$104,0),VLOOKUP($DB32,'Bonus Calc'!$A$18:$CZ$61,$Y$104,0)),+IF(OR($DB32&gt;2020,$C78=0),0,INDIRECT("'"&amp;$D$102&amp;"'!"&amp;$Y$101&amp;$D$103))+IF($DB32&gt;2020,$C78*INDIRECT("'Bonus Calc'!"&amp;$Y$101&amp;61)))</f>
        <v>0</v>
      </c>
      <c r="AT78" s="467">
        <f ca="1">IF($C$8="y",$C78*IF($DB32&gt;2019,VLOOKUP(2020,'Bonus Calc'!$A$18:$CZ$61,$Z$104,0),VLOOKUP($DB32,'Bonus Calc'!$A$18:$CZ$61,$Z$104,0)),+IF(OR($DB32&gt;2020,$C78=0),0,INDIRECT("'"&amp;$D$102&amp;"'!"&amp;$Z$101&amp;$D$103))+IF($DB32&gt;2020,$C78*INDIRECT("'Bonus Calc'!"&amp;$Z$101&amp;61)))</f>
        <v>0</v>
      </c>
      <c r="AU78" s="467">
        <f ca="1">IF($C$8="y",$C78*IF($DB32&gt;2019,VLOOKUP(2020,'Bonus Calc'!$A$18:$CZ$61,$AA$104,0),VLOOKUP($DB32,'Bonus Calc'!$A$18:$CZ$61,$AA$104,0)),+IF(OR($DB32&gt;2020,$C78=0),0,INDIRECT("'"&amp;$D$102&amp;"'!"&amp;$AA$101&amp;$D$103))+IF($DB32&gt;2020,$C78*INDIRECT("'Bonus Calc'!"&amp;$AA$101&amp;61)))</f>
        <v>0</v>
      </c>
      <c r="AV78" s="467">
        <f ca="1">IF($C$8="y",$C78*IF($DB32&gt;2019,VLOOKUP(2020,'Bonus Calc'!$A$18:$CZ$61,$AB$104,0),VLOOKUP($DB32,'Bonus Calc'!$A$18:$CZ$61,$AB$104,0)),+IF(OR($DB32&gt;2020,$C78=0),0,INDIRECT("'"&amp;$D$102&amp;"'!"&amp;$AB$101&amp;$D$103))+IF($DB32&gt;2020,$C78*INDIRECT("'Bonus Calc'!"&amp;$AB$101&amp;61)))</f>
        <v>0</v>
      </c>
      <c r="AW78" s="467">
        <f ca="1">IF($C$8="y",$C78*IF($DB32&gt;2019,VLOOKUP(2020,'Bonus Calc'!$A$18:$CZ$61,$AC$104,0),VLOOKUP($DB32,'Bonus Calc'!$A$18:$CZ$61,$AC$104,0)),+IF(OR($DB32&gt;2020,$C78=0),0,INDIRECT("'"&amp;$D$102&amp;"'!"&amp;$AC$101&amp;$D$103))+IF($DB32&gt;2020,$C78*INDIRECT("'Bonus Calc'!"&amp;$AC$101&amp;61)))</f>
        <v>0</v>
      </c>
      <c r="AX78" s="467">
        <f ca="1">IF($C$8="y",$C78*IF($DB32&gt;2019,VLOOKUP(2020,'Bonus Calc'!$A$18:$CZ$61,$AD$104,0),VLOOKUP($DB32,'Bonus Calc'!$A$18:$CZ$61,$AD$104,0)),+IF(OR($DB32&gt;2020,$C78=0),0,INDIRECT("'"&amp;$D$102&amp;"'!"&amp;$AD$101&amp;$D$103))+IF($DB32&gt;2020,$C78*INDIRECT("'Bonus Calc'!"&amp;$AD$101&amp;61)))</f>
        <v>0</v>
      </c>
      <c r="AY78" s="467">
        <f ca="1">IF($C$8="y",$C78*IF($DB32&gt;2019,VLOOKUP(2020,'Bonus Calc'!$A$18:$CZ$61,$AE$104,0),VLOOKUP($DB32,'Bonus Calc'!$A$18:$CZ$61,$AE$104,0)),+IF(OR($DB32&gt;2020,$C78=0),0,INDIRECT("'"&amp;$D$102&amp;"'!"&amp;$AE$101&amp;$D$103))+IF($DB32&gt;2020,$C78*INDIRECT("'Bonus Calc'!"&amp;$AE$101&amp;61)))</f>
        <v>0</v>
      </c>
      <c r="AZ78" s="467">
        <f ca="1">IF($C$8="y",$C78*IF($DB32&gt;2019,VLOOKUP(2020,'Bonus Calc'!$A$18:$CZ$61,$AF$104,0),VLOOKUP($DB32,'Bonus Calc'!$A$18:$CZ$61,$AF$104,0)),+IF(OR($DB32&gt;2020,$C78=0),0,INDIRECT("'"&amp;$D$102&amp;"'!"&amp;$AF$101&amp;$D$103))+IF($DB32&gt;2020,$C78*INDIRECT("'Bonus Calc'!"&amp;$AF$101&amp;61)))</f>
        <v>0</v>
      </c>
      <c r="BA78" s="467">
        <f ca="1">IF($C$8="y",$C78*IF($DB32&gt;2019,VLOOKUP(2020,'Bonus Calc'!$A$18:$CZ$61,$AG$104,0),VLOOKUP($DB32,'Bonus Calc'!$A$18:$CZ$61,$AG$104,0)),+IF(OR($DB32&gt;2020,$C78=0),0,INDIRECT("'"&amp;$D$102&amp;"'!"&amp;$AG$101&amp;$D$103))+IF($DB32&gt;2020,$C78*INDIRECT("'Bonus Calc'!"&amp;$AG$101&amp;61)))</f>
        <v>0</v>
      </c>
      <c r="BB78" s="467">
        <f ca="1">IF($C$8="y",$C78*IF($DB32&gt;2019,VLOOKUP(2020,'Bonus Calc'!$A$18:$CZ$61,$AH$104,0),VLOOKUP($DB32,'Bonus Calc'!$A$18:$CZ$61,$AH$104,0)),+IF(OR($DB32&gt;2020,$C78=0),0,INDIRECT("'"&amp;$D$102&amp;"'!"&amp;$AH$101&amp;$D$103))+IF($DB32&gt;2020,$C78*INDIRECT("'Bonus Calc'!"&amp;$AH$101&amp;61)))</f>
        <v>0</v>
      </c>
      <c r="BC78" s="467">
        <f ca="1">IF($C$8="y",$C78*IF($DB32&gt;2019,VLOOKUP(2020,'Bonus Calc'!$A$18:$CZ$61,$AI$104,0),VLOOKUP($DB32,'Bonus Calc'!$A$18:$CZ$61,$AI$104,0)),+IF(OR($DB32&gt;2020,$C78=0),0,INDIRECT("'"&amp;$D$102&amp;"'!"&amp;$AI$101&amp;$D$103))+IF($DB32&gt;2020,$C78*INDIRECT("'Bonus Calc'!"&amp;$AI$101&amp;61)))</f>
        <v>0</v>
      </c>
      <c r="BD78" s="467">
        <f ca="1">IF($C$8="y",$C78*IF($DB32&gt;2019,VLOOKUP(2020,'Bonus Calc'!$A$18:$CZ$61,$AJ$104,0),VLOOKUP($DB32,'Bonus Calc'!$A$18:$CZ$61,$AJ$104,0)),+IF(OR($DB32&gt;2020,$C78=0),0,INDIRECT("'"&amp;$D$102&amp;"'!"&amp;$AJ$101&amp;$D$103))+IF($DB32&gt;2020,$C78*INDIRECT("'Bonus Calc'!"&amp;$AJ$101&amp;61)))</f>
        <v>0</v>
      </c>
      <c r="BE78" s="467">
        <f ca="1">IF($C$8="y",$C78*IF($DB32&gt;2019,VLOOKUP(2020,'Bonus Calc'!$A$18:$CZ$61,$AK$104,0),VLOOKUP($DB32,'Bonus Calc'!$A$18:$CZ$61,$AK$104,0)),+IF(OR($DB32&gt;2020,$C78=0),0,INDIRECT("'"&amp;$D$102&amp;"'!"&amp;$AK$101&amp;$D$103))+IF($DB32&gt;2020,$C78*INDIRECT("'Bonus Calc'!"&amp;$AK$101&amp;61)))</f>
        <v>0</v>
      </c>
      <c r="BF78" s="467">
        <f ca="1">IF($C$8="y",$C78*IF($DB32&gt;2019,VLOOKUP(2020,'Bonus Calc'!$A$18:$CZ$61,$AL$104,0),VLOOKUP($DB32,'Bonus Calc'!$A$18:$CZ$61,$AL$104,0)),+IF(OR($DB32&gt;2020,$C78=0),0,INDIRECT("'"&amp;$D$102&amp;"'!"&amp;$AL$101&amp;$D$103))+IF($DB32&gt;2020,$C78*INDIRECT("'Bonus Calc'!"&amp;$AL$101&amp;61)))</f>
        <v>0</v>
      </c>
      <c r="BG78" s="467">
        <f ca="1">IF($C$8="y",$C78*IF($DB32&gt;2019,VLOOKUP(2020,'Bonus Calc'!$A$18:$CZ$61,$AM$104,0),VLOOKUP($DB32,'Bonus Calc'!$A$18:$CZ$61,$AM$104,0)),+IF(OR($DB32&gt;2020,$C78=0),0,INDIRECT("'"&amp;$D$102&amp;"'!"&amp;$AM$101&amp;$D$103))+IF($DB32&gt;2020,$C78*INDIRECT("'Bonus Calc'!"&amp;$AM$101&amp;61)))</f>
        <v>0</v>
      </c>
      <c r="BH78" s="467">
        <f ca="1">IF($C$8="y",$C78*IF($DB32&gt;2019,VLOOKUP(2020,'Bonus Calc'!$A$18:$CZ$61,$AN$104,0),VLOOKUP($DB32,'Bonus Calc'!$A$18:$CZ$61,$AN$104,0)),+IF(OR($DB32&gt;2020,$C78=0),0,INDIRECT("'"&amp;$D$102&amp;"'!"&amp;$AN$101&amp;$D$103))+IF($DB32&gt;2020,$C78*INDIRECT("'Bonus Calc'!"&amp;$AN$101&amp;61)))</f>
        <v>0</v>
      </c>
      <c r="BI78" s="467">
        <f ca="1">IF($C$8="y",$C78*IF($DB32&gt;2019,VLOOKUP(2020,'Bonus Calc'!$A$18:$CZ$61,$AO$104,0),VLOOKUP($DB32,'Bonus Calc'!$A$18:$CZ$61,$AO$104,0)),+IF(OR($DB32&gt;2020,$C78=0),0,INDIRECT("'"&amp;$D$102&amp;"'!"&amp;$AO$101&amp;$D$103))+IF($DB32&gt;2020,$C78*INDIRECT("'Bonus Calc'!"&amp;$AO$101&amp;61)))</f>
        <v>0</v>
      </c>
      <c r="BJ78" s="467">
        <f ca="1">IF($C$8="y",$C78*IF($DB32&gt;2019,VLOOKUP(2020,'Bonus Calc'!$A$18:$CZ$61,$AP$104,0),VLOOKUP($DB32,'Bonus Calc'!$A$18:$CZ$61,$AP$104,0)),+IF(OR($DB32&gt;2020,$C78=0),0,INDIRECT("'"&amp;$D$102&amp;"'!"&amp;$AP$101&amp;$D$103))+IF($DB32&gt;2020,$C78*INDIRECT("'Bonus Calc'!"&amp;$AP$101&amp;61)))</f>
        <v>0</v>
      </c>
      <c r="BK78" s="467">
        <f ca="1">IF($C$8="y",$C78*IF($DB32&gt;2019,VLOOKUP(2020,'Bonus Calc'!$A$18:$CZ$61,$AQ$104,0),VLOOKUP($DB32,'Bonus Calc'!$A$18:$CZ$61,$AQ$104,0)),+IF(OR($DB32&gt;2020,$C78=0),0,INDIRECT("'"&amp;$D$102&amp;"'!"&amp;$AQ$101&amp;$D$103))+IF($DB32&gt;2020,$C78*INDIRECT("'Bonus Calc'!"&amp;$AQ$101&amp;61)))</f>
        <v>0</v>
      </c>
      <c r="BL78" s="468"/>
      <c r="BM78" s="468"/>
      <c r="BN78" s="468"/>
      <c r="BO78" s="468"/>
      <c r="BP78" s="468"/>
      <c r="BQ78" s="468"/>
      <c r="BR78" s="468"/>
      <c r="BS78" s="468"/>
      <c r="BT78" s="468"/>
      <c r="BU78" s="468"/>
      <c r="BV78" s="468"/>
      <c r="BW78" s="468"/>
      <c r="BX78" s="468"/>
      <c r="BY78" s="468"/>
      <c r="BZ78" s="468"/>
      <c r="CA78" s="468"/>
      <c r="CB78" s="468"/>
      <c r="CC78" s="468"/>
      <c r="CD78" s="468"/>
      <c r="CE78" s="468"/>
      <c r="CF78" s="468"/>
      <c r="CG78" s="467"/>
      <c r="CH78" s="467"/>
      <c r="CI78" s="467"/>
      <c r="CJ78" s="467"/>
      <c r="CK78" s="467"/>
      <c r="CL78" s="467"/>
      <c r="CM78" s="467"/>
      <c r="CN78" s="467"/>
      <c r="CO78" s="467"/>
      <c r="CP78" s="467"/>
      <c r="CQ78" s="467"/>
      <c r="CR78" s="467"/>
      <c r="CS78" s="467"/>
      <c r="CT78" s="467"/>
      <c r="CU78" s="467"/>
      <c r="CV78" s="467"/>
      <c r="CW78" s="467"/>
      <c r="CX78" s="467"/>
      <c r="CY78" s="467"/>
      <c r="CZ78" s="465">
        <f t="shared" ca="1" si="130"/>
        <v>0</v>
      </c>
    </row>
    <row r="79" spans="1:104" s="464" customFormat="1" x14ac:dyDescent="0.2">
      <c r="A79" s="195">
        <f t="shared" si="128"/>
        <v>22</v>
      </c>
      <c r="B79" s="195">
        <f t="shared" si="129"/>
        <v>2038</v>
      </c>
      <c r="C79" s="187">
        <f t="shared" ca="1" si="131"/>
        <v>0</v>
      </c>
      <c r="D79" s="466"/>
      <c r="E79" s="466"/>
      <c r="F79" s="466"/>
      <c r="G79" s="466"/>
      <c r="H79" s="466"/>
      <c r="I79" s="466"/>
      <c r="J79" s="466"/>
      <c r="K79" s="466"/>
      <c r="L79" s="466"/>
      <c r="M79" s="466"/>
      <c r="N79" s="466"/>
      <c r="O79" s="466"/>
      <c r="P79" s="466"/>
      <c r="Q79" s="466"/>
      <c r="R79" s="466"/>
      <c r="S79" s="466"/>
      <c r="T79" s="466"/>
      <c r="U79" s="466"/>
      <c r="V79" s="466"/>
      <c r="W79" s="467"/>
      <c r="X79" s="467"/>
      <c r="Y79" s="467">
        <f ca="1">IF($C$8="y",$C79*IF($DB33&gt;2019,VLOOKUP(2020,'Bonus Calc'!$A$18:$CZ$61,$D$104,0),VLOOKUP($DB33,'Bonus Calc'!$A$18:$CZ$61,$D$104,0)),+IF(OR($DB33&gt;2020,$C79=0),0,INDIRECT("'"&amp;$D$102&amp;"'!"&amp;$D$101&amp;$D$103))+IF($DB33&gt;2020,$C79*INDIRECT("'Bonus Calc'!"&amp;$D$101&amp;61)))</f>
        <v>0</v>
      </c>
      <c r="Z79" s="467">
        <f ca="1">IF($C$8="y",$C79*IF($DB33&gt;2019,VLOOKUP(2020,'Bonus Calc'!$A$18:$CZ$61,$E$104,0),VLOOKUP($DB33,'Bonus Calc'!$A$18:$CZ$61,$E$104,0)),+IF(OR($DB33&gt;2020,$C79=0),0,INDIRECT("'"&amp;$D$102&amp;"'!"&amp;$E$101&amp;$D$103))+IF($DB33&gt;2020,$C79*INDIRECT("'Bonus Calc'!"&amp;$E$101&amp;61)))</f>
        <v>0</v>
      </c>
      <c r="AA79" s="467">
        <f ca="1">IF($C$8="y",$C79*IF($DB33&gt;2019,VLOOKUP(2020,'Bonus Calc'!$A$18:$CZ$61,$F$104,0),VLOOKUP($DB33,'Bonus Calc'!$A$18:$CZ$61,$F$104,0)),+IF(OR($DB33&gt;2020,$C79=0),0,INDIRECT("'"&amp;$D$102&amp;"'!"&amp;$F$101&amp;$D$103))+IF($DB33&gt;2020,$C79*INDIRECT("'Bonus Calc'!"&amp;$F$101&amp;61)))</f>
        <v>0</v>
      </c>
      <c r="AB79" s="467">
        <f ca="1">IF($C$8="y",$C79*IF($DB33&gt;2019,VLOOKUP(2020,'Bonus Calc'!$A$18:$CZ$61,$G$104,0),VLOOKUP($DB33,'Bonus Calc'!$A$18:$CZ$61,$G$104,0)),+IF(OR($DB33&gt;2020,$C79=0),0,INDIRECT("'"&amp;$D$102&amp;"'!"&amp;$G$101&amp;$D$103))+IF($DB33&gt;2020,$C79*INDIRECT("'Bonus Calc'!"&amp;$G$101&amp;61)))</f>
        <v>0</v>
      </c>
      <c r="AC79" s="467">
        <f ca="1">IF($C$8="y",$C79*IF($DB33&gt;2019,VLOOKUP(2020,'Bonus Calc'!$A$18:$CZ$61,$H$104,0),VLOOKUP($DB33,'Bonus Calc'!$A$18:$CZ$61,$H$104,0)),+IF(OR($DB33&gt;2020,$C79=0),0,INDIRECT("'"&amp;$D$102&amp;"'!"&amp;$H$101&amp;$D$103))+IF($DB33&gt;2020,$C79*INDIRECT("'Bonus Calc'!"&amp;$H$101&amp;61)))</f>
        <v>0</v>
      </c>
      <c r="AD79" s="467">
        <f ca="1">IF($C$8="y",$C79*IF($DB33&gt;2019,VLOOKUP(2020,'Bonus Calc'!$A$18:$CZ$61,$I$104,0),VLOOKUP($DB33,'Bonus Calc'!$A$18:$CZ$61,$I$104,0)),+IF(OR($DB33&gt;2020,$C79=0),0,INDIRECT("'"&amp;$D$102&amp;"'!"&amp;$I$101&amp;$D$103))+IF($DB33&gt;2020,$C79*INDIRECT("'Bonus Calc'!"&amp;$I$101&amp;61)))</f>
        <v>0</v>
      </c>
      <c r="AE79" s="467">
        <f ca="1">IF($C$8="y",$C79*IF($DB33&gt;2019,VLOOKUP(2020,'Bonus Calc'!$A$18:$CZ$61,$J$104,0),VLOOKUP($DB33,'Bonus Calc'!$A$18:$CZ$61,$J$104,0)),+IF(OR($DB33&gt;2020,$C79=0),0,INDIRECT("'"&amp;$D$102&amp;"'!"&amp;$J$101&amp;$D$103))+IF($DB33&gt;2020,$C79*INDIRECT("'Bonus Calc'!"&amp;$J$101&amp;61)))</f>
        <v>0</v>
      </c>
      <c r="AF79" s="467">
        <f ca="1">IF($C$8="y",$C79*IF($DB33&gt;2019,VLOOKUP(2020,'Bonus Calc'!$A$18:$CZ$61,$K$104,0),VLOOKUP($DB33,'Bonus Calc'!$A$18:$CZ$61,$K$104,0)),+IF(OR($DB33&gt;2020,$C79=0),0,INDIRECT("'"&amp;$D$102&amp;"'!"&amp;$K$101&amp;$D$103))+IF($DB33&gt;2020,$C79*INDIRECT("'Bonus Calc'!"&amp;$K$101&amp;61)))</f>
        <v>0</v>
      </c>
      <c r="AG79" s="467">
        <f ca="1">IF($C$8="y",$C79*IF($DB33&gt;2019,VLOOKUP(2020,'Bonus Calc'!$A$18:$CZ$61,$L$104,0),VLOOKUP($DB33,'Bonus Calc'!$A$18:$CZ$61,$L$104,0)),+IF(OR($DB33&gt;2020,$C79=0),0,INDIRECT("'"&amp;$D$102&amp;"'!"&amp;$L$101&amp;$D$103))+IF($DB33&gt;2020,$C79*INDIRECT("'Bonus Calc'!"&amp;$L$101&amp;61)))</f>
        <v>0</v>
      </c>
      <c r="AH79" s="467">
        <f ca="1">IF($C$8="y",$C79*IF($DB33&gt;2019,VLOOKUP(2020,'Bonus Calc'!$A$18:$CZ$61,$M$104,0),VLOOKUP($DB33,'Bonus Calc'!$A$18:$CZ$61,$M$104,0)),+IF(OR($DB33&gt;2020,$C79=0),0,INDIRECT("'"&amp;$D$102&amp;"'!"&amp;$M$101&amp;$D$103))+IF($DB33&gt;2020,$C79*INDIRECT("'Bonus Calc'!"&amp;$M$101&amp;61)))</f>
        <v>0</v>
      </c>
      <c r="AI79" s="467">
        <f ca="1">IF($C$8="y",$C79*IF($DB33&gt;2019,VLOOKUP(2020,'Bonus Calc'!$A$18:$CZ$61,$N$104,0),VLOOKUP($DB33,'Bonus Calc'!$A$18:$CZ$61,$N$104,0)),+IF(OR($DB33&gt;2020,$C79=0),0,INDIRECT("'"&amp;$D$102&amp;"'!"&amp;$N$101&amp;$D$103))+IF($DB33&gt;2020,$C79*INDIRECT("'Bonus Calc'!"&amp;$N$101&amp;61)))</f>
        <v>0</v>
      </c>
      <c r="AJ79" s="467">
        <f ca="1">IF($C$8="y",$C79*IF($DB33&gt;2019,VLOOKUP(2020,'Bonus Calc'!$A$18:$CZ$61,$O$104,0),VLOOKUP($DB33,'Bonus Calc'!$A$18:$CZ$61,$O$104,0)),+IF(OR($DB33&gt;2020,$C79=0),0,INDIRECT("'"&amp;$D$102&amp;"'!"&amp;$O$101&amp;$D$103))+IF($DB33&gt;2020,$C79*INDIRECT("'Bonus Calc'!"&amp;$O$101&amp;61)))</f>
        <v>0</v>
      </c>
      <c r="AK79" s="467">
        <f ca="1">IF($C$8="y",$C79*IF($DB33&gt;2019,VLOOKUP(2020,'Bonus Calc'!$A$18:$CZ$61,$P$104,0),VLOOKUP($DB33,'Bonus Calc'!$A$18:$CZ$61,$P$104,0)),+IF(OR($DB33&gt;2020,$C79=0),0,INDIRECT("'"&amp;$D$102&amp;"'!"&amp;$P$101&amp;$D$103))+IF($DB33&gt;2020,$C79*INDIRECT("'Bonus Calc'!"&amp;$P$101&amp;61)))</f>
        <v>0</v>
      </c>
      <c r="AL79" s="467">
        <f ca="1">IF($C$8="y",$C79*IF($DB33&gt;2019,VLOOKUP(2020,'Bonus Calc'!$A$18:$CZ$61,$Q$104,0),VLOOKUP($DB33,'Bonus Calc'!$A$18:$CZ$61,$Q$104,0)),+IF(OR($DB33&gt;2020,$C79=0),0,INDIRECT("'"&amp;$D$102&amp;"'!"&amp;$Q$101&amp;$D$103))+IF($DB33&gt;2020,$C79*INDIRECT("'Bonus Calc'!"&amp;$Q$101&amp;61)))</f>
        <v>0</v>
      </c>
      <c r="AM79" s="467">
        <f ca="1">IF($C$8="y",$C79*IF($DB33&gt;2019,VLOOKUP(2020,'Bonus Calc'!$A$18:$CZ$61,$R$104,0),VLOOKUP($DB33,'Bonus Calc'!$A$18:$CZ$61,$R$104,0)),+IF(OR($DB33&gt;2020,$C79=0),0,INDIRECT("'"&amp;$D$102&amp;"'!"&amp;$R$101&amp;$D$103))+IF($DB33&gt;2020,$C79*INDIRECT("'Bonus Calc'!"&amp;$R$101&amp;61)))</f>
        <v>0</v>
      </c>
      <c r="AN79" s="467">
        <f ca="1">IF($C$8="y",$C79*IF($DB33&gt;2019,VLOOKUP(2020,'Bonus Calc'!$A$18:$CZ$61,$S$104,0),VLOOKUP($DB33,'Bonus Calc'!$A$18:$CZ$61,$S$104,0)),+IF(OR($DB33&gt;2020,$C79=0),0,INDIRECT("'"&amp;$D$102&amp;"'!"&amp;$S$101&amp;$D$103))+IF($DB33&gt;2020,$C79*INDIRECT("'Bonus Calc'!"&amp;$S$101&amp;61)))</f>
        <v>0</v>
      </c>
      <c r="AO79" s="467">
        <f ca="1">IF($C$8="y",$C79*IF($DB33&gt;2019,VLOOKUP(2020,'Bonus Calc'!$A$18:$CZ$61,$T$104,0),VLOOKUP($DB33,'Bonus Calc'!$A$18:$CZ$61,$T$104,0)),+IF(OR($DB33&gt;2020,$C79=0),0,INDIRECT("'"&amp;$D$102&amp;"'!"&amp;$T$101&amp;$D$103))+IF($DB33&gt;2020,$C79*INDIRECT("'Bonus Calc'!"&amp;$T$101&amp;61)))</f>
        <v>0</v>
      </c>
      <c r="AP79" s="467">
        <f ca="1">IF($C$8="y",$C79*IF($DB33&gt;2019,VLOOKUP(2020,'Bonus Calc'!$A$18:$CZ$61,$U$104,0),VLOOKUP($DB33,'Bonus Calc'!$A$18:$CZ$61,$U$104,0)),+IF(OR($DB33&gt;2020,$C79=0),0,INDIRECT("'"&amp;$D$102&amp;"'!"&amp;$U$101&amp;$D$103))+IF($DB33&gt;2020,$C79*INDIRECT("'Bonus Calc'!"&amp;$U$101&amp;61)))</f>
        <v>0</v>
      </c>
      <c r="AQ79" s="467">
        <f ca="1">IF($C$8="y",$C79*IF($DB33&gt;2019,VLOOKUP(2020,'Bonus Calc'!$A$18:$CZ$61,$V$104,0),VLOOKUP($DB33,'Bonus Calc'!$A$18:$CZ$61,$V$104,0)),+IF(OR($DB33&gt;2020,$C79=0),0,INDIRECT("'"&amp;$D$102&amp;"'!"&amp;$V$101&amp;$D$103))+IF($DB33&gt;2020,$C79*INDIRECT("'Bonus Calc'!"&amp;$V$101&amp;61)))</f>
        <v>0</v>
      </c>
      <c r="AR79" s="467">
        <f ca="1">IF($C$8="y",$C79*IF($DB33&gt;2019,VLOOKUP(2020,'Bonus Calc'!$A$18:$CZ$61,$W$104,0),VLOOKUP($DB33,'Bonus Calc'!$A$18:$CZ$61,$W$104,0)),+IF(OR($DB33&gt;2020,$C79=0),0,INDIRECT("'"&amp;$D$102&amp;"'!"&amp;$W$101&amp;$D$103))+IF($DB33&gt;2020,$C79*INDIRECT("'Bonus Calc'!"&amp;$W$101&amp;61)))</f>
        <v>0</v>
      </c>
      <c r="AS79" s="467">
        <f ca="1">IF($C$8="y",$C79*IF($DB33&gt;2019,VLOOKUP(2020,'Bonus Calc'!$A$18:$CZ$61,$X$104,0),VLOOKUP($DB33,'Bonus Calc'!$A$18:$CZ$61,$X$104,0)),+IF(OR($DB33&gt;2020,$C79=0),0,INDIRECT("'"&amp;$D$102&amp;"'!"&amp;$X$101&amp;$D$103))+IF($DB33&gt;2020,$C79*INDIRECT("'Bonus Calc'!"&amp;$X$101&amp;61)))</f>
        <v>0</v>
      </c>
      <c r="AT79" s="467">
        <f ca="1">IF($C$8="y",$C79*IF($DB33&gt;2019,VLOOKUP(2020,'Bonus Calc'!$A$18:$CZ$61,$Y$104,0),VLOOKUP($DB33,'Bonus Calc'!$A$18:$CZ$61,$Y$104,0)),+IF(OR($DB33&gt;2020,$C79=0),0,INDIRECT("'"&amp;$D$102&amp;"'!"&amp;$Y$101&amp;$D$103))+IF($DB33&gt;2020,$C79*INDIRECT("'Bonus Calc'!"&amp;$Y$101&amp;61)))</f>
        <v>0</v>
      </c>
      <c r="AU79" s="467">
        <f ca="1">IF($C$8="y",$C79*IF($DB33&gt;2019,VLOOKUP(2020,'Bonus Calc'!$A$18:$CZ$61,$Z$104,0),VLOOKUP($DB33,'Bonus Calc'!$A$18:$CZ$61,$Z$104,0)),+IF(OR($DB33&gt;2020,$C79=0),0,INDIRECT("'"&amp;$D$102&amp;"'!"&amp;$Z$101&amp;$D$103))+IF($DB33&gt;2020,$C79*INDIRECT("'Bonus Calc'!"&amp;$Z$101&amp;61)))</f>
        <v>0</v>
      </c>
      <c r="AV79" s="467">
        <f ca="1">IF($C$8="y",$C79*IF($DB33&gt;2019,VLOOKUP(2020,'Bonus Calc'!$A$18:$CZ$61,$AA$104,0),VLOOKUP($DB33,'Bonus Calc'!$A$18:$CZ$61,$AA$104,0)),+IF(OR($DB33&gt;2020,$C79=0),0,INDIRECT("'"&amp;$D$102&amp;"'!"&amp;$AA$101&amp;$D$103))+IF($DB33&gt;2020,$C79*INDIRECT("'Bonus Calc'!"&amp;$AA$101&amp;61)))</f>
        <v>0</v>
      </c>
      <c r="AW79" s="467">
        <f ca="1">IF($C$8="y",$C79*IF($DB33&gt;2019,VLOOKUP(2020,'Bonus Calc'!$A$18:$CZ$61,$AB$104,0),VLOOKUP($DB33,'Bonus Calc'!$A$18:$CZ$61,$AB$104,0)),+IF(OR($DB33&gt;2020,$C79=0),0,INDIRECT("'"&amp;$D$102&amp;"'!"&amp;$AB$101&amp;$D$103))+IF($DB33&gt;2020,$C79*INDIRECT("'Bonus Calc'!"&amp;$AB$101&amp;61)))</f>
        <v>0</v>
      </c>
      <c r="AX79" s="467">
        <f ca="1">IF($C$8="y",$C79*IF($DB33&gt;2019,VLOOKUP(2020,'Bonus Calc'!$A$18:$CZ$61,$AC$104,0),VLOOKUP($DB33,'Bonus Calc'!$A$18:$CZ$61,$AC$104,0)),+IF(OR($DB33&gt;2020,$C79=0),0,INDIRECT("'"&amp;$D$102&amp;"'!"&amp;$AC$101&amp;$D$103))+IF($DB33&gt;2020,$C79*INDIRECT("'Bonus Calc'!"&amp;$AC$101&amp;61)))</f>
        <v>0</v>
      </c>
      <c r="AY79" s="467">
        <f ca="1">IF($C$8="y",$C79*IF($DB33&gt;2019,VLOOKUP(2020,'Bonus Calc'!$A$18:$CZ$61,$AD$104,0),VLOOKUP($DB33,'Bonus Calc'!$A$18:$CZ$61,$AD$104,0)),+IF(OR($DB33&gt;2020,$C79=0),0,INDIRECT("'"&amp;$D$102&amp;"'!"&amp;$AD$101&amp;$D$103))+IF($DB33&gt;2020,$C79*INDIRECT("'Bonus Calc'!"&amp;$AD$101&amp;61)))</f>
        <v>0</v>
      </c>
      <c r="AZ79" s="467">
        <f ca="1">IF($C$8="y",$C79*IF($DB33&gt;2019,VLOOKUP(2020,'Bonus Calc'!$A$18:$CZ$61,$AE$104,0),VLOOKUP($DB33,'Bonus Calc'!$A$18:$CZ$61,$AE$104,0)),+IF(OR($DB33&gt;2020,$C79=0),0,INDIRECT("'"&amp;$D$102&amp;"'!"&amp;$AE$101&amp;$D$103))+IF($DB33&gt;2020,$C79*INDIRECT("'Bonus Calc'!"&amp;$AE$101&amp;61)))</f>
        <v>0</v>
      </c>
      <c r="BA79" s="467">
        <f ca="1">IF($C$8="y",$C79*IF($DB33&gt;2019,VLOOKUP(2020,'Bonus Calc'!$A$18:$CZ$61,$AF$104,0),VLOOKUP($DB33,'Bonus Calc'!$A$18:$CZ$61,$AF$104,0)),+IF(OR($DB33&gt;2020,$C79=0),0,INDIRECT("'"&amp;$D$102&amp;"'!"&amp;$AF$101&amp;$D$103))+IF($DB33&gt;2020,$C79*INDIRECT("'Bonus Calc'!"&amp;$AF$101&amp;61)))</f>
        <v>0</v>
      </c>
      <c r="BB79" s="467">
        <f ca="1">IF($C$8="y",$C79*IF($DB33&gt;2019,VLOOKUP(2020,'Bonus Calc'!$A$18:$CZ$61,$AG$104,0),VLOOKUP($DB33,'Bonus Calc'!$A$18:$CZ$61,$AG$104,0)),+IF(OR($DB33&gt;2020,$C79=0),0,INDIRECT("'"&amp;$D$102&amp;"'!"&amp;$AG$101&amp;$D$103))+IF($DB33&gt;2020,$C79*INDIRECT("'Bonus Calc'!"&amp;$AG$101&amp;61)))</f>
        <v>0</v>
      </c>
      <c r="BC79" s="467">
        <f ca="1">IF($C$8="y",$C79*IF($DB33&gt;2019,VLOOKUP(2020,'Bonus Calc'!$A$18:$CZ$61,$AH$104,0),VLOOKUP($DB33,'Bonus Calc'!$A$18:$CZ$61,$AH$104,0)),+IF(OR($DB33&gt;2020,$C79=0),0,INDIRECT("'"&amp;$D$102&amp;"'!"&amp;$AH$101&amp;$D$103))+IF($DB33&gt;2020,$C79*INDIRECT("'Bonus Calc'!"&amp;$AH$101&amp;61)))</f>
        <v>0</v>
      </c>
      <c r="BD79" s="467">
        <f ca="1">IF($C$8="y",$C79*IF($DB33&gt;2019,VLOOKUP(2020,'Bonus Calc'!$A$18:$CZ$61,$AI$104,0),VLOOKUP($DB33,'Bonus Calc'!$A$18:$CZ$61,$AI$104,0)),+IF(OR($DB33&gt;2020,$C79=0),0,INDIRECT("'"&amp;$D$102&amp;"'!"&amp;$AI$101&amp;$D$103))+IF($DB33&gt;2020,$C79*INDIRECT("'Bonus Calc'!"&amp;$AI$101&amp;61)))</f>
        <v>0</v>
      </c>
      <c r="BE79" s="467">
        <f ca="1">IF($C$8="y",$C79*IF($DB33&gt;2019,VLOOKUP(2020,'Bonus Calc'!$A$18:$CZ$61,$AJ$104,0),VLOOKUP($DB33,'Bonus Calc'!$A$18:$CZ$61,$AJ$104,0)),+IF(OR($DB33&gt;2020,$C79=0),0,INDIRECT("'"&amp;$D$102&amp;"'!"&amp;$AJ$101&amp;$D$103))+IF($DB33&gt;2020,$C79*INDIRECT("'Bonus Calc'!"&amp;$AJ$101&amp;61)))</f>
        <v>0</v>
      </c>
      <c r="BF79" s="467">
        <f ca="1">IF($C$8="y",$C79*IF($DB33&gt;2019,VLOOKUP(2020,'Bonus Calc'!$A$18:$CZ$61,$AK$104,0),VLOOKUP($DB33,'Bonus Calc'!$A$18:$CZ$61,$AK$104,0)),+IF(OR($DB33&gt;2020,$C79=0),0,INDIRECT("'"&amp;$D$102&amp;"'!"&amp;$AK$101&amp;$D$103))+IF($DB33&gt;2020,$C79*INDIRECT("'Bonus Calc'!"&amp;$AK$101&amp;61)))</f>
        <v>0</v>
      </c>
      <c r="BG79" s="467">
        <f ca="1">IF($C$8="y",$C79*IF($DB33&gt;2019,VLOOKUP(2020,'Bonus Calc'!$A$18:$CZ$61,$AL$104,0),VLOOKUP($DB33,'Bonus Calc'!$A$18:$CZ$61,$AL$104,0)),+IF(OR($DB33&gt;2020,$C79=0),0,INDIRECT("'"&amp;$D$102&amp;"'!"&amp;$AL$101&amp;$D$103))+IF($DB33&gt;2020,$C79*INDIRECT("'Bonus Calc'!"&amp;$AL$101&amp;61)))</f>
        <v>0</v>
      </c>
      <c r="BH79" s="467">
        <f ca="1">IF($C$8="y",$C79*IF($DB33&gt;2019,VLOOKUP(2020,'Bonus Calc'!$A$18:$CZ$61,$AM$104,0),VLOOKUP($DB33,'Bonus Calc'!$A$18:$CZ$61,$AM$104,0)),+IF(OR($DB33&gt;2020,$C79=0),0,INDIRECT("'"&amp;$D$102&amp;"'!"&amp;$AM$101&amp;$D$103))+IF($DB33&gt;2020,$C79*INDIRECT("'Bonus Calc'!"&amp;$AM$101&amp;61)))</f>
        <v>0</v>
      </c>
      <c r="BI79" s="467">
        <f ca="1">IF($C$8="y",$C79*IF($DB33&gt;2019,VLOOKUP(2020,'Bonus Calc'!$A$18:$CZ$61,$AN$104,0),VLOOKUP($DB33,'Bonus Calc'!$A$18:$CZ$61,$AN$104,0)),+IF(OR($DB33&gt;2020,$C79=0),0,INDIRECT("'"&amp;$D$102&amp;"'!"&amp;$AN$101&amp;$D$103))+IF($DB33&gt;2020,$C79*INDIRECT("'Bonus Calc'!"&amp;$AN$101&amp;61)))</f>
        <v>0</v>
      </c>
      <c r="BJ79" s="467">
        <f ca="1">IF($C$8="y",$C79*IF($DB33&gt;2019,VLOOKUP(2020,'Bonus Calc'!$A$18:$CZ$61,$AO$104,0),VLOOKUP($DB33,'Bonus Calc'!$A$18:$CZ$61,$AO$104,0)),+IF(OR($DB33&gt;2020,$C79=0),0,INDIRECT("'"&amp;$D$102&amp;"'!"&amp;$AO$101&amp;$D$103))+IF($DB33&gt;2020,$C79*INDIRECT("'Bonus Calc'!"&amp;$AO$101&amp;61)))</f>
        <v>0</v>
      </c>
      <c r="BK79" s="467">
        <f ca="1">IF($C$8="y",$C79*IF($DB33&gt;2019,VLOOKUP(2020,'Bonus Calc'!$A$18:$CZ$61,$AP$104,0),VLOOKUP($DB33,'Bonus Calc'!$A$18:$CZ$61,$AP$104,0)),+IF(OR($DB33&gt;2020,$C79=0),0,INDIRECT("'"&amp;$D$102&amp;"'!"&amp;$AP$101&amp;$D$103))+IF($DB33&gt;2020,$C79*INDIRECT("'Bonus Calc'!"&amp;$AP$101&amp;61)))</f>
        <v>0</v>
      </c>
      <c r="BL79" s="467">
        <f ca="1">IF($C$8="y",$C79*IF($DB33&gt;2019,VLOOKUP(2020,'Bonus Calc'!$A$18:$CZ$61,$AQ$104,0),VLOOKUP($DB33,'Bonus Calc'!$A$18:$CZ$61,$AQ$104,0)),+IF(OR($DB33&gt;2020,$C79=0),0,INDIRECT("'"&amp;$D$102&amp;"'!"&amp;$AQ$101&amp;$D$103))+IF($DB33&gt;2020,$C79*INDIRECT("'Bonus Calc'!"&amp;$AQ$101&amp;61)))</f>
        <v>0</v>
      </c>
      <c r="BM79" s="468"/>
      <c r="BN79" s="468"/>
      <c r="BO79" s="468"/>
      <c r="BP79" s="468"/>
      <c r="BQ79" s="468"/>
      <c r="BR79" s="468"/>
      <c r="BS79" s="468"/>
      <c r="BT79" s="468"/>
      <c r="BU79" s="468"/>
      <c r="BV79" s="468"/>
      <c r="BW79" s="468"/>
      <c r="BX79" s="468"/>
      <c r="BY79" s="468"/>
      <c r="BZ79" s="468"/>
      <c r="CA79" s="468"/>
      <c r="CB79" s="468"/>
      <c r="CC79" s="468"/>
      <c r="CD79" s="468"/>
      <c r="CE79" s="468"/>
      <c r="CF79" s="468"/>
      <c r="CG79" s="467"/>
      <c r="CH79" s="467"/>
      <c r="CI79" s="467"/>
      <c r="CJ79" s="467"/>
      <c r="CK79" s="467"/>
      <c r="CL79" s="467"/>
      <c r="CM79" s="467"/>
      <c r="CN79" s="467"/>
      <c r="CO79" s="467"/>
      <c r="CP79" s="467"/>
      <c r="CQ79" s="467"/>
      <c r="CR79" s="467"/>
      <c r="CS79" s="467"/>
      <c r="CT79" s="467"/>
      <c r="CU79" s="467"/>
      <c r="CV79" s="467"/>
      <c r="CW79" s="467"/>
      <c r="CX79" s="467"/>
      <c r="CY79" s="467"/>
      <c r="CZ79" s="465">
        <f t="shared" ca="1" si="130"/>
        <v>0</v>
      </c>
    </row>
    <row r="80" spans="1:104" s="464" customFormat="1" x14ac:dyDescent="0.2">
      <c r="A80" s="195">
        <f t="shared" si="128"/>
        <v>23</v>
      </c>
      <c r="B80" s="195">
        <f t="shared" si="129"/>
        <v>2039</v>
      </c>
      <c r="C80" s="187">
        <f t="shared" ca="1" si="131"/>
        <v>0</v>
      </c>
      <c r="D80" s="466"/>
      <c r="E80" s="466"/>
      <c r="F80" s="466"/>
      <c r="G80" s="466"/>
      <c r="H80" s="466"/>
      <c r="I80" s="466"/>
      <c r="J80" s="466"/>
      <c r="K80" s="466"/>
      <c r="L80" s="466"/>
      <c r="M80" s="466"/>
      <c r="N80" s="466"/>
      <c r="O80" s="466"/>
      <c r="P80" s="466"/>
      <c r="Q80" s="466"/>
      <c r="R80" s="466"/>
      <c r="S80" s="466"/>
      <c r="T80" s="466"/>
      <c r="U80" s="466"/>
      <c r="V80" s="466"/>
      <c r="W80" s="467"/>
      <c r="X80" s="467"/>
      <c r="Y80" s="467"/>
      <c r="Z80" s="467">
        <f ca="1">IF($C$8="y",$C80*IF($DB34&gt;2019,VLOOKUP(2020,'Bonus Calc'!$A$18:$CZ$61,$D$104,0),VLOOKUP($DB34,'Bonus Calc'!$A$18:$CZ$61,$D$104,0)),+IF(OR($DB34&gt;2020,$C80=0),0,INDIRECT("'"&amp;$D$102&amp;"'!"&amp;$D$101&amp;$D$103))+IF($DB34&gt;2020,$C80*INDIRECT("'Bonus Calc'!"&amp;$D$101&amp;61)))</f>
        <v>0</v>
      </c>
      <c r="AA80" s="467">
        <f ca="1">IF($C$8="y",$C80*IF($DB34&gt;2019,VLOOKUP(2020,'Bonus Calc'!$A$18:$CZ$61,$E$104,0),VLOOKUP($DB34,'Bonus Calc'!$A$18:$CZ$61,$E$104,0)),+IF(OR($DB34&gt;2020,$C80=0),0,INDIRECT("'"&amp;$D$102&amp;"'!"&amp;$E$101&amp;$D$103))+IF($DB34&gt;2020,$C80*INDIRECT("'Bonus Calc'!"&amp;$E$101&amp;61)))</f>
        <v>0</v>
      </c>
      <c r="AB80" s="467">
        <f ca="1">IF($C$8="y",$C80*IF($DB34&gt;2019,VLOOKUP(2020,'Bonus Calc'!$A$18:$CZ$61,$F$104,0),VLOOKUP($DB34,'Bonus Calc'!$A$18:$CZ$61,$F$104,0)),+IF(OR($DB34&gt;2020,$C80=0),0,INDIRECT("'"&amp;$D$102&amp;"'!"&amp;$F$101&amp;$D$103))+IF($DB34&gt;2020,$C80*INDIRECT("'Bonus Calc'!"&amp;$F$101&amp;61)))</f>
        <v>0</v>
      </c>
      <c r="AC80" s="467">
        <f ca="1">IF($C$8="y",$C80*IF($DB34&gt;2019,VLOOKUP(2020,'Bonus Calc'!$A$18:$CZ$61,$G$104,0),VLOOKUP($DB34,'Bonus Calc'!$A$18:$CZ$61,$G$104,0)),+IF(OR($DB34&gt;2020,$C80=0),0,INDIRECT("'"&amp;$D$102&amp;"'!"&amp;$G$101&amp;$D$103))+IF($DB34&gt;2020,$C80*INDIRECT("'Bonus Calc'!"&amp;$G$101&amp;61)))</f>
        <v>0</v>
      </c>
      <c r="AD80" s="467">
        <f ca="1">IF($C$8="y",$C80*IF($DB34&gt;2019,VLOOKUP(2020,'Bonus Calc'!$A$18:$CZ$61,$H$104,0),VLOOKUP($DB34,'Bonus Calc'!$A$18:$CZ$61,$H$104,0)),+IF(OR($DB34&gt;2020,$C80=0),0,INDIRECT("'"&amp;$D$102&amp;"'!"&amp;$H$101&amp;$D$103))+IF($DB34&gt;2020,$C80*INDIRECT("'Bonus Calc'!"&amp;$H$101&amp;61)))</f>
        <v>0</v>
      </c>
      <c r="AE80" s="467">
        <f ca="1">IF($C$8="y",$C80*IF($DB34&gt;2019,VLOOKUP(2020,'Bonus Calc'!$A$18:$CZ$61,$I$104,0),VLOOKUP($DB34,'Bonus Calc'!$A$18:$CZ$61,$I$104,0)),+IF(OR($DB34&gt;2020,$C80=0),0,INDIRECT("'"&amp;$D$102&amp;"'!"&amp;$I$101&amp;$D$103))+IF($DB34&gt;2020,$C80*INDIRECT("'Bonus Calc'!"&amp;$I$101&amp;61)))</f>
        <v>0</v>
      </c>
      <c r="AF80" s="467">
        <f ca="1">IF($C$8="y",$C80*IF($DB34&gt;2019,VLOOKUP(2020,'Bonus Calc'!$A$18:$CZ$61,$J$104,0),VLOOKUP($DB34,'Bonus Calc'!$A$18:$CZ$61,$J$104,0)),+IF(OR($DB34&gt;2020,$C80=0),0,INDIRECT("'"&amp;$D$102&amp;"'!"&amp;$J$101&amp;$D$103))+IF($DB34&gt;2020,$C80*INDIRECT("'Bonus Calc'!"&amp;$J$101&amp;61)))</f>
        <v>0</v>
      </c>
      <c r="AG80" s="467">
        <f ca="1">IF($C$8="y",$C80*IF($DB34&gt;2019,VLOOKUP(2020,'Bonus Calc'!$A$18:$CZ$61,$K$104,0),VLOOKUP($DB34,'Bonus Calc'!$A$18:$CZ$61,$K$104,0)),+IF(OR($DB34&gt;2020,$C80=0),0,INDIRECT("'"&amp;$D$102&amp;"'!"&amp;$K$101&amp;$D$103))+IF($DB34&gt;2020,$C80*INDIRECT("'Bonus Calc'!"&amp;$K$101&amp;61)))</f>
        <v>0</v>
      </c>
      <c r="AH80" s="467">
        <f ca="1">IF($C$8="y",$C80*IF($DB34&gt;2019,VLOOKUP(2020,'Bonus Calc'!$A$18:$CZ$61,$L$104,0),VLOOKUP($DB34,'Bonus Calc'!$A$18:$CZ$61,$L$104,0)),+IF(OR($DB34&gt;2020,$C80=0),0,INDIRECT("'"&amp;$D$102&amp;"'!"&amp;$L$101&amp;$D$103))+IF($DB34&gt;2020,$C80*INDIRECT("'Bonus Calc'!"&amp;$L$101&amp;61)))</f>
        <v>0</v>
      </c>
      <c r="AI80" s="467">
        <f ca="1">IF($C$8="y",$C80*IF($DB34&gt;2019,VLOOKUP(2020,'Bonus Calc'!$A$18:$CZ$61,$M$104,0),VLOOKUP($DB34,'Bonus Calc'!$A$18:$CZ$61,$M$104,0)),+IF(OR($DB34&gt;2020,$C80=0),0,INDIRECT("'"&amp;$D$102&amp;"'!"&amp;$M$101&amp;$D$103))+IF($DB34&gt;2020,$C80*INDIRECT("'Bonus Calc'!"&amp;$M$101&amp;61)))</f>
        <v>0</v>
      </c>
      <c r="AJ80" s="467">
        <f ca="1">IF($C$8="y",$C80*IF($DB34&gt;2019,VLOOKUP(2020,'Bonus Calc'!$A$18:$CZ$61,$N$104,0),VLOOKUP($DB34,'Bonus Calc'!$A$18:$CZ$61,$N$104,0)),+IF(OR($DB34&gt;2020,$C80=0),0,INDIRECT("'"&amp;$D$102&amp;"'!"&amp;$N$101&amp;$D$103))+IF($DB34&gt;2020,$C80*INDIRECT("'Bonus Calc'!"&amp;$N$101&amp;61)))</f>
        <v>0</v>
      </c>
      <c r="AK80" s="467">
        <f ca="1">IF($C$8="y",$C80*IF($DB34&gt;2019,VLOOKUP(2020,'Bonus Calc'!$A$18:$CZ$61,$O$104,0),VLOOKUP($DB34,'Bonus Calc'!$A$18:$CZ$61,$O$104,0)),+IF(OR($DB34&gt;2020,$C80=0),0,INDIRECT("'"&amp;$D$102&amp;"'!"&amp;$O$101&amp;$D$103))+IF($DB34&gt;2020,$C80*INDIRECT("'Bonus Calc'!"&amp;$O$101&amp;61)))</f>
        <v>0</v>
      </c>
      <c r="AL80" s="467">
        <f ca="1">IF($C$8="y",$C80*IF($DB34&gt;2019,VLOOKUP(2020,'Bonus Calc'!$A$18:$CZ$61,$P$104,0),VLOOKUP($DB34,'Bonus Calc'!$A$18:$CZ$61,$P$104,0)),+IF(OR($DB34&gt;2020,$C80=0),0,INDIRECT("'"&amp;$D$102&amp;"'!"&amp;$P$101&amp;$D$103))+IF($DB34&gt;2020,$C80*INDIRECT("'Bonus Calc'!"&amp;$P$101&amp;61)))</f>
        <v>0</v>
      </c>
      <c r="AM80" s="467">
        <f ca="1">IF($C$8="y",$C80*IF($DB34&gt;2019,VLOOKUP(2020,'Bonus Calc'!$A$18:$CZ$61,$Q$104,0),VLOOKUP($DB34,'Bonus Calc'!$A$18:$CZ$61,$Q$104,0)),+IF(OR($DB34&gt;2020,$C80=0),0,INDIRECT("'"&amp;$D$102&amp;"'!"&amp;$Q$101&amp;$D$103))+IF($DB34&gt;2020,$C80*INDIRECT("'Bonus Calc'!"&amp;$Q$101&amp;61)))</f>
        <v>0</v>
      </c>
      <c r="AN80" s="467">
        <f ca="1">IF($C$8="y",$C80*IF($DB34&gt;2019,VLOOKUP(2020,'Bonus Calc'!$A$18:$CZ$61,$R$104,0),VLOOKUP($DB34,'Bonus Calc'!$A$18:$CZ$61,$R$104,0)),+IF(OR($DB34&gt;2020,$C80=0),0,INDIRECT("'"&amp;$D$102&amp;"'!"&amp;$R$101&amp;$D$103))+IF($DB34&gt;2020,$C80*INDIRECT("'Bonus Calc'!"&amp;$R$101&amp;61)))</f>
        <v>0</v>
      </c>
      <c r="AO80" s="467">
        <f ca="1">IF($C$8="y",$C80*IF($DB34&gt;2019,VLOOKUP(2020,'Bonus Calc'!$A$18:$CZ$61,$S$104,0),VLOOKUP($DB34,'Bonus Calc'!$A$18:$CZ$61,$S$104,0)),+IF(OR($DB34&gt;2020,$C80=0),0,INDIRECT("'"&amp;$D$102&amp;"'!"&amp;$S$101&amp;$D$103))+IF($DB34&gt;2020,$C80*INDIRECT("'Bonus Calc'!"&amp;$S$101&amp;61)))</f>
        <v>0</v>
      </c>
      <c r="AP80" s="467">
        <f ca="1">IF($C$8="y",$C80*IF($DB34&gt;2019,VLOOKUP(2020,'Bonus Calc'!$A$18:$CZ$61,$T$104,0),VLOOKUP($DB34,'Bonus Calc'!$A$18:$CZ$61,$T$104,0)),+IF(OR($DB34&gt;2020,$C80=0),0,INDIRECT("'"&amp;$D$102&amp;"'!"&amp;$T$101&amp;$D$103))+IF($DB34&gt;2020,$C80*INDIRECT("'Bonus Calc'!"&amp;$T$101&amp;61)))</f>
        <v>0</v>
      </c>
      <c r="AQ80" s="467">
        <f ca="1">IF($C$8="y",$C80*IF($DB34&gt;2019,VLOOKUP(2020,'Bonus Calc'!$A$18:$CZ$61,$U$104,0),VLOOKUP($DB34,'Bonus Calc'!$A$18:$CZ$61,$U$104,0)),+IF(OR($DB34&gt;2020,$C80=0),0,INDIRECT("'"&amp;$D$102&amp;"'!"&amp;$U$101&amp;$D$103))+IF($DB34&gt;2020,$C80*INDIRECT("'Bonus Calc'!"&amp;$U$101&amp;61)))</f>
        <v>0</v>
      </c>
      <c r="AR80" s="467">
        <f ca="1">IF($C$8="y",$C80*IF($DB34&gt;2019,VLOOKUP(2020,'Bonus Calc'!$A$18:$CZ$61,$V$104,0),VLOOKUP($DB34,'Bonus Calc'!$A$18:$CZ$61,$V$104,0)),+IF(OR($DB34&gt;2020,$C80=0),0,INDIRECT("'"&amp;$D$102&amp;"'!"&amp;$V$101&amp;$D$103))+IF($DB34&gt;2020,$C80*INDIRECT("'Bonus Calc'!"&amp;$V$101&amp;61)))</f>
        <v>0</v>
      </c>
      <c r="AS80" s="467">
        <f ca="1">IF($C$8="y",$C80*IF($DB34&gt;2019,VLOOKUP(2020,'Bonus Calc'!$A$18:$CZ$61,$W$104,0),VLOOKUP($DB34,'Bonus Calc'!$A$18:$CZ$61,$W$104,0)),+IF(OR($DB34&gt;2020,$C80=0),0,INDIRECT("'"&amp;$D$102&amp;"'!"&amp;$W$101&amp;$D$103))+IF($DB34&gt;2020,$C80*INDIRECT("'Bonus Calc'!"&amp;$W$101&amp;61)))</f>
        <v>0</v>
      </c>
      <c r="AT80" s="467">
        <f ca="1">IF($C$8="y",$C80*IF($DB34&gt;2019,VLOOKUP(2020,'Bonus Calc'!$A$18:$CZ$61,$X$104,0),VLOOKUP($DB34,'Bonus Calc'!$A$18:$CZ$61,$X$104,0)),+IF(OR($DB34&gt;2020,$C80=0),0,INDIRECT("'"&amp;$D$102&amp;"'!"&amp;$X$101&amp;$D$103))+IF($DB34&gt;2020,$C80*INDIRECT("'Bonus Calc'!"&amp;$X$101&amp;61)))</f>
        <v>0</v>
      </c>
      <c r="AU80" s="467">
        <f ca="1">IF($C$8="y",$C80*IF($DB34&gt;2019,VLOOKUP(2020,'Bonus Calc'!$A$18:$CZ$61,$Y$104,0),VLOOKUP($DB34,'Bonus Calc'!$A$18:$CZ$61,$Y$104,0)),+IF(OR($DB34&gt;2020,$C80=0),0,INDIRECT("'"&amp;$D$102&amp;"'!"&amp;$Y$101&amp;$D$103))+IF($DB34&gt;2020,$C80*INDIRECT("'Bonus Calc'!"&amp;$Y$101&amp;61)))</f>
        <v>0</v>
      </c>
      <c r="AV80" s="467">
        <f ca="1">IF($C$8="y",$C80*IF($DB34&gt;2019,VLOOKUP(2020,'Bonus Calc'!$A$18:$CZ$61,$Z$104,0),VLOOKUP($DB34,'Bonus Calc'!$A$18:$CZ$61,$Z$104,0)),+IF(OR($DB34&gt;2020,$C80=0),0,INDIRECT("'"&amp;$D$102&amp;"'!"&amp;$Z$101&amp;$D$103))+IF($DB34&gt;2020,$C80*INDIRECT("'Bonus Calc'!"&amp;$Z$101&amp;61)))</f>
        <v>0</v>
      </c>
      <c r="AW80" s="467">
        <f ca="1">IF($C$8="y",$C80*IF($DB34&gt;2019,VLOOKUP(2020,'Bonus Calc'!$A$18:$CZ$61,$AA$104,0),VLOOKUP($DB34,'Bonus Calc'!$A$18:$CZ$61,$AA$104,0)),+IF(OR($DB34&gt;2020,$C80=0),0,INDIRECT("'"&amp;$D$102&amp;"'!"&amp;$AA$101&amp;$D$103))+IF($DB34&gt;2020,$C80*INDIRECT("'Bonus Calc'!"&amp;$AA$101&amp;61)))</f>
        <v>0</v>
      </c>
      <c r="AX80" s="467">
        <f ca="1">IF($C$8="y",$C80*IF($DB34&gt;2019,VLOOKUP(2020,'Bonus Calc'!$A$18:$CZ$61,$AB$104,0),VLOOKUP($DB34,'Bonus Calc'!$A$18:$CZ$61,$AB$104,0)),+IF(OR($DB34&gt;2020,$C80=0),0,INDIRECT("'"&amp;$D$102&amp;"'!"&amp;$AB$101&amp;$D$103))+IF($DB34&gt;2020,$C80*INDIRECT("'Bonus Calc'!"&amp;$AB$101&amp;61)))</f>
        <v>0</v>
      </c>
      <c r="AY80" s="467">
        <f ca="1">IF($C$8="y",$C80*IF($DB34&gt;2019,VLOOKUP(2020,'Bonus Calc'!$A$18:$CZ$61,$AC$104,0),VLOOKUP($DB34,'Bonus Calc'!$A$18:$CZ$61,$AC$104,0)),+IF(OR($DB34&gt;2020,$C80=0),0,INDIRECT("'"&amp;$D$102&amp;"'!"&amp;$AC$101&amp;$D$103))+IF($DB34&gt;2020,$C80*INDIRECT("'Bonus Calc'!"&amp;$AC$101&amp;61)))</f>
        <v>0</v>
      </c>
      <c r="AZ80" s="467">
        <f ca="1">IF($C$8="y",$C80*IF($DB34&gt;2019,VLOOKUP(2020,'Bonus Calc'!$A$18:$CZ$61,$AD$104,0),VLOOKUP($DB34,'Bonus Calc'!$A$18:$CZ$61,$AD$104,0)),+IF(OR($DB34&gt;2020,$C80=0),0,INDIRECT("'"&amp;$D$102&amp;"'!"&amp;$AD$101&amp;$D$103))+IF($DB34&gt;2020,$C80*INDIRECT("'Bonus Calc'!"&amp;$AD$101&amp;61)))</f>
        <v>0</v>
      </c>
      <c r="BA80" s="467">
        <f ca="1">IF($C$8="y",$C80*IF($DB34&gt;2019,VLOOKUP(2020,'Bonus Calc'!$A$18:$CZ$61,$AE$104,0),VLOOKUP($DB34,'Bonus Calc'!$A$18:$CZ$61,$AE$104,0)),+IF(OR($DB34&gt;2020,$C80=0),0,INDIRECT("'"&amp;$D$102&amp;"'!"&amp;$AE$101&amp;$D$103))+IF($DB34&gt;2020,$C80*INDIRECT("'Bonus Calc'!"&amp;$AE$101&amp;61)))</f>
        <v>0</v>
      </c>
      <c r="BB80" s="467">
        <f ca="1">IF($C$8="y",$C80*IF($DB34&gt;2019,VLOOKUP(2020,'Bonus Calc'!$A$18:$CZ$61,$AF$104,0),VLOOKUP($DB34,'Bonus Calc'!$A$18:$CZ$61,$AF$104,0)),+IF(OR($DB34&gt;2020,$C80=0),0,INDIRECT("'"&amp;$D$102&amp;"'!"&amp;$AF$101&amp;$D$103))+IF($DB34&gt;2020,$C80*INDIRECT("'Bonus Calc'!"&amp;$AF$101&amp;61)))</f>
        <v>0</v>
      </c>
      <c r="BC80" s="467">
        <f ca="1">IF($C$8="y",$C80*IF($DB34&gt;2019,VLOOKUP(2020,'Bonus Calc'!$A$18:$CZ$61,$AG$104,0),VLOOKUP($DB34,'Bonus Calc'!$A$18:$CZ$61,$AG$104,0)),+IF(OR($DB34&gt;2020,$C80=0),0,INDIRECT("'"&amp;$D$102&amp;"'!"&amp;$AG$101&amp;$D$103))+IF($DB34&gt;2020,$C80*INDIRECT("'Bonus Calc'!"&amp;$AG$101&amp;61)))</f>
        <v>0</v>
      </c>
      <c r="BD80" s="467">
        <f ca="1">IF($C$8="y",$C80*IF($DB34&gt;2019,VLOOKUP(2020,'Bonus Calc'!$A$18:$CZ$61,$AH$104,0),VLOOKUP($DB34,'Bonus Calc'!$A$18:$CZ$61,$AH$104,0)),+IF(OR($DB34&gt;2020,$C80=0),0,INDIRECT("'"&amp;$D$102&amp;"'!"&amp;$AH$101&amp;$D$103))+IF($DB34&gt;2020,$C80*INDIRECT("'Bonus Calc'!"&amp;$AH$101&amp;61)))</f>
        <v>0</v>
      </c>
      <c r="BE80" s="467">
        <f ca="1">IF($C$8="y",$C80*IF($DB34&gt;2019,VLOOKUP(2020,'Bonus Calc'!$A$18:$CZ$61,$AI$104,0),VLOOKUP($DB34,'Bonus Calc'!$A$18:$CZ$61,$AI$104,0)),+IF(OR($DB34&gt;2020,$C80=0),0,INDIRECT("'"&amp;$D$102&amp;"'!"&amp;$AI$101&amp;$D$103))+IF($DB34&gt;2020,$C80*INDIRECT("'Bonus Calc'!"&amp;$AI$101&amp;61)))</f>
        <v>0</v>
      </c>
      <c r="BF80" s="467">
        <f ca="1">IF($C$8="y",$C80*IF($DB34&gt;2019,VLOOKUP(2020,'Bonus Calc'!$A$18:$CZ$61,$AJ$104,0),VLOOKUP($DB34,'Bonus Calc'!$A$18:$CZ$61,$AJ$104,0)),+IF(OR($DB34&gt;2020,$C80=0),0,INDIRECT("'"&amp;$D$102&amp;"'!"&amp;$AJ$101&amp;$D$103))+IF($DB34&gt;2020,$C80*INDIRECT("'Bonus Calc'!"&amp;$AJ$101&amp;61)))</f>
        <v>0</v>
      </c>
      <c r="BG80" s="467">
        <f ca="1">IF($C$8="y",$C80*IF($DB34&gt;2019,VLOOKUP(2020,'Bonus Calc'!$A$18:$CZ$61,$AK$104,0),VLOOKUP($DB34,'Bonus Calc'!$A$18:$CZ$61,$AK$104,0)),+IF(OR($DB34&gt;2020,$C80=0),0,INDIRECT("'"&amp;$D$102&amp;"'!"&amp;$AK$101&amp;$D$103))+IF($DB34&gt;2020,$C80*INDIRECT("'Bonus Calc'!"&amp;$AK$101&amp;61)))</f>
        <v>0</v>
      </c>
      <c r="BH80" s="467">
        <f ca="1">IF($C$8="y",$C80*IF($DB34&gt;2019,VLOOKUP(2020,'Bonus Calc'!$A$18:$CZ$61,$AL$104,0),VLOOKUP($DB34,'Bonus Calc'!$A$18:$CZ$61,$AL$104,0)),+IF(OR($DB34&gt;2020,$C80=0),0,INDIRECT("'"&amp;$D$102&amp;"'!"&amp;$AL$101&amp;$D$103))+IF($DB34&gt;2020,$C80*INDIRECT("'Bonus Calc'!"&amp;$AL$101&amp;61)))</f>
        <v>0</v>
      </c>
      <c r="BI80" s="467">
        <f ca="1">IF($C$8="y",$C80*IF($DB34&gt;2019,VLOOKUP(2020,'Bonus Calc'!$A$18:$CZ$61,$AM$104,0),VLOOKUP($DB34,'Bonus Calc'!$A$18:$CZ$61,$AM$104,0)),+IF(OR($DB34&gt;2020,$C80=0),0,INDIRECT("'"&amp;$D$102&amp;"'!"&amp;$AM$101&amp;$D$103))+IF($DB34&gt;2020,$C80*INDIRECT("'Bonus Calc'!"&amp;$AM$101&amp;61)))</f>
        <v>0</v>
      </c>
      <c r="BJ80" s="467">
        <f ca="1">IF($C$8="y",$C80*IF($DB34&gt;2019,VLOOKUP(2020,'Bonus Calc'!$A$18:$CZ$61,$AN$104,0),VLOOKUP($DB34,'Bonus Calc'!$A$18:$CZ$61,$AN$104,0)),+IF(OR($DB34&gt;2020,$C80=0),0,INDIRECT("'"&amp;$D$102&amp;"'!"&amp;$AN$101&amp;$D$103))+IF($DB34&gt;2020,$C80*INDIRECT("'Bonus Calc'!"&amp;$AN$101&amp;61)))</f>
        <v>0</v>
      </c>
      <c r="BK80" s="467">
        <f ca="1">IF($C$8="y",$C80*IF($DB34&gt;2019,VLOOKUP(2020,'Bonus Calc'!$A$18:$CZ$61,$AO$104,0),VLOOKUP($DB34,'Bonus Calc'!$A$18:$CZ$61,$AO$104,0)),+IF(OR($DB34&gt;2020,$C80=0),0,INDIRECT("'"&amp;$D$102&amp;"'!"&amp;$AO$101&amp;$D$103))+IF($DB34&gt;2020,$C80*INDIRECT("'Bonus Calc'!"&amp;$AO$101&amp;61)))</f>
        <v>0</v>
      </c>
      <c r="BL80" s="467">
        <f ca="1">IF($C$8="y",$C80*IF($DB34&gt;2019,VLOOKUP(2020,'Bonus Calc'!$A$18:$CZ$61,$AP$104,0),VLOOKUP($DB34,'Bonus Calc'!$A$18:$CZ$61,$AP$104,0)),+IF(OR($DB34&gt;2020,$C80=0),0,INDIRECT("'"&amp;$D$102&amp;"'!"&amp;$AP$101&amp;$D$103))+IF($DB34&gt;2020,$C80*INDIRECT("'Bonus Calc'!"&amp;$AP$101&amp;61)))</f>
        <v>0</v>
      </c>
      <c r="BM80" s="467">
        <f ca="1">IF($C$8="y",$C80*IF($DB34&gt;2019,VLOOKUP(2020,'Bonus Calc'!$A$18:$CZ$61,$AQ$104,0),VLOOKUP($DB34,'Bonus Calc'!$A$18:$CZ$61,$AQ$104,0)),+IF(OR($DB34&gt;2020,$C80=0),0,INDIRECT("'"&amp;$D$102&amp;"'!"&amp;$AQ$101&amp;$D$103))+IF($DB34&gt;2020,$C80*INDIRECT("'Bonus Calc'!"&amp;$AQ$101&amp;61)))</f>
        <v>0</v>
      </c>
      <c r="BN80" s="468"/>
      <c r="BO80" s="468"/>
      <c r="BP80" s="468"/>
      <c r="BQ80" s="468"/>
      <c r="BR80" s="468"/>
      <c r="BS80" s="468"/>
      <c r="BT80" s="468"/>
      <c r="BU80" s="468"/>
      <c r="BV80" s="468"/>
      <c r="BW80" s="468"/>
      <c r="BX80" s="468"/>
      <c r="BY80" s="468"/>
      <c r="BZ80" s="468"/>
      <c r="CA80" s="468"/>
      <c r="CB80" s="468"/>
      <c r="CC80" s="468"/>
      <c r="CD80" s="468"/>
      <c r="CE80" s="468"/>
      <c r="CF80" s="468"/>
      <c r="CG80" s="467"/>
      <c r="CH80" s="467"/>
      <c r="CI80" s="467"/>
      <c r="CJ80" s="467"/>
      <c r="CK80" s="467"/>
      <c r="CL80" s="467"/>
      <c r="CM80" s="467"/>
      <c r="CN80" s="467"/>
      <c r="CO80" s="467"/>
      <c r="CP80" s="467"/>
      <c r="CQ80" s="467"/>
      <c r="CR80" s="467"/>
      <c r="CS80" s="467"/>
      <c r="CT80" s="467"/>
      <c r="CU80" s="467"/>
      <c r="CV80" s="467"/>
      <c r="CW80" s="467"/>
      <c r="CX80" s="467"/>
      <c r="CY80" s="467"/>
      <c r="CZ80" s="465">
        <f t="shared" ca="1" si="130"/>
        <v>0</v>
      </c>
    </row>
    <row r="81" spans="1:104" s="464" customFormat="1" x14ac:dyDescent="0.2">
      <c r="A81" s="195">
        <f t="shared" si="128"/>
        <v>24</v>
      </c>
      <c r="B81" s="195">
        <f t="shared" si="129"/>
        <v>2040</v>
      </c>
      <c r="C81" s="187">
        <f t="shared" ca="1" si="131"/>
        <v>0</v>
      </c>
      <c r="D81" s="466"/>
      <c r="E81" s="466"/>
      <c r="F81" s="466"/>
      <c r="G81" s="466"/>
      <c r="H81" s="466"/>
      <c r="I81" s="466"/>
      <c r="J81" s="466"/>
      <c r="K81" s="466"/>
      <c r="L81" s="466"/>
      <c r="M81" s="466"/>
      <c r="N81" s="466"/>
      <c r="O81" s="466"/>
      <c r="P81" s="466"/>
      <c r="Q81" s="466"/>
      <c r="R81" s="466"/>
      <c r="S81" s="466"/>
      <c r="T81" s="466"/>
      <c r="U81" s="466"/>
      <c r="V81" s="466"/>
      <c r="W81" s="467"/>
      <c r="X81" s="467"/>
      <c r="Y81" s="467"/>
      <c r="Z81" s="467"/>
      <c r="AA81" s="467">
        <f ca="1">IF($C$8="y",$C81*IF($DB35&gt;2019,VLOOKUP(2020,'Bonus Calc'!$A$18:$CZ$61,$D$104,0),VLOOKUP($DB35,'Bonus Calc'!$A$18:$CZ$61,$D$104,0)),+IF(OR($DB35&gt;2020,$C81=0),0,INDIRECT("'"&amp;$D$102&amp;"'!"&amp;$D$101&amp;$D$103))+IF($DB35&gt;2020,$C81*INDIRECT("'Bonus Calc'!"&amp;$D$101&amp;61)))</f>
        <v>0</v>
      </c>
      <c r="AB81" s="467">
        <f ca="1">IF($C$8="y",$C81*IF($DB35&gt;2019,VLOOKUP(2020,'Bonus Calc'!$A$18:$CZ$61,$E$104,0),VLOOKUP($DB35,'Bonus Calc'!$A$18:$CZ$61,$E$104,0)),+IF(OR($DB35&gt;2020,$C81=0),0,INDIRECT("'"&amp;$D$102&amp;"'!"&amp;$E$101&amp;$D$103))+IF($DB35&gt;2020,$C81*INDIRECT("'Bonus Calc'!"&amp;$E$101&amp;61)))</f>
        <v>0</v>
      </c>
      <c r="AC81" s="467">
        <f ca="1">IF($C$8="y",$C81*IF($DB35&gt;2019,VLOOKUP(2020,'Bonus Calc'!$A$18:$CZ$61,$F$104,0),VLOOKUP($DB35,'Bonus Calc'!$A$18:$CZ$61,$F$104,0)),+IF(OR($DB35&gt;2020,$C81=0),0,INDIRECT("'"&amp;$D$102&amp;"'!"&amp;$F$101&amp;$D$103))+IF($DB35&gt;2020,$C81*INDIRECT("'Bonus Calc'!"&amp;$F$101&amp;61)))</f>
        <v>0</v>
      </c>
      <c r="AD81" s="467">
        <f ca="1">IF($C$8="y",$C81*IF($DB35&gt;2019,VLOOKUP(2020,'Bonus Calc'!$A$18:$CZ$61,$G$104,0),VLOOKUP($DB35,'Bonus Calc'!$A$18:$CZ$61,$G$104,0)),+IF(OR($DB35&gt;2020,$C81=0),0,INDIRECT("'"&amp;$D$102&amp;"'!"&amp;$G$101&amp;$D$103))+IF($DB35&gt;2020,$C81*INDIRECT("'Bonus Calc'!"&amp;$G$101&amp;61)))</f>
        <v>0</v>
      </c>
      <c r="AE81" s="467">
        <f ca="1">IF($C$8="y",$C81*IF($DB35&gt;2019,VLOOKUP(2020,'Bonus Calc'!$A$18:$CZ$61,$H$104,0),VLOOKUP($DB35,'Bonus Calc'!$A$18:$CZ$61,$H$104,0)),+IF(OR($DB35&gt;2020,$C81=0),0,INDIRECT("'"&amp;$D$102&amp;"'!"&amp;$H$101&amp;$D$103))+IF($DB35&gt;2020,$C81*INDIRECT("'Bonus Calc'!"&amp;$H$101&amp;61)))</f>
        <v>0</v>
      </c>
      <c r="AF81" s="467">
        <f ca="1">IF($C$8="y",$C81*IF($DB35&gt;2019,VLOOKUP(2020,'Bonus Calc'!$A$18:$CZ$61,$I$104,0),VLOOKUP($DB35,'Bonus Calc'!$A$18:$CZ$61,$I$104,0)),+IF(OR($DB35&gt;2020,$C81=0),0,INDIRECT("'"&amp;$D$102&amp;"'!"&amp;$I$101&amp;$D$103))+IF($DB35&gt;2020,$C81*INDIRECT("'Bonus Calc'!"&amp;$I$101&amp;61)))</f>
        <v>0</v>
      </c>
      <c r="AG81" s="467">
        <f ca="1">IF($C$8="y",$C81*IF($DB35&gt;2019,VLOOKUP(2020,'Bonus Calc'!$A$18:$CZ$61,$J$104,0),VLOOKUP($DB35,'Bonus Calc'!$A$18:$CZ$61,$J$104,0)),+IF(OR($DB35&gt;2020,$C81=0),0,INDIRECT("'"&amp;$D$102&amp;"'!"&amp;$J$101&amp;$D$103))+IF($DB35&gt;2020,$C81*INDIRECT("'Bonus Calc'!"&amp;$J$101&amp;61)))</f>
        <v>0</v>
      </c>
      <c r="AH81" s="467">
        <f ca="1">IF($C$8="y",$C81*IF($DB35&gt;2019,VLOOKUP(2020,'Bonus Calc'!$A$18:$CZ$61,$K$104,0),VLOOKUP($DB35,'Bonus Calc'!$A$18:$CZ$61,$K$104,0)),+IF(OR($DB35&gt;2020,$C81=0),0,INDIRECT("'"&amp;$D$102&amp;"'!"&amp;$K$101&amp;$D$103))+IF($DB35&gt;2020,$C81*INDIRECT("'Bonus Calc'!"&amp;$K$101&amp;61)))</f>
        <v>0</v>
      </c>
      <c r="AI81" s="467">
        <f ca="1">IF($C$8="y",$C81*IF($DB35&gt;2019,VLOOKUP(2020,'Bonus Calc'!$A$18:$CZ$61,$L$104,0),VLOOKUP($DB35,'Bonus Calc'!$A$18:$CZ$61,$L$104,0)),+IF(OR($DB35&gt;2020,$C81=0),0,INDIRECT("'"&amp;$D$102&amp;"'!"&amp;$L$101&amp;$D$103))+IF($DB35&gt;2020,$C81*INDIRECT("'Bonus Calc'!"&amp;$L$101&amp;61)))</f>
        <v>0</v>
      </c>
      <c r="AJ81" s="467">
        <f ca="1">IF($C$8="y",$C81*IF($DB35&gt;2019,VLOOKUP(2020,'Bonus Calc'!$A$18:$CZ$61,$M$104,0),VLOOKUP($DB35,'Bonus Calc'!$A$18:$CZ$61,$M$104,0)),+IF(OR($DB35&gt;2020,$C81=0),0,INDIRECT("'"&amp;$D$102&amp;"'!"&amp;$M$101&amp;$D$103))+IF($DB35&gt;2020,$C81*INDIRECT("'Bonus Calc'!"&amp;$M$101&amp;61)))</f>
        <v>0</v>
      </c>
      <c r="AK81" s="467">
        <f ca="1">IF($C$8="y",$C81*IF($DB35&gt;2019,VLOOKUP(2020,'Bonus Calc'!$A$18:$CZ$61,$N$104,0),VLOOKUP($DB35,'Bonus Calc'!$A$18:$CZ$61,$N$104,0)),+IF(OR($DB35&gt;2020,$C81=0),0,INDIRECT("'"&amp;$D$102&amp;"'!"&amp;$N$101&amp;$D$103))+IF($DB35&gt;2020,$C81*INDIRECT("'Bonus Calc'!"&amp;$N$101&amp;61)))</f>
        <v>0</v>
      </c>
      <c r="AL81" s="467">
        <f ca="1">IF($C$8="y",$C81*IF($DB35&gt;2019,VLOOKUP(2020,'Bonus Calc'!$A$18:$CZ$61,$O$104,0),VLOOKUP($DB35,'Bonus Calc'!$A$18:$CZ$61,$O$104,0)),+IF(OR($DB35&gt;2020,$C81=0),0,INDIRECT("'"&amp;$D$102&amp;"'!"&amp;$O$101&amp;$D$103))+IF($DB35&gt;2020,$C81*INDIRECT("'Bonus Calc'!"&amp;$O$101&amp;61)))</f>
        <v>0</v>
      </c>
      <c r="AM81" s="467">
        <f ca="1">IF($C$8="y",$C81*IF($DB35&gt;2019,VLOOKUP(2020,'Bonus Calc'!$A$18:$CZ$61,$P$104,0),VLOOKUP($DB35,'Bonus Calc'!$A$18:$CZ$61,$P$104,0)),+IF(OR($DB35&gt;2020,$C81=0),0,INDIRECT("'"&amp;$D$102&amp;"'!"&amp;$P$101&amp;$D$103))+IF($DB35&gt;2020,$C81*INDIRECT("'Bonus Calc'!"&amp;$P$101&amp;61)))</f>
        <v>0</v>
      </c>
      <c r="AN81" s="467">
        <f ca="1">IF($C$8="y",$C81*IF($DB35&gt;2019,VLOOKUP(2020,'Bonus Calc'!$A$18:$CZ$61,$Q$104,0),VLOOKUP($DB35,'Bonus Calc'!$A$18:$CZ$61,$Q$104,0)),+IF(OR($DB35&gt;2020,$C81=0),0,INDIRECT("'"&amp;$D$102&amp;"'!"&amp;$Q$101&amp;$D$103))+IF($DB35&gt;2020,$C81*INDIRECT("'Bonus Calc'!"&amp;$Q$101&amp;61)))</f>
        <v>0</v>
      </c>
      <c r="AO81" s="467">
        <f ca="1">IF($C$8="y",$C81*IF($DB35&gt;2019,VLOOKUP(2020,'Bonus Calc'!$A$18:$CZ$61,$R$104,0),VLOOKUP($DB35,'Bonus Calc'!$A$18:$CZ$61,$R$104,0)),+IF(OR($DB35&gt;2020,$C81=0),0,INDIRECT("'"&amp;$D$102&amp;"'!"&amp;$R$101&amp;$D$103))+IF($DB35&gt;2020,$C81*INDIRECT("'Bonus Calc'!"&amp;$R$101&amp;61)))</f>
        <v>0</v>
      </c>
      <c r="AP81" s="467">
        <f ca="1">IF($C$8="y",$C81*IF($DB35&gt;2019,VLOOKUP(2020,'Bonus Calc'!$A$18:$CZ$61,$S$104,0),VLOOKUP($DB35,'Bonus Calc'!$A$18:$CZ$61,$S$104,0)),+IF(OR($DB35&gt;2020,$C81=0),0,INDIRECT("'"&amp;$D$102&amp;"'!"&amp;$S$101&amp;$D$103))+IF($DB35&gt;2020,$C81*INDIRECT("'Bonus Calc'!"&amp;$S$101&amp;61)))</f>
        <v>0</v>
      </c>
      <c r="AQ81" s="467">
        <f ca="1">IF($C$8="y",$C81*IF($DB35&gt;2019,VLOOKUP(2020,'Bonus Calc'!$A$18:$CZ$61,$T$104,0),VLOOKUP($DB35,'Bonus Calc'!$A$18:$CZ$61,$T$104,0)),+IF(OR($DB35&gt;2020,$C81=0),0,INDIRECT("'"&amp;$D$102&amp;"'!"&amp;$T$101&amp;$D$103))+IF($DB35&gt;2020,$C81*INDIRECT("'Bonus Calc'!"&amp;$T$101&amp;61)))</f>
        <v>0</v>
      </c>
      <c r="AR81" s="467">
        <f ca="1">IF($C$8="y",$C81*IF($DB35&gt;2019,VLOOKUP(2020,'Bonus Calc'!$A$18:$CZ$61,$U$104,0),VLOOKUP($DB35,'Bonus Calc'!$A$18:$CZ$61,$U$104,0)),+IF(OR($DB35&gt;2020,$C81=0),0,INDIRECT("'"&amp;$D$102&amp;"'!"&amp;$U$101&amp;$D$103))+IF($DB35&gt;2020,$C81*INDIRECT("'Bonus Calc'!"&amp;$U$101&amp;61)))</f>
        <v>0</v>
      </c>
      <c r="AS81" s="467">
        <f ca="1">IF($C$8="y",$C81*IF($DB35&gt;2019,VLOOKUP(2020,'Bonus Calc'!$A$18:$CZ$61,$V$104,0),VLOOKUP($DB35,'Bonus Calc'!$A$18:$CZ$61,$V$104,0)),+IF(OR($DB35&gt;2020,$C81=0),0,INDIRECT("'"&amp;$D$102&amp;"'!"&amp;$V$101&amp;$D$103))+IF($DB35&gt;2020,$C81*INDIRECT("'Bonus Calc'!"&amp;$V$101&amp;61)))</f>
        <v>0</v>
      </c>
      <c r="AT81" s="467">
        <f ca="1">IF($C$8="y",$C81*IF($DB35&gt;2019,VLOOKUP(2020,'Bonus Calc'!$A$18:$CZ$61,$W$104,0),VLOOKUP($DB35,'Bonus Calc'!$A$18:$CZ$61,$W$104,0)),+IF(OR($DB35&gt;2020,$C81=0),0,INDIRECT("'"&amp;$D$102&amp;"'!"&amp;$W$101&amp;$D$103))+IF($DB35&gt;2020,$C81*INDIRECT("'Bonus Calc'!"&amp;$W$101&amp;61)))</f>
        <v>0</v>
      </c>
      <c r="AU81" s="467">
        <f ca="1">IF($C$8="y",$C81*IF($DB35&gt;2019,VLOOKUP(2020,'Bonus Calc'!$A$18:$CZ$61,$X$104,0),VLOOKUP($DB35,'Bonus Calc'!$A$18:$CZ$61,$X$104,0)),+IF(OR($DB35&gt;2020,$C81=0),0,INDIRECT("'"&amp;$D$102&amp;"'!"&amp;$X$101&amp;$D$103))+IF($DB35&gt;2020,$C81*INDIRECT("'Bonus Calc'!"&amp;$X$101&amp;61)))</f>
        <v>0</v>
      </c>
      <c r="AV81" s="467">
        <f ca="1">IF($C$8="y",$C81*IF($DB35&gt;2019,VLOOKUP(2020,'Bonus Calc'!$A$18:$CZ$61,$Y$104,0),VLOOKUP($DB35,'Bonus Calc'!$A$18:$CZ$61,$Y$104,0)),+IF(OR($DB35&gt;2020,$C81=0),0,INDIRECT("'"&amp;$D$102&amp;"'!"&amp;$Y$101&amp;$D$103))+IF($DB35&gt;2020,$C81*INDIRECT("'Bonus Calc'!"&amp;$Y$101&amp;61)))</f>
        <v>0</v>
      </c>
      <c r="AW81" s="467">
        <f ca="1">IF($C$8="y",$C81*IF($DB35&gt;2019,VLOOKUP(2020,'Bonus Calc'!$A$18:$CZ$61,$Z$104,0),VLOOKUP($DB35,'Bonus Calc'!$A$18:$CZ$61,$Z$104,0)),+IF(OR($DB35&gt;2020,$C81=0),0,INDIRECT("'"&amp;$D$102&amp;"'!"&amp;$Z$101&amp;$D$103))+IF($DB35&gt;2020,$C81*INDIRECT("'Bonus Calc'!"&amp;$Z$101&amp;61)))</f>
        <v>0</v>
      </c>
      <c r="AX81" s="467">
        <f ca="1">IF($C$8="y",$C81*IF($DB35&gt;2019,VLOOKUP(2020,'Bonus Calc'!$A$18:$CZ$61,$AA$104,0),VLOOKUP($DB35,'Bonus Calc'!$A$18:$CZ$61,$AA$104,0)),+IF(OR($DB35&gt;2020,$C81=0),0,INDIRECT("'"&amp;$D$102&amp;"'!"&amp;$AA$101&amp;$D$103))+IF($DB35&gt;2020,$C81*INDIRECT("'Bonus Calc'!"&amp;$AA$101&amp;61)))</f>
        <v>0</v>
      </c>
      <c r="AY81" s="467">
        <f ca="1">IF($C$8="y",$C81*IF($DB35&gt;2019,VLOOKUP(2020,'Bonus Calc'!$A$18:$CZ$61,$AB$104,0),VLOOKUP($DB35,'Bonus Calc'!$A$18:$CZ$61,$AB$104,0)),+IF(OR($DB35&gt;2020,$C81=0),0,INDIRECT("'"&amp;$D$102&amp;"'!"&amp;$AB$101&amp;$D$103))+IF($DB35&gt;2020,$C81*INDIRECT("'Bonus Calc'!"&amp;$AB$101&amp;61)))</f>
        <v>0</v>
      </c>
      <c r="AZ81" s="467">
        <f ca="1">IF($C$8="y",$C81*IF($DB35&gt;2019,VLOOKUP(2020,'Bonus Calc'!$A$18:$CZ$61,$AC$104,0),VLOOKUP($DB35,'Bonus Calc'!$A$18:$CZ$61,$AC$104,0)),+IF(OR($DB35&gt;2020,$C81=0),0,INDIRECT("'"&amp;$D$102&amp;"'!"&amp;$AC$101&amp;$D$103))+IF($DB35&gt;2020,$C81*INDIRECT("'Bonus Calc'!"&amp;$AC$101&amp;61)))</f>
        <v>0</v>
      </c>
      <c r="BA81" s="467">
        <f ca="1">IF($C$8="y",$C81*IF($DB35&gt;2019,VLOOKUP(2020,'Bonus Calc'!$A$18:$CZ$61,$AD$104,0),VLOOKUP($DB35,'Bonus Calc'!$A$18:$CZ$61,$AD$104,0)),+IF(OR($DB35&gt;2020,$C81=0),0,INDIRECT("'"&amp;$D$102&amp;"'!"&amp;$AD$101&amp;$D$103))+IF($DB35&gt;2020,$C81*INDIRECT("'Bonus Calc'!"&amp;$AD$101&amp;61)))</f>
        <v>0</v>
      </c>
      <c r="BB81" s="467">
        <f ca="1">IF($C$8="y",$C81*IF($DB35&gt;2019,VLOOKUP(2020,'Bonus Calc'!$A$18:$CZ$61,$AE$104,0),VLOOKUP($DB35,'Bonus Calc'!$A$18:$CZ$61,$AE$104,0)),+IF(OR($DB35&gt;2020,$C81=0),0,INDIRECT("'"&amp;$D$102&amp;"'!"&amp;$AE$101&amp;$D$103))+IF($DB35&gt;2020,$C81*INDIRECT("'Bonus Calc'!"&amp;$AE$101&amp;61)))</f>
        <v>0</v>
      </c>
      <c r="BC81" s="467">
        <f ca="1">IF($C$8="y",$C81*IF($DB35&gt;2019,VLOOKUP(2020,'Bonus Calc'!$A$18:$CZ$61,$AF$104,0),VLOOKUP($DB35,'Bonus Calc'!$A$18:$CZ$61,$AF$104,0)),+IF(OR($DB35&gt;2020,$C81=0),0,INDIRECT("'"&amp;$D$102&amp;"'!"&amp;$AF$101&amp;$D$103))+IF($DB35&gt;2020,$C81*INDIRECT("'Bonus Calc'!"&amp;$AF$101&amp;61)))</f>
        <v>0</v>
      </c>
      <c r="BD81" s="467">
        <f ca="1">IF($C$8="y",$C81*IF($DB35&gt;2019,VLOOKUP(2020,'Bonus Calc'!$A$18:$CZ$61,$AG$104,0),VLOOKUP($DB35,'Bonus Calc'!$A$18:$CZ$61,$AG$104,0)),+IF(OR($DB35&gt;2020,$C81=0),0,INDIRECT("'"&amp;$D$102&amp;"'!"&amp;$AG$101&amp;$D$103))+IF($DB35&gt;2020,$C81*INDIRECT("'Bonus Calc'!"&amp;$AG$101&amp;61)))</f>
        <v>0</v>
      </c>
      <c r="BE81" s="467">
        <f ca="1">IF($C$8="y",$C81*IF($DB35&gt;2019,VLOOKUP(2020,'Bonus Calc'!$A$18:$CZ$61,$AH$104,0),VLOOKUP($DB35,'Bonus Calc'!$A$18:$CZ$61,$AH$104,0)),+IF(OR($DB35&gt;2020,$C81=0),0,INDIRECT("'"&amp;$D$102&amp;"'!"&amp;$AH$101&amp;$D$103))+IF($DB35&gt;2020,$C81*INDIRECT("'Bonus Calc'!"&amp;$AH$101&amp;61)))</f>
        <v>0</v>
      </c>
      <c r="BF81" s="467">
        <f ca="1">IF($C$8="y",$C81*IF($DB35&gt;2019,VLOOKUP(2020,'Bonus Calc'!$A$18:$CZ$61,$AI$104,0),VLOOKUP($DB35,'Bonus Calc'!$A$18:$CZ$61,$AI$104,0)),+IF(OR($DB35&gt;2020,$C81=0),0,INDIRECT("'"&amp;$D$102&amp;"'!"&amp;$AI$101&amp;$D$103))+IF($DB35&gt;2020,$C81*INDIRECT("'Bonus Calc'!"&amp;$AI$101&amp;61)))</f>
        <v>0</v>
      </c>
      <c r="BG81" s="467">
        <f ca="1">IF($C$8="y",$C81*IF($DB35&gt;2019,VLOOKUP(2020,'Bonus Calc'!$A$18:$CZ$61,$AJ$104,0),VLOOKUP($DB35,'Bonus Calc'!$A$18:$CZ$61,$AJ$104,0)),+IF(OR($DB35&gt;2020,$C81=0),0,INDIRECT("'"&amp;$D$102&amp;"'!"&amp;$AJ$101&amp;$D$103))+IF($DB35&gt;2020,$C81*INDIRECT("'Bonus Calc'!"&amp;$AJ$101&amp;61)))</f>
        <v>0</v>
      </c>
      <c r="BH81" s="467">
        <f ca="1">IF($C$8="y",$C81*IF($DB35&gt;2019,VLOOKUP(2020,'Bonus Calc'!$A$18:$CZ$61,$AK$104,0),VLOOKUP($DB35,'Bonus Calc'!$A$18:$CZ$61,$AK$104,0)),+IF(OR($DB35&gt;2020,$C81=0),0,INDIRECT("'"&amp;$D$102&amp;"'!"&amp;$AK$101&amp;$D$103))+IF($DB35&gt;2020,$C81*INDIRECT("'Bonus Calc'!"&amp;$AK$101&amp;61)))</f>
        <v>0</v>
      </c>
      <c r="BI81" s="467">
        <f ca="1">IF($C$8="y",$C81*IF($DB35&gt;2019,VLOOKUP(2020,'Bonus Calc'!$A$18:$CZ$61,$AL$104,0),VLOOKUP($DB35,'Bonus Calc'!$A$18:$CZ$61,$AL$104,0)),+IF(OR($DB35&gt;2020,$C81=0),0,INDIRECT("'"&amp;$D$102&amp;"'!"&amp;$AL$101&amp;$D$103))+IF($DB35&gt;2020,$C81*INDIRECT("'Bonus Calc'!"&amp;$AL$101&amp;61)))</f>
        <v>0</v>
      </c>
      <c r="BJ81" s="467">
        <f ca="1">IF($C$8="y",$C81*IF($DB35&gt;2019,VLOOKUP(2020,'Bonus Calc'!$A$18:$CZ$61,$AM$104,0),VLOOKUP($DB35,'Bonus Calc'!$A$18:$CZ$61,$AM$104,0)),+IF(OR($DB35&gt;2020,$C81=0),0,INDIRECT("'"&amp;$D$102&amp;"'!"&amp;$AM$101&amp;$D$103))+IF($DB35&gt;2020,$C81*INDIRECT("'Bonus Calc'!"&amp;$AM$101&amp;61)))</f>
        <v>0</v>
      </c>
      <c r="BK81" s="467">
        <f ca="1">IF($C$8="y",$C81*IF($DB35&gt;2019,VLOOKUP(2020,'Bonus Calc'!$A$18:$CZ$61,$AN$104,0),VLOOKUP($DB35,'Bonus Calc'!$A$18:$CZ$61,$AN$104,0)),+IF(OR($DB35&gt;2020,$C81=0),0,INDIRECT("'"&amp;$D$102&amp;"'!"&amp;$AN$101&amp;$D$103))+IF($DB35&gt;2020,$C81*INDIRECT("'Bonus Calc'!"&amp;$AN$101&amp;61)))</f>
        <v>0</v>
      </c>
      <c r="BL81" s="467">
        <f ca="1">IF($C$8="y",$C81*IF($DB35&gt;2019,VLOOKUP(2020,'Bonus Calc'!$A$18:$CZ$61,$AO$104,0),VLOOKUP($DB35,'Bonus Calc'!$A$18:$CZ$61,$AO$104,0)),+IF(OR($DB35&gt;2020,$C81=0),0,INDIRECT("'"&amp;$D$102&amp;"'!"&amp;$AO$101&amp;$D$103))+IF($DB35&gt;2020,$C81*INDIRECT("'Bonus Calc'!"&amp;$AO$101&amp;61)))</f>
        <v>0</v>
      </c>
      <c r="BM81" s="467">
        <f ca="1">IF($C$8="y",$C81*IF($DB35&gt;2019,VLOOKUP(2020,'Bonus Calc'!$A$18:$CZ$61,$AP$104,0),VLOOKUP($DB35,'Bonus Calc'!$A$18:$CZ$61,$AP$104,0)),+IF(OR($DB35&gt;2020,$C81=0),0,INDIRECT("'"&amp;$D$102&amp;"'!"&amp;$AP$101&amp;$D$103))+IF($DB35&gt;2020,$C81*INDIRECT("'Bonus Calc'!"&amp;$AP$101&amp;61)))</f>
        <v>0</v>
      </c>
      <c r="BN81" s="467">
        <f ca="1">IF($C$8="y",$C81*IF($DB35&gt;2019,VLOOKUP(2020,'Bonus Calc'!$A$18:$CZ$61,$AQ$104,0),VLOOKUP($DB35,'Bonus Calc'!$A$18:$CZ$61,$AQ$104,0)),+IF(OR($DB35&gt;2020,$C81=0),0,INDIRECT("'"&amp;$D$102&amp;"'!"&amp;$AQ$101&amp;$D$103))+IF($DB35&gt;2020,$C81*INDIRECT("'Bonus Calc'!"&amp;$AQ$101&amp;61)))</f>
        <v>0</v>
      </c>
      <c r="BO81" s="468"/>
      <c r="BP81" s="468"/>
      <c r="BQ81" s="468"/>
      <c r="BR81" s="468"/>
      <c r="BS81" s="468"/>
      <c r="BT81" s="468"/>
      <c r="BU81" s="468"/>
      <c r="BV81" s="468"/>
      <c r="BW81" s="468"/>
      <c r="BX81" s="468"/>
      <c r="BY81" s="468"/>
      <c r="BZ81" s="468"/>
      <c r="CA81" s="468"/>
      <c r="CB81" s="468"/>
      <c r="CC81" s="468"/>
      <c r="CD81" s="468"/>
      <c r="CE81" s="468"/>
      <c r="CF81" s="468"/>
      <c r="CG81" s="467"/>
      <c r="CH81" s="467"/>
      <c r="CI81" s="467"/>
      <c r="CJ81" s="467"/>
      <c r="CK81" s="467"/>
      <c r="CL81" s="467"/>
      <c r="CM81" s="467"/>
      <c r="CN81" s="467"/>
      <c r="CO81" s="467"/>
      <c r="CP81" s="467"/>
      <c r="CQ81" s="467"/>
      <c r="CR81" s="467"/>
      <c r="CS81" s="467"/>
      <c r="CT81" s="467"/>
      <c r="CU81" s="467"/>
      <c r="CV81" s="467"/>
      <c r="CW81" s="467"/>
      <c r="CX81" s="467"/>
      <c r="CY81" s="467"/>
      <c r="CZ81" s="465">
        <f t="shared" ca="1" si="130"/>
        <v>0</v>
      </c>
    </row>
    <row r="82" spans="1:104" s="464" customFormat="1" x14ac:dyDescent="0.2">
      <c r="A82" s="195">
        <f t="shared" si="128"/>
        <v>25</v>
      </c>
      <c r="B82" s="195">
        <f t="shared" si="129"/>
        <v>2041</v>
      </c>
      <c r="C82" s="187">
        <f t="shared" ca="1" si="131"/>
        <v>0</v>
      </c>
      <c r="D82" s="466"/>
      <c r="E82" s="466"/>
      <c r="F82" s="466"/>
      <c r="G82" s="466"/>
      <c r="H82" s="466"/>
      <c r="I82" s="466"/>
      <c r="J82" s="466"/>
      <c r="K82" s="466"/>
      <c r="L82" s="466"/>
      <c r="M82" s="466"/>
      <c r="N82" s="466"/>
      <c r="O82" s="466"/>
      <c r="P82" s="466"/>
      <c r="Q82" s="466"/>
      <c r="R82" s="466"/>
      <c r="S82" s="466"/>
      <c r="T82" s="466"/>
      <c r="U82" s="466"/>
      <c r="V82" s="466"/>
      <c r="W82" s="467"/>
      <c r="X82" s="467"/>
      <c r="Y82" s="467"/>
      <c r="Z82" s="467"/>
      <c r="AA82" s="467"/>
      <c r="AB82" s="467">
        <f ca="1">IF($C$8="y",$C82*IF($DB36&gt;2019,VLOOKUP(2020,'Bonus Calc'!$A$18:$CZ$61,$D$104,0),VLOOKUP($DB36,'Bonus Calc'!$A$18:$CZ$61,$D$104,0)),+IF(OR($DB36&gt;2020,$C82=0),0,INDIRECT("'"&amp;$D$102&amp;"'!"&amp;$D$101&amp;$D$103))+IF($DB36&gt;2020,$C82*INDIRECT("'Bonus Calc'!"&amp;$D$101&amp;61)))</f>
        <v>0</v>
      </c>
      <c r="AC82" s="467">
        <f ca="1">IF($C$8="y",$C82*IF($DB36&gt;2019,VLOOKUP(2020,'Bonus Calc'!$A$18:$CZ$61,$E$104,0),VLOOKUP($DB36,'Bonus Calc'!$A$18:$CZ$61,$E$104,0)),+IF(OR($DB36&gt;2020,$C82=0),0,INDIRECT("'"&amp;$D$102&amp;"'!"&amp;$E$101&amp;$D$103))+IF($DB36&gt;2020,$C82*INDIRECT("'Bonus Calc'!"&amp;$E$101&amp;61)))</f>
        <v>0</v>
      </c>
      <c r="AD82" s="467">
        <f ca="1">IF($C$8="y",$C82*IF($DB36&gt;2019,VLOOKUP(2020,'Bonus Calc'!$A$18:$CZ$61,$F$104,0),VLOOKUP($DB36,'Bonus Calc'!$A$18:$CZ$61,$F$104,0)),+IF(OR($DB36&gt;2020,$C82=0),0,INDIRECT("'"&amp;$D$102&amp;"'!"&amp;$F$101&amp;$D$103))+IF($DB36&gt;2020,$C82*INDIRECT("'Bonus Calc'!"&amp;$F$101&amp;61)))</f>
        <v>0</v>
      </c>
      <c r="AE82" s="467">
        <f ca="1">IF($C$8="y",$C82*IF($DB36&gt;2019,VLOOKUP(2020,'Bonus Calc'!$A$18:$CZ$61,$G$104,0),VLOOKUP($DB36,'Bonus Calc'!$A$18:$CZ$61,$G$104,0)),+IF(OR($DB36&gt;2020,$C82=0),0,INDIRECT("'"&amp;$D$102&amp;"'!"&amp;$G$101&amp;$D$103))+IF($DB36&gt;2020,$C82*INDIRECT("'Bonus Calc'!"&amp;$G$101&amp;61)))</f>
        <v>0</v>
      </c>
      <c r="AF82" s="467">
        <f ca="1">IF($C$8="y",$C82*IF($DB36&gt;2019,VLOOKUP(2020,'Bonus Calc'!$A$18:$CZ$61,$H$104,0),VLOOKUP($DB36,'Bonus Calc'!$A$18:$CZ$61,$H$104,0)),+IF(OR($DB36&gt;2020,$C82=0),0,INDIRECT("'"&amp;$D$102&amp;"'!"&amp;$H$101&amp;$D$103))+IF($DB36&gt;2020,$C82*INDIRECT("'Bonus Calc'!"&amp;$H$101&amp;61)))</f>
        <v>0</v>
      </c>
      <c r="AG82" s="467">
        <f ca="1">IF($C$8="y",$C82*IF($DB36&gt;2019,VLOOKUP(2020,'Bonus Calc'!$A$18:$CZ$61,$I$104,0),VLOOKUP($DB36,'Bonus Calc'!$A$18:$CZ$61,$I$104,0)),+IF(OR($DB36&gt;2020,$C82=0),0,INDIRECT("'"&amp;$D$102&amp;"'!"&amp;$I$101&amp;$D$103))+IF($DB36&gt;2020,$C82*INDIRECT("'Bonus Calc'!"&amp;$I$101&amp;61)))</f>
        <v>0</v>
      </c>
      <c r="AH82" s="467">
        <f ca="1">IF($C$8="y",$C82*IF($DB36&gt;2019,VLOOKUP(2020,'Bonus Calc'!$A$18:$CZ$61,$J$104,0),VLOOKUP($DB36,'Bonus Calc'!$A$18:$CZ$61,$J$104,0)),+IF(OR($DB36&gt;2020,$C82=0),0,INDIRECT("'"&amp;$D$102&amp;"'!"&amp;$J$101&amp;$D$103))+IF($DB36&gt;2020,$C82*INDIRECT("'Bonus Calc'!"&amp;$J$101&amp;61)))</f>
        <v>0</v>
      </c>
      <c r="AI82" s="467">
        <f ca="1">IF($C$8="y",$C82*IF($DB36&gt;2019,VLOOKUP(2020,'Bonus Calc'!$A$18:$CZ$61,$K$104,0),VLOOKUP($DB36,'Bonus Calc'!$A$18:$CZ$61,$K$104,0)),+IF(OR($DB36&gt;2020,$C82=0),0,INDIRECT("'"&amp;$D$102&amp;"'!"&amp;$K$101&amp;$D$103))+IF($DB36&gt;2020,$C82*INDIRECT("'Bonus Calc'!"&amp;$K$101&amp;61)))</f>
        <v>0</v>
      </c>
      <c r="AJ82" s="467">
        <f ca="1">IF($C$8="y",$C82*IF($DB36&gt;2019,VLOOKUP(2020,'Bonus Calc'!$A$18:$CZ$61,$L$104,0),VLOOKUP($DB36,'Bonus Calc'!$A$18:$CZ$61,$L$104,0)),+IF(OR($DB36&gt;2020,$C82=0),0,INDIRECT("'"&amp;$D$102&amp;"'!"&amp;$L$101&amp;$D$103))+IF($DB36&gt;2020,$C82*INDIRECT("'Bonus Calc'!"&amp;$L$101&amp;61)))</f>
        <v>0</v>
      </c>
      <c r="AK82" s="467">
        <f ca="1">IF($C$8="y",$C82*IF($DB36&gt;2019,VLOOKUP(2020,'Bonus Calc'!$A$18:$CZ$61,$M$104,0),VLOOKUP($DB36,'Bonus Calc'!$A$18:$CZ$61,$M$104,0)),+IF(OR($DB36&gt;2020,$C82=0),0,INDIRECT("'"&amp;$D$102&amp;"'!"&amp;$M$101&amp;$D$103))+IF($DB36&gt;2020,$C82*INDIRECT("'Bonus Calc'!"&amp;$M$101&amp;61)))</f>
        <v>0</v>
      </c>
      <c r="AL82" s="467">
        <f ca="1">IF($C$8="y",$C82*IF($DB36&gt;2019,VLOOKUP(2020,'Bonus Calc'!$A$18:$CZ$61,$N$104,0),VLOOKUP($DB36,'Bonus Calc'!$A$18:$CZ$61,$N$104,0)),+IF(OR($DB36&gt;2020,$C82=0),0,INDIRECT("'"&amp;$D$102&amp;"'!"&amp;$N$101&amp;$D$103))+IF($DB36&gt;2020,$C82*INDIRECT("'Bonus Calc'!"&amp;$N$101&amp;61)))</f>
        <v>0</v>
      </c>
      <c r="AM82" s="467">
        <f ca="1">IF($C$8="y",$C82*IF($DB36&gt;2019,VLOOKUP(2020,'Bonus Calc'!$A$18:$CZ$61,$O$104,0),VLOOKUP($DB36,'Bonus Calc'!$A$18:$CZ$61,$O$104,0)),+IF(OR($DB36&gt;2020,$C82=0),0,INDIRECT("'"&amp;$D$102&amp;"'!"&amp;$O$101&amp;$D$103))+IF($DB36&gt;2020,$C82*INDIRECT("'Bonus Calc'!"&amp;$O$101&amp;61)))</f>
        <v>0</v>
      </c>
      <c r="AN82" s="467">
        <f ca="1">IF($C$8="y",$C82*IF($DB36&gt;2019,VLOOKUP(2020,'Bonus Calc'!$A$18:$CZ$61,$P$104,0),VLOOKUP($DB36,'Bonus Calc'!$A$18:$CZ$61,$P$104,0)),+IF(OR($DB36&gt;2020,$C82=0),0,INDIRECT("'"&amp;$D$102&amp;"'!"&amp;$P$101&amp;$D$103))+IF($DB36&gt;2020,$C82*INDIRECT("'Bonus Calc'!"&amp;$P$101&amp;61)))</f>
        <v>0</v>
      </c>
      <c r="AO82" s="467">
        <f ca="1">IF($C$8="y",$C82*IF($DB36&gt;2019,VLOOKUP(2020,'Bonus Calc'!$A$18:$CZ$61,$Q$104,0),VLOOKUP($DB36,'Bonus Calc'!$A$18:$CZ$61,$Q$104,0)),+IF(OR($DB36&gt;2020,$C82=0),0,INDIRECT("'"&amp;$D$102&amp;"'!"&amp;$Q$101&amp;$D$103))+IF($DB36&gt;2020,$C82*INDIRECT("'Bonus Calc'!"&amp;$Q$101&amp;61)))</f>
        <v>0</v>
      </c>
      <c r="AP82" s="467">
        <f ca="1">IF($C$8="y",$C82*IF($DB36&gt;2019,VLOOKUP(2020,'Bonus Calc'!$A$18:$CZ$61,$R$104,0),VLOOKUP($DB36,'Bonus Calc'!$A$18:$CZ$61,$R$104,0)),+IF(OR($DB36&gt;2020,$C82=0),0,INDIRECT("'"&amp;$D$102&amp;"'!"&amp;$R$101&amp;$D$103))+IF($DB36&gt;2020,$C82*INDIRECT("'Bonus Calc'!"&amp;$R$101&amp;61)))</f>
        <v>0</v>
      </c>
      <c r="AQ82" s="467">
        <f ca="1">IF($C$8="y",$C82*IF($DB36&gt;2019,VLOOKUP(2020,'Bonus Calc'!$A$18:$CZ$61,$S$104,0),VLOOKUP($DB36,'Bonus Calc'!$A$18:$CZ$61,$S$104,0)),+IF(OR($DB36&gt;2020,$C82=0),0,INDIRECT("'"&amp;$D$102&amp;"'!"&amp;$S$101&amp;$D$103))+IF($DB36&gt;2020,$C82*INDIRECT("'Bonus Calc'!"&amp;$S$101&amp;61)))</f>
        <v>0</v>
      </c>
      <c r="AR82" s="467">
        <f ca="1">IF($C$8="y",$C82*IF($DB36&gt;2019,VLOOKUP(2020,'Bonus Calc'!$A$18:$CZ$61,$T$104,0),VLOOKUP($DB36,'Bonus Calc'!$A$18:$CZ$61,$T$104,0)),+IF(OR($DB36&gt;2020,$C82=0),0,INDIRECT("'"&amp;$D$102&amp;"'!"&amp;$T$101&amp;$D$103))+IF($DB36&gt;2020,$C82*INDIRECT("'Bonus Calc'!"&amp;$T$101&amp;61)))</f>
        <v>0</v>
      </c>
      <c r="AS82" s="467">
        <f ca="1">IF($C$8="y",$C82*IF($DB36&gt;2019,VLOOKUP(2020,'Bonus Calc'!$A$18:$CZ$61,$U$104,0),VLOOKUP($DB36,'Bonus Calc'!$A$18:$CZ$61,$U$104,0)),+IF(OR($DB36&gt;2020,$C82=0),0,INDIRECT("'"&amp;$D$102&amp;"'!"&amp;$U$101&amp;$D$103))+IF($DB36&gt;2020,$C82*INDIRECT("'Bonus Calc'!"&amp;$U$101&amp;61)))</f>
        <v>0</v>
      </c>
      <c r="AT82" s="467">
        <f ca="1">IF($C$8="y",$C82*IF($DB36&gt;2019,VLOOKUP(2020,'Bonus Calc'!$A$18:$CZ$61,$V$104,0),VLOOKUP($DB36,'Bonus Calc'!$A$18:$CZ$61,$V$104,0)),+IF(OR($DB36&gt;2020,$C82=0),0,INDIRECT("'"&amp;$D$102&amp;"'!"&amp;$V$101&amp;$D$103))+IF($DB36&gt;2020,$C82*INDIRECT("'Bonus Calc'!"&amp;$V$101&amp;61)))</f>
        <v>0</v>
      </c>
      <c r="AU82" s="467">
        <f ca="1">IF($C$8="y",$C82*IF($DB36&gt;2019,VLOOKUP(2020,'Bonus Calc'!$A$18:$CZ$61,$W$104,0),VLOOKUP($DB36,'Bonus Calc'!$A$18:$CZ$61,$W$104,0)),+IF(OR($DB36&gt;2020,$C82=0),0,INDIRECT("'"&amp;$D$102&amp;"'!"&amp;$W$101&amp;$D$103))+IF($DB36&gt;2020,$C82*INDIRECT("'Bonus Calc'!"&amp;$W$101&amp;61)))</f>
        <v>0</v>
      </c>
      <c r="AV82" s="467">
        <f ca="1">IF($C$8="y",$C82*IF($DB36&gt;2019,VLOOKUP(2020,'Bonus Calc'!$A$18:$CZ$61,$X$104,0),VLOOKUP($DB36,'Bonus Calc'!$A$18:$CZ$61,$X$104,0)),+IF(OR($DB36&gt;2020,$C82=0),0,INDIRECT("'"&amp;$D$102&amp;"'!"&amp;$X$101&amp;$D$103))+IF($DB36&gt;2020,$C82*INDIRECT("'Bonus Calc'!"&amp;$X$101&amp;61)))</f>
        <v>0</v>
      </c>
      <c r="AW82" s="467">
        <f ca="1">IF($C$8="y",$C82*IF($DB36&gt;2019,VLOOKUP(2020,'Bonus Calc'!$A$18:$CZ$61,$Y$104,0),VLOOKUP($DB36,'Bonus Calc'!$A$18:$CZ$61,$Y$104,0)),+IF(OR($DB36&gt;2020,$C82=0),0,INDIRECT("'"&amp;$D$102&amp;"'!"&amp;$Y$101&amp;$D$103))+IF($DB36&gt;2020,$C82*INDIRECT("'Bonus Calc'!"&amp;$Y$101&amp;61)))</f>
        <v>0</v>
      </c>
      <c r="AX82" s="467">
        <f ca="1">IF($C$8="y",$C82*IF($DB36&gt;2019,VLOOKUP(2020,'Bonus Calc'!$A$18:$CZ$61,$Z$104,0),VLOOKUP($DB36,'Bonus Calc'!$A$18:$CZ$61,$Z$104,0)),+IF(OR($DB36&gt;2020,$C82=0),0,INDIRECT("'"&amp;$D$102&amp;"'!"&amp;$Z$101&amp;$D$103))+IF($DB36&gt;2020,$C82*INDIRECT("'Bonus Calc'!"&amp;$Z$101&amp;61)))</f>
        <v>0</v>
      </c>
      <c r="AY82" s="467">
        <f ca="1">IF($C$8="y",$C82*IF($DB36&gt;2019,VLOOKUP(2020,'Bonus Calc'!$A$18:$CZ$61,$AA$104,0),VLOOKUP($DB36,'Bonus Calc'!$A$18:$CZ$61,$AA$104,0)),+IF(OR($DB36&gt;2020,$C82=0),0,INDIRECT("'"&amp;$D$102&amp;"'!"&amp;$AA$101&amp;$D$103))+IF($DB36&gt;2020,$C82*INDIRECT("'Bonus Calc'!"&amp;$AA$101&amp;61)))</f>
        <v>0</v>
      </c>
      <c r="AZ82" s="467">
        <f ca="1">IF($C$8="y",$C82*IF($DB36&gt;2019,VLOOKUP(2020,'Bonus Calc'!$A$18:$CZ$61,$AB$104,0),VLOOKUP($DB36,'Bonus Calc'!$A$18:$CZ$61,$AB$104,0)),+IF(OR($DB36&gt;2020,$C82=0),0,INDIRECT("'"&amp;$D$102&amp;"'!"&amp;$AB$101&amp;$D$103))+IF($DB36&gt;2020,$C82*INDIRECT("'Bonus Calc'!"&amp;$AB$101&amp;61)))</f>
        <v>0</v>
      </c>
      <c r="BA82" s="467">
        <f ca="1">IF($C$8="y",$C82*IF($DB36&gt;2019,VLOOKUP(2020,'Bonus Calc'!$A$18:$CZ$61,$AC$104,0),VLOOKUP($DB36,'Bonus Calc'!$A$18:$CZ$61,$AC$104,0)),+IF(OR($DB36&gt;2020,$C82=0),0,INDIRECT("'"&amp;$D$102&amp;"'!"&amp;$AC$101&amp;$D$103))+IF($DB36&gt;2020,$C82*INDIRECT("'Bonus Calc'!"&amp;$AC$101&amp;61)))</f>
        <v>0</v>
      </c>
      <c r="BB82" s="467">
        <f ca="1">IF($C$8="y",$C82*IF($DB36&gt;2019,VLOOKUP(2020,'Bonus Calc'!$A$18:$CZ$61,$AD$104,0),VLOOKUP($DB36,'Bonus Calc'!$A$18:$CZ$61,$AD$104,0)),+IF(OR($DB36&gt;2020,$C82=0),0,INDIRECT("'"&amp;$D$102&amp;"'!"&amp;$AD$101&amp;$D$103))+IF($DB36&gt;2020,$C82*INDIRECT("'Bonus Calc'!"&amp;$AD$101&amp;61)))</f>
        <v>0</v>
      </c>
      <c r="BC82" s="467">
        <f ca="1">IF($C$8="y",$C82*IF($DB36&gt;2019,VLOOKUP(2020,'Bonus Calc'!$A$18:$CZ$61,$AE$104,0),VLOOKUP($DB36,'Bonus Calc'!$A$18:$CZ$61,$AE$104,0)),+IF(OR($DB36&gt;2020,$C82=0),0,INDIRECT("'"&amp;$D$102&amp;"'!"&amp;$AE$101&amp;$D$103))+IF($DB36&gt;2020,$C82*INDIRECT("'Bonus Calc'!"&amp;$AE$101&amp;61)))</f>
        <v>0</v>
      </c>
      <c r="BD82" s="467">
        <f ca="1">IF($C$8="y",$C82*IF($DB36&gt;2019,VLOOKUP(2020,'Bonus Calc'!$A$18:$CZ$61,$AF$104,0),VLOOKUP($DB36,'Bonus Calc'!$A$18:$CZ$61,$AF$104,0)),+IF(OR($DB36&gt;2020,$C82=0),0,INDIRECT("'"&amp;$D$102&amp;"'!"&amp;$AF$101&amp;$D$103))+IF($DB36&gt;2020,$C82*INDIRECT("'Bonus Calc'!"&amp;$AF$101&amp;61)))</f>
        <v>0</v>
      </c>
      <c r="BE82" s="467">
        <f ca="1">IF($C$8="y",$C82*IF($DB36&gt;2019,VLOOKUP(2020,'Bonus Calc'!$A$18:$CZ$61,$AG$104,0),VLOOKUP($DB36,'Bonus Calc'!$A$18:$CZ$61,$AG$104,0)),+IF(OR($DB36&gt;2020,$C82=0),0,INDIRECT("'"&amp;$D$102&amp;"'!"&amp;$AG$101&amp;$D$103))+IF($DB36&gt;2020,$C82*INDIRECT("'Bonus Calc'!"&amp;$AG$101&amp;61)))</f>
        <v>0</v>
      </c>
      <c r="BF82" s="467">
        <f ca="1">IF($C$8="y",$C82*IF($DB36&gt;2019,VLOOKUP(2020,'Bonus Calc'!$A$18:$CZ$61,$AH$104,0),VLOOKUP($DB36,'Bonus Calc'!$A$18:$CZ$61,$AH$104,0)),+IF(OR($DB36&gt;2020,$C82=0),0,INDIRECT("'"&amp;$D$102&amp;"'!"&amp;$AH$101&amp;$D$103))+IF($DB36&gt;2020,$C82*INDIRECT("'Bonus Calc'!"&amp;$AH$101&amp;61)))</f>
        <v>0</v>
      </c>
      <c r="BG82" s="467">
        <f ca="1">IF($C$8="y",$C82*IF($DB36&gt;2019,VLOOKUP(2020,'Bonus Calc'!$A$18:$CZ$61,$AI$104,0),VLOOKUP($DB36,'Bonus Calc'!$A$18:$CZ$61,$AI$104,0)),+IF(OR($DB36&gt;2020,$C82=0),0,INDIRECT("'"&amp;$D$102&amp;"'!"&amp;$AI$101&amp;$D$103))+IF($DB36&gt;2020,$C82*INDIRECT("'Bonus Calc'!"&amp;$AI$101&amp;61)))</f>
        <v>0</v>
      </c>
      <c r="BH82" s="467">
        <f ca="1">IF($C$8="y",$C82*IF($DB36&gt;2019,VLOOKUP(2020,'Bonus Calc'!$A$18:$CZ$61,$AJ$104,0),VLOOKUP($DB36,'Bonus Calc'!$A$18:$CZ$61,$AJ$104,0)),+IF(OR($DB36&gt;2020,$C82=0),0,INDIRECT("'"&amp;$D$102&amp;"'!"&amp;$AJ$101&amp;$D$103))+IF($DB36&gt;2020,$C82*INDIRECT("'Bonus Calc'!"&amp;$AJ$101&amp;61)))</f>
        <v>0</v>
      </c>
      <c r="BI82" s="467">
        <f ca="1">IF($C$8="y",$C82*IF($DB36&gt;2019,VLOOKUP(2020,'Bonus Calc'!$A$18:$CZ$61,$AK$104,0),VLOOKUP($DB36,'Bonus Calc'!$A$18:$CZ$61,$AK$104,0)),+IF(OR($DB36&gt;2020,$C82=0),0,INDIRECT("'"&amp;$D$102&amp;"'!"&amp;$AK$101&amp;$D$103))+IF($DB36&gt;2020,$C82*INDIRECT("'Bonus Calc'!"&amp;$AK$101&amp;61)))</f>
        <v>0</v>
      </c>
      <c r="BJ82" s="467">
        <f ca="1">IF($C$8="y",$C82*IF($DB36&gt;2019,VLOOKUP(2020,'Bonus Calc'!$A$18:$CZ$61,$AL$104,0),VLOOKUP($DB36,'Bonus Calc'!$A$18:$CZ$61,$AL$104,0)),+IF(OR($DB36&gt;2020,$C82=0),0,INDIRECT("'"&amp;$D$102&amp;"'!"&amp;$AL$101&amp;$D$103))+IF($DB36&gt;2020,$C82*INDIRECT("'Bonus Calc'!"&amp;$AL$101&amp;61)))</f>
        <v>0</v>
      </c>
      <c r="BK82" s="467">
        <f ca="1">IF($C$8="y",$C82*IF($DB36&gt;2019,VLOOKUP(2020,'Bonus Calc'!$A$18:$CZ$61,$AM$104,0),VLOOKUP($DB36,'Bonus Calc'!$A$18:$CZ$61,$AM$104,0)),+IF(OR($DB36&gt;2020,$C82=0),0,INDIRECT("'"&amp;$D$102&amp;"'!"&amp;$AM$101&amp;$D$103))+IF($DB36&gt;2020,$C82*INDIRECT("'Bonus Calc'!"&amp;$AM$101&amp;61)))</f>
        <v>0</v>
      </c>
      <c r="BL82" s="467">
        <f ca="1">IF($C$8="y",$C82*IF($DB36&gt;2019,VLOOKUP(2020,'Bonus Calc'!$A$18:$CZ$61,$AN$104,0),VLOOKUP($DB36,'Bonus Calc'!$A$18:$CZ$61,$AN$104,0)),+IF(OR($DB36&gt;2020,$C82=0),0,INDIRECT("'"&amp;$D$102&amp;"'!"&amp;$AN$101&amp;$D$103))+IF($DB36&gt;2020,$C82*INDIRECT("'Bonus Calc'!"&amp;$AN$101&amp;61)))</f>
        <v>0</v>
      </c>
      <c r="BM82" s="467">
        <f ca="1">IF($C$8="y",$C82*IF($DB36&gt;2019,VLOOKUP(2020,'Bonus Calc'!$A$18:$CZ$61,$AO$104,0),VLOOKUP($DB36,'Bonus Calc'!$A$18:$CZ$61,$AO$104,0)),+IF(OR($DB36&gt;2020,$C82=0),0,INDIRECT("'"&amp;$D$102&amp;"'!"&amp;$AO$101&amp;$D$103))+IF($DB36&gt;2020,$C82*INDIRECT("'Bonus Calc'!"&amp;$AO$101&amp;61)))</f>
        <v>0</v>
      </c>
      <c r="BN82" s="467">
        <f ca="1">IF($C$8="y",$C82*IF($DB36&gt;2019,VLOOKUP(2020,'Bonus Calc'!$A$18:$CZ$61,$AP$104,0),VLOOKUP($DB36,'Bonus Calc'!$A$18:$CZ$61,$AP$104,0)),+IF(OR($DB36&gt;2020,$C82=0),0,INDIRECT("'"&amp;$D$102&amp;"'!"&amp;$AP$101&amp;$D$103))+IF($DB36&gt;2020,$C82*INDIRECT("'Bonus Calc'!"&amp;$AP$101&amp;61)))</f>
        <v>0</v>
      </c>
      <c r="BO82" s="467">
        <f ca="1">IF($C$8="y",$C82*IF($DB36&gt;2019,VLOOKUP(2020,'Bonus Calc'!$A$18:$CZ$61,$AQ$104,0),VLOOKUP($DB36,'Bonus Calc'!$A$18:$CZ$61,$AQ$104,0)),+IF(OR($DB36&gt;2020,$C82=0),0,INDIRECT("'"&amp;$D$102&amp;"'!"&amp;$AQ$101&amp;$D$103))+IF($DB36&gt;2020,$C82*INDIRECT("'Bonus Calc'!"&amp;$AQ$101&amp;61)))</f>
        <v>0</v>
      </c>
      <c r="BP82" s="468"/>
      <c r="BQ82" s="468"/>
      <c r="BR82" s="468"/>
      <c r="BS82" s="468"/>
      <c r="BT82" s="468"/>
      <c r="BU82" s="468"/>
      <c r="BV82" s="468"/>
      <c r="BW82" s="468"/>
      <c r="BX82" s="468"/>
      <c r="BY82" s="468"/>
      <c r="BZ82" s="468"/>
      <c r="CA82" s="468"/>
      <c r="CB82" s="468"/>
      <c r="CC82" s="468"/>
      <c r="CD82" s="468"/>
      <c r="CE82" s="468"/>
      <c r="CF82" s="468"/>
      <c r="CG82" s="467"/>
      <c r="CH82" s="467"/>
      <c r="CI82" s="467"/>
      <c r="CJ82" s="467"/>
      <c r="CK82" s="467"/>
      <c r="CL82" s="467"/>
      <c r="CM82" s="467"/>
      <c r="CN82" s="467"/>
      <c r="CO82" s="467"/>
      <c r="CP82" s="467"/>
      <c r="CQ82" s="467"/>
      <c r="CR82" s="467"/>
      <c r="CS82" s="467"/>
      <c r="CT82" s="467"/>
      <c r="CU82" s="467"/>
      <c r="CV82" s="467"/>
      <c r="CW82" s="467"/>
      <c r="CX82" s="467"/>
      <c r="CY82" s="467"/>
      <c r="CZ82" s="465">
        <f t="shared" ca="1" si="130"/>
        <v>0</v>
      </c>
    </row>
    <row r="83" spans="1:104" s="464" customFormat="1" x14ac:dyDescent="0.2">
      <c r="A83" s="195">
        <f t="shared" si="128"/>
        <v>26</v>
      </c>
      <c r="B83" s="195">
        <f t="shared" si="129"/>
        <v>2042</v>
      </c>
      <c r="C83" s="187">
        <f t="shared" ca="1" si="131"/>
        <v>0</v>
      </c>
      <c r="D83" s="466"/>
      <c r="E83" s="466"/>
      <c r="F83" s="466"/>
      <c r="G83" s="466"/>
      <c r="H83" s="466"/>
      <c r="I83" s="466"/>
      <c r="J83" s="466"/>
      <c r="K83" s="466"/>
      <c r="L83" s="466"/>
      <c r="M83" s="466"/>
      <c r="N83" s="466"/>
      <c r="O83" s="466"/>
      <c r="P83" s="466"/>
      <c r="Q83" s="466"/>
      <c r="R83" s="466"/>
      <c r="S83" s="466"/>
      <c r="T83" s="466"/>
      <c r="U83" s="466"/>
      <c r="V83" s="466"/>
      <c r="W83" s="467"/>
      <c r="X83" s="467"/>
      <c r="Y83" s="467"/>
      <c r="Z83" s="467"/>
      <c r="AA83" s="467"/>
      <c r="AB83" s="467"/>
      <c r="AC83" s="467">
        <f ca="1">IF($C$8="y",$C83*IF($DB37&gt;2019,VLOOKUP(2020,'Bonus Calc'!$A$18:$CZ$61,$D$104,0),VLOOKUP($DB37,'Bonus Calc'!$A$18:$CZ$61,$D$104,0)),+IF(OR($DB37&gt;2020,$C83=0),0,INDIRECT("'"&amp;$D$102&amp;"'!"&amp;$D$101&amp;$D$103))+IF($DB37&gt;2020,$C83*INDIRECT("'Bonus Calc'!"&amp;$D$101&amp;61)))</f>
        <v>0</v>
      </c>
      <c r="AD83" s="467">
        <f ca="1">IF($C$8="y",$C83*IF($DB37&gt;2019,VLOOKUP(2020,'Bonus Calc'!$A$18:$CZ$61,$E$104,0),VLOOKUP($DB37,'Bonus Calc'!$A$18:$CZ$61,$E$104,0)),+IF(OR($DB37&gt;2020,$C83=0),0,INDIRECT("'"&amp;$D$102&amp;"'!"&amp;$E$101&amp;$D$103))+IF($DB37&gt;2020,$C83*INDIRECT("'Bonus Calc'!"&amp;$E$101&amp;61)))</f>
        <v>0</v>
      </c>
      <c r="AE83" s="467">
        <f ca="1">IF($C$8="y",$C83*IF($DB37&gt;2019,VLOOKUP(2020,'Bonus Calc'!$A$18:$CZ$61,$F$104,0),VLOOKUP($DB37,'Bonus Calc'!$A$18:$CZ$61,$F$104,0)),+IF(OR($DB37&gt;2020,$C83=0),0,INDIRECT("'"&amp;$D$102&amp;"'!"&amp;$F$101&amp;$D$103))+IF($DB37&gt;2020,$C83*INDIRECT("'Bonus Calc'!"&amp;$F$101&amp;61)))</f>
        <v>0</v>
      </c>
      <c r="AF83" s="467">
        <f ca="1">IF($C$8="y",$C83*IF($DB37&gt;2019,VLOOKUP(2020,'Bonus Calc'!$A$18:$CZ$61,$G$104,0),VLOOKUP($DB37,'Bonus Calc'!$A$18:$CZ$61,$G$104,0)),+IF(OR($DB37&gt;2020,$C83=0),0,INDIRECT("'"&amp;$D$102&amp;"'!"&amp;$G$101&amp;$D$103))+IF($DB37&gt;2020,$C83*INDIRECT("'Bonus Calc'!"&amp;$G$101&amp;61)))</f>
        <v>0</v>
      </c>
      <c r="AG83" s="467">
        <f ca="1">IF($C$8="y",$C83*IF($DB37&gt;2019,VLOOKUP(2020,'Bonus Calc'!$A$18:$CZ$61,$H$104,0),VLOOKUP($DB37,'Bonus Calc'!$A$18:$CZ$61,$H$104,0)),+IF(OR($DB37&gt;2020,$C83=0),0,INDIRECT("'"&amp;$D$102&amp;"'!"&amp;$H$101&amp;$D$103))+IF($DB37&gt;2020,$C83*INDIRECT("'Bonus Calc'!"&amp;$H$101&amp;61)))</f>
        <v>0</v>
      </c>
      <c r="AH83" s="467">
        <f ca="1">IF($C$8="y",$C83*IF($DB37&gt;2019,VLOOKUP(2020,'Bonus Calc'!$A$18:$CZ$61,$I$104,0),VLOOKUP($DB37,'Bonus Calc'!$A$18:$CZ$61,$I$104,0)),+IF(OR($DB37&gt;2020,$C83=0),0,INDIRECT("'"&amp;$D$102&amp;"'!"&amp;$I$101&amp;$D$103))+IF($DB37&gt;2020,$C83*INDIRECT("'Bonus Calc'!"&amp;$I$101&amp;61)))</f>
        <v>0</v>
      </c>
      <c r="AI83" s="467">
        <f ca="1">IF($C$8="y",$C83*IF($DB37&gt;2019,VLOOKUP(2020,'Bonus Calc'!$A$18:$CZ$61,$J$104,0),VLOOKUP($DB37,'Bonus Calc'!$A$18:$CZ$61,$J$104,0)),+IF(OR($DB37&gt;2020,$C83=0),0,INDIRECT("'"&amp;$D$102&amp;"'!"&amp;$J$101&amp;$D$103))+IF($DB37&gt;2020,$C83*INDIRECT("'Bonus Calc'!"&amp;$J$101&amp;61)))</f>
        <v>0</v>
      </c>
      <c r="AJ83" s="467">
        <f ca="1">IF($C$8="y",$C83*IF($DB37&gt;2019,VLOOKUP(2020,'Bonus Calc'!$A$18:$CZ$61,$K$104,0),VLOOKUP($DB37,'Bonus Calc'!$A$18:$CZ$61,$K$104,0)),+IF(OR($DB37&gt;2020,$C83=0),0,INDIRECT("'"&amp;$D$102&amp;"'!"&amp;$K$101&amp;$D$103))+IF($DB37&gt;2020,$C83*INDIRECT("'Bonus Calc'!"&amp;$K$101&amp;61)))</f>
        <v>0</v>
      </c>
      <c r="AK83" s="467">
        <f ca="1">IF($C$8="y",$C83*IF($DB37&gt;2019,VLOOKUP(2020,'Bonus Calc'!$A$18:$CZ$61,$L$104,0),VLOOKUP($DB37,'Bonus Calc'!$A$18:$CZ$61,$L$104,0)),+IF(OR($DB37&gt;2020,$C83=0),0,INDIRECT("'"&amp;$D$102&amp;"'!"&amp;$L$101&amp;$D$103))+IF($DB37&gt;2020,$C83*INDIRECT("'Bonus Calc'!"&amp;$L$101&amp;61)))</f>
        <v>0</v>
      </c>
      <c r="AL83" s="467">
        <f ca="1">IF($C$8="y",$C83*IF($DB37&gt;2019,VLOOKUP(2020,'Bonus Calc'!$A$18:$CZ$61,$M$104,0),VLOOKUP($DB37,'Bonus Calc'!$A$18:$CZ$61,$M$104,0)),+IF(OR($DB37&gt;2020,$C83=0),0,INDIRECT("'"&amp;$D$102&amp;"'!"&amp;$M$101&amp;$D$103))+IF($DB37&gt;2020,$C83*INDIRECT("'Bonus Calc'!"&amp;$M$101&amp;61)))</f>
        <v>0</v>
      </c>
      <c r="AM83" s="467">
        <f ca="1">IF($C$8="y",$C83*IF($DB37&gt;2019,VLOOKUP(2020,'Bonus Calc'!$A$18:$CZ$61,$N$104,0),VLOOKUP($DB37,'Bonus Calc'!$A$18:$CZ$61,$N$104,0)),+IF(OR($DB37&gt;2020,$C83=0),0,INDIRECT("'"&amp;$D$102&amp;"'!"&amp;$N$101&amp;$D$103))+IF($DB37&gt;2020,$C83*INDIRECT("'Bonus Calc'!"&amp;$N$101&amp;61)))</f>
        <v>0</v>
      </c>
      <c r="AN83" s="467">
        <f ca="1">IF($C$8="y",$C83*IF($DB37&gt;2019,VLOOKUP(2020,'Bonus Calc'!$A$18:$CZ$61,$O$104,0),VLOOKUP($DB37,'Bonus Calc'!$A$18:$CZ$61,$O$104,0)),+IF(OR($DB37&gt;2020,$C83=0),0,INDIRECT("'"&amp;$D$102&amp;"'!"&amp;$O$101&amp;$D$103))+IF($DB37&gt;2020,$C83*INDIRECT("'Bonus Calc'!"&amp;$O$101&amp;61)))</f>
        <v>0</v>
      </c>
      <c r="AO83" s="467">
        <f ca="1">IF($C$8="y",$C83*IF($DB37&gt;2019,VLOOKUP(2020,'Bonus Calc'!$A$18:$CZ$61,$P$104,0),VLOOKUP($DB37,'Bonus Calc'!$A$18:$CZ$61,$P$104,0)),+IF(OR($DB37&gt;2020,$C83=0),0,INDIRECT("'"&amp;$D$102&amp;"'!"&amp;$P$101&amp;$D$103))+IF($DB37&gt;2020,$C83*INDIRECT("'Bonus Calc'!"&amp;$P$101&amp;61)))</f>
        <v>0</v>
      </c>
      <c r="AP83" s="467">
        <f ca="1">IF($C$8="y",$C83*IF($DB37&gt;2019,VLOOKUP(2020,'Bonus Calc'!$A$18:$CZ$61,$Q$104,0),VLOOKUP($DB37,'Bonus Calc'!$A$18:$CZ$61,$Q$104,0)),+IF(OR($DB37&gt;2020,$C83=0),0,INDIRECT("'"&amp;$D$102&amp;"'!"&amp;$Q$101&amp;$D$103))+IF($DB37&gt;2020,$C83*INDIRECT("'Bonus Calc'!"&amp;$Q$101&amp;61)))</f>
        <v>0</v>
      </c>
      <c r="AQ83" s="467">
        <f ca="1">IF($C$8="y",$C83*IF($DB37&gt;2019,VLOOKUP(2020,'Bonus Calc'!$A$18:$CZ$61,$R$104,0),VLOOKUP($DB37,'Bonus Calc'!$A$18:$CZ$61,$R$104,0)),+IF(OR($DB37&gt;2020,$C83=0),0,INDIRECT("'"&amp;$D$102&amp;"'!"&amp;$R$101&amp;$D$103))+IF($DB37&gt;2020,$C83*INDIRECT("'Bonus Calc'!"&amp;$R$101&amp;61)))</f>
        <v>0</v>
      </c>
      <c r="AR83" s="467">
        <f ca="1">IF($C$8="y",$C83*IF($DB37&gt;2019,VLOOKUP(2020,'Bonus Calc'!$A$18:$CZ$61,$S$104,0),VLOOKUP($DB37,'Bonus Calc'!$A$18:$CZ$61,$S$104,0)),+IF(OR($DB37&gt;2020,$C83=0),0,INDIRECT("'"&amp;$D$102&amp;"'!"&amp;$S$101&amp;$D$103))+IF($DB37&gt;2020,$C83*INDIRECT("'Bonus Calc'!"&amp;$S$101&amp;61)))</f>
        <v>0</v>
      </c>
      <c r="AS83" s="467">
        <f ca="1">IF($C$8="y",$C83*IF($DB37&gt;2019,VLOOKUP(2020,'Bonus Calc'!$A$18:$CZ$61,$T$104,0),VLOOKUP($DB37,'Bonus Calc'!$A$18:$CZ$61,$T$104,0)),+IF(OR($DB37&gt;2020,$C83=0),0,INDIRECT("'"&amp;$D$102&amp;"'!"&amp;$T$101&amp;$D$103))+IF($DB37&gt;2020,$C83*INDIRECT("'Bonus Calc'!"&amp;$T$101&amp;61)))</f>
        <v>0</v>
      </c>
      <c r="AT83" s="467">
        <f ca="1">IF($C$8="y",$C83*IF($DB37&gt;2019,VLOOKUP(2020,'Bonus Calc'!$A$18:$CZ$61,$U$104,0),VLOOKUP($DB37,'Bonus Calc'!$A$18:$CZ$61,$U$104,0)),+IF(OR($DB37&gt;2020,$C83=0),0,INDIRECT("'"&amp;$D$102&amp;"'!"&amp;$U$101&amp;$D$103))+IF($DB37&gt;2020,$C83*INDIRECT("'Bonus Calc'!"&amp;$U$101&amp;61)))</f>
        <v>0</v>
      </c>
      <c r="AU83" s="467">
        <f ca="1">IF($C$8="y",$C83*IF($DB37&gt;2019,VLOOKUP(2020,'Bonus Calc'!$A$18:$CZ$61,$V$104,0),VLOOKUP($DB37,'Bonus Calc'!$A$18:$CZ$61,$V$104,0)),+IF(OR($DB37&gt;2020,$C83=0),0,INDIRECT("'"&amp;$D$102&amp;"'!"&amp;$V$101&amp;$D$103))+IF($DB37&gt;2020,$C83*INDIRECT("'Bonus Calc'!"&amp;$V$101&amp;61)))</f>
        <v>0</v>
      </c>
      <c r="AV83" s="467">
        <f ca="1">IF($C$8="y",$C83*IF($DB37&gt;2019,VLOOKUP(2020,'Bonus Calc'!$A$18:$CZ$61,$W$104,0),VLOOKUP($DB37,'Bonus Calc'!$A$18:$CZ$61,$W$104,0)),+IF(OR($DB37&gt;2020,$C83=0),0,INDIRECT("'"&amp;$D$102&amp;"'!"&amp;$W$101&amp;$D$103))+IF($DB37&gt;2020,$C83*INDIRECT("'Bonus Calc'!"&amp;$W$101&amp;61)))</f>
        <v>0</v>
      </c>
      <c r="AW83" s="467">
        <f ca="1">IF($C$8="y",$C83*IF($DB37&gt;2019,VLOOKUP(2020,'Bonus Calc'!$A$18:$CZ$61,$X$104,0),VLOOKUP($DB37,'Bonus Calc'!$A$18:$CZ$61,$X$104,0)),+IF(OR($DB37&gt;2020,$C83=0),0,INDIRECT("'"&amp;$D$102&amp;"'!"&amp;$X$101&amp;$D$103))+IF($DB37&gt;2020,$C83*INDIRECT("'Bonus Calc'!"&amp;$X$101&amp;61)))</f>
        <v>0</v>
      </c>
      <c r="AX83" s="467">
        <f ca="1">IF($C$8="y",$C83*IF($DB37&gt;2019,VLOOKUP(2020,'Bonus Calc'!$A$18:$CZ$61,$Y$104,0),VLOOKUP($DB37,'Bonus Calc'!$A$18:$CZ$61,$Y$104,0)),+IF(OR($DB37&gt;2020,$C83=0),0,INDIRECT("'"&amp;$D$102&amp;"'!"&amp;$Y$101&amp;$D$103))+IF($DB37&gt;2020,$C83*INDIRECT("'Bonus Calc'!"&amp;$Y$101&amp;61)))</f>
        <v>0</v>
      </c>
      <c r="AY83" s="467">
        <f ca="1">IF($C$8="y",$C83*IF($DB37&gt;2019,VLOOKUP(2020,'Bonus Calc'!$A$18:$CZ$61,$Z$104,0),VLOOKUP($DB37,'Bonus Calc'!$A$18:$CZ$61,$Z$104,0)),+IF(OR($DB37&gt;2020,$C83=0),0,INDIRECT("'"&amp;$D$102&amp;"'!"&amp;$Z$101&amp;$D$103))+IF($DB37&gt;2020,$C83*INDIRECT("'Bonus Calc'!"&amp;$Z$101&amp;61)))</f>
        <v>0</v>
      </c>
      <c r="AZ83" s="467">
        <f ca="1">IF($C$8="y",$C83*IF($DB37&gt;2019,VLOOKUP(2020,'Bonus Calc'!$A$18:$CZ$61,$AA$104,0),VLOOKUP($DB37,'Bonus Calc'!$A$18:$CZ$61,$AA$104,0)),+IF(OR($DB37&gt;2020,$C83=0),0,INDIRECT("'"&amp;$D$102&amp;"'!"&amp;$AA$101&amp;$D$103))+IF($DB37&gt;2020,$C83*INDIRECT("'Bonus Calc'!"&amp;$AA$101&amp;61)))</f>
        <v>0</v>
      </c>
      <c r="BA83" s="467">
        <f ca="1">IF($C$8="y",$C83*IF($DB37&gt;2019,VLOOKUP(2020,'Bonus Calc'!$A$18:$CZ$61,$AB$104,0),VLOOKUP($DB37,'Bonus Calc'!$A$18:$CZ$61,$AB$104,0)),+IF(OR($DB37&gt;2020,$C83=0),0,INDIRECT("'"&amp;$D$102&amp;"'!"&amp;$AB$101&amp;$D$103))+IF($DB37&gt;2020,$C83*INDIRECT("'Bonus Calc'!"&amp;$AB$101&amp;61)))</f>
        <v>0</v>
      </c>
      <c r="BB83" s="467">
        <f ca="1">IF($C$8="y",$C83*IF($DB37&gt;2019,VLOOKUP(2020,'Bonus Calc'!$A$18:$CZ$61,$AC$104,0),VLOOKUP($DB37,'Bonus Calc'!$A$18:$CZ$61,$AC$104,0)),+IF(OR($DB37&gt;2020,$C83=0),0,INDIRECT("'"&amp;$D$102&amp;"'!"&amp;$AC$101&amp;$D$103))+IF($DB37&gt;2020,$C83*INDIRECT("'Bonus Calc'!"&amp;$AC$101&amp;61)))</f>
        <v>0</v>
      </c>
      <c r="BC83" s="467">
        <f ca="1">IF($C$8="y",$C83*IF($DB37&gt;2019,VLOOKUP(2020,'Bonus Calc'!$A$18:$CZ$61,$AD$104,0),VLOOKUP($DB37,'Bonus Calc'!$A$18:$CZ$61,$AD$104,0)),+IF(OR($DB37&gt;2020,$C83=0),0,INDIRECT("'"&amp;$D$102&amp;"'!"&amp;$AD$101&amp;$D$103))+IF($DB37&gt;2020,$C83*INDIRECT("'Bonus Calc'!"&amp;$AD$101&amp;61)))</f>
        <v>0</v>
      </c>
      <c r="BD83" s="467">
        <f ca="1">IF($C$8="y",$C83*IF($DB37&gt;2019,VLOOKUP(2020,'Bonus Calc'!$A$18:$CZ$61,$AE$104,0),VLOOKUP($DB37,'Bonus Calc'!$A$18:$CZ$61,$AE$104,0)),+IF(OR($DB37&gt;2020,$C83=0),0,INDIRECT("'"&amp;$D$102&amp;"'!"&amp;$AE$101&amp;$D$103))+IF($DB37&gt;2020,$C83*INDIRECT("'Bonus Calc'!"&amp;$AE$101&amp;61)))</f>
        <v>0</v>
      </c>
      <c r="BE83" s="467">
        <f ca="1">IF($C$8="y",$C83*IF($DB37&gt;2019,VLOOKUP(2020,'Bonus Calc'!$A$18:$CZ$61,$AF$104,0),VLOOKUP($DB37,'Bonus Calc'!$A$18:$CZ$61,$AF$104,0)),+IF(OR($DB37&gt;2020,$C83=0),0,INDIRECT("'"&amp;$D$102&amp;"'!"&amp;$AF$101&amp;$D$103))+IF($DB37&gt;2020,$C83*INDIRECT("'Bonus Calc'!"&amp;$AF$101&amp;61)))</f>
        <v>0</v>
      </c>
      <c r="BF83" s="467">
        <f ca="1">IF($C$8="y",$C83*IF($DB37&gt;2019,VLOOKUP(2020,'Bonus Calc'!$A$18:$CZ$61,$AG$104,0),VLOOKUP($DB37,'Bonus Calc'!$A$18:$CZ$61,$AG$104,0)),+IF(OR($DB37&gt;2020,$C83=0),0,INDIRECT("'"&amp;$D$102&amp;"'!"&amp;$AG$101&amp;$D$103))+IF($DB37&gt;2020,$C83*INDIRECT("'Bonus Calc'!"&amp;$AG$101&amp;61)))</f>
        <v>0</v>
      </c>
      <c r="BG83" s="467">
        <f ca="1">IF($C$8="y",$C83*IF($DB37&gt;2019,VLOOKUP(2020,'Bonus Calc'!$A$18:$CZ$61,$AH$104,0),VLOOKUP($DB37,'Bonus Calc'!$A$18:$CZ$61,$AH$104,0)),+IF(OR($DB37&gt;2020,$C83=0),0,INDIRECT("'"&amp;$D$102&amp;"'!"&amp;$AH$101&amp;$D$103))+IF($DB37&gt;2020,$C83*INDIRECT("'Bonus Calc'!"&amp;$AH$101&amp;61)))</f>
        <v>0</v>
      </c>
      <c r="BH83" s="467">
        <f ca="1">IF($C$8="y",$C83*IF($DB37&gt;2019,VLOOKUP(2020,'Bonus Calc'!$A$18:$CZ$61,$AI$104,0),VLOOKUP($DB37,'Bonus Calc'!$A$18:$CZ$61,$AI$104,0)),+IF(OR($DB37&gt;2020,$C83=0),0,INDIRECT("'"&amp;$D$102&amp;"'!"&amp;$AI$101&amp;$D$103))+IF($DB37&gt;2020,$C83*INDIRECT("'Bonus Calc'!"&amp;$AI$101&amp;61)))</f>
        <v>0</v>
      </c>
      <c r="BI83" s="467">
        <f ca="1">IF($C$8="y",$C83*IF($DB37&gt;2019,VLOOKUP(2020,'Bonus Calc'!$A$18:$CZ$61,$AJ$104,0),VLOOKUP($DB37,'Bonus Calc'!$A$18:$CZ$61,$AJ$104,0)),+IF(OR($DB37&gt;2020,$C83=0),0,INDIRECT("'"&amp;$D$102&amp;"'!"&amp;$AJ$101&amp;$D$103))+IF($DB37&gt;2020,$C83*INDIRECT("'Bonus Calc'!"&amp;$AJ$101&amp;61)))</f>
        <v>0</v>
      </c>
      <c r="BJ83" s="467">
        <f ca="1">IF($C$8="y",$C83*IF($DB37&gt;2019,VLOOKUP(2020,'Bonus Calc'!$A$18:$CZ$61,$AK$104,0),VLOOKUP($DB37,'Bonus Calc'!$A$18:$CZ$61,$AK$104,0)),+IF(OR($DB37&gt;2020,$C83=0),0,INDIRECT("'"&amp;$D$102&amp;"'!"&amp;$AK$101&amp;$D$103))+IF($DB37&gt;2020,$C83*INDIRECT("'Bonus Calc'!"&amp;$AK$101&amp;61)))</f>
        <v>0</v>
      </c>
      <c r="BK83" s="467">
        <f ca="1">IF($C$8="y",$C83*IF($DB37&gt;2019,VLOOKUP(2020,'Bonus Calc'!$A$18:$CZ$61,$AL$104,0),VLOOKUP($DB37,'Bonus Calc'!$A$18:$CZ$61,$AL$104,0)),+IF(OR($DB37&gt;2020,$C83=0),0,INDIRECT("'"&amp;$D$102&amp;"'!"&amp;$AL$101&amp;$D$103))+IF($DB37&gt;2020,$C83*INDIRECT("'Bonus Calc'!"&amp;$AL$101&amp;61)))</f>
        <v>0</v>
      </c>
      <c r="BL83" s="467">
        <f ca="1">IF($C$8="y",$C83*IF($DB37&gt;2019,VLOOKUP(2020,'Bonus Calc'!$A$18:$CZ$61,$AM$104,0),VLOOKUP($DB37,'Bonus Calc'!$A$18:$CZ$61,$AM$104,0)),+IF(OR($DB37&gt;2020,$C83=0),0,INDIRECT("'"&amp;$D$102&amp;"'!"&amp;$AM$101&amp;$D$103))+IF($DB37&gt;2020,$C83*INDIRECT("'Bonus Calc'!"&amp;$AM$101&amp;61)))</f>
        <v>0</v>
      </c>
      <c r="BM83" s="467">
        <f ca="1">IF($C$8="y",$C83*IF($DB37&gt;2019,VLOOKUP(2020,'Bonus Calc'!$A$18:$CZ$61,$AN$104,0),VLOOKUP($DB37,'Bonus Calc'!$A$18:$CZ$61,$AN$104,0)),+IF(OR($DB37&gt;2020,$C83=0),0,INDIRECT("'"&amp;$D$102&amp;"'!"&amp;$AN$101&amp;$D$103))+IF($DB37&gt;2020,$C83*INDIRECT("'Bonus Calc'!"&amp;$AN$101&amp;61)))</f>
        <v>0</v>
      </c>
      <c r="BN83" s="467">
        <f ca="1">IF($C$8="y",$C83*IF($DB37&gt;2019,VLOOKUP(2020,'Bonus Calc'!$A$18:$CZ$61,$AO$104,0),VLOOKUP($DB37,'Bonus Calc'!$A$18:$CZ$61,$AO$104,0)),+IF(OR($DB37&gt;2020,$C83=0),0,INDIRECT("'"&amp;$D$102&amp;"'!"&amp;$AO$101&amp;$D$103))+IF($DB37&gt;2020,$C83*INDIRECT("'Bonus Calc'!"&amp;$AO$101&amp;61)))</f>
        <v>0</v>
      </c>
      <c r="BO83" s="467">
        <f ca="1">IF($C$8="y",$C83*IF($DB37&gt;2019,VLOOKUP(2020,'Bonus Calc'!$A$18:$CZ$61,$AP$104,0),VLOOKUP($DB37,'Bonus Calc'!$A$18:$CZ$61,$AP$104,0)),+IF(OR($DB37&gt;2020,$C83=0),0,INDIRECT("'"&amp;$D$102&amp;"'!"&amp;$AP$101&amp;$D$103))+IF($DB37&gt;2020,$C83*INDIRECT("'Bonus Calc'!"&amp;$AP$101&amp;61)))</f>
        <v>0</v>
      </c>
      <c r="BP83" s="467">
        <f ca="1">IF($C$8="y",$C83*IF($DB37&gt;2019,VLOOKUP(2020,'Bonus Calc'!$A$18:$CZ$61,$AQ$104,0),VLOOKUP($DB37,'Bonus Calc'!$A$18:$CZ$61,$AQ$104,0)),+IF(OR($DB37&gt;2020,$C83=0),0,INDIRECT("'"&amp;$D$102&amp;"'!"&amp;$AQ$101&amp;$D$103))+IF($DB37&gt;2020,$C83*INDIRECT("'Bonus Calc'!"&amp;$AQ$101&amp;61)))</f>
        <v>0</v>
      </c>
      <c r="BQ83" s="468"/>
      <c r="BR83" s="468"/>
      <c r="BS83" s="468"/>
      <c r="BT83" s="468"/>
      <c r="BU83" s="468"/>
      <c r="BV83" s="468"/>
      <c r="BW83" s="468"/>
      <c r="BX83" s="468"/>
      <c r="BY83" s="468"/>
      <c r="BZ83" s="468"/>
      <c r="CA83" s="468"/>
      <c r="CB83" s="468"/>
      <c r="CC83" s="468"/>
      <c r="CD83" s="468"/>
      <c r="CE83" s="468"/>
      <c r="CF83" s="468"/>
      <c r="CG83" s="467"/>
      <c r="CH83" s="467"/>
      <c r="CI83" s="467"/>
      <c r="CJ83" s="467"/>
      <c r="CK83" s="467"/>
      <c r="CL83" s="467"/>
      <c r="CM83" s="467"/>
      <c r="CN83" s="467"/>
      <c r="CO83" s="467"/>
      <c r="CP83" s="467"/>
      <c r="CQ83" s="467"/>
      <c r="CR83" s="467"/>
      <c r="CS83" s="467"/>
      <c r="CT83" s="467"/>
      <c r="CU83" s="467"/>
      <c r="CV83" s="467"/>
      <c r="CW83" s="467"/>
      <c r="CX83" s="467"/>
      <c r="CY83" s="467"/>
      <c r="CZ83" s="465">
        <f t="shared" ca="1" si="130"/>
        <v>0</v>
      </c>
    </row>
    <row r="84" spans="1:104" s="464" customFormat="1" x14ac:dyDescent="0.2">
      <c r="A84" s="195">
        <f t="shared" si="128"/>
        <v>27</v>
      </c>
      <c r="B84" s="195">
        <f t="shared" si="129"/>
        <v>2043</v>
      </c>
      <c r="C84" s="187">
        <f t="shared" ca="1" si="131"/>
        <v>0</v>
      </c>
      <c r="D84" s="466"/>
      <c r="E84" s="466"/>
      <c r="F84" s="466"/>
      <c r="G84" s="466"/>
      <c r="H84" s="466"/>
      <c r="I84" s="466"/>
      <c r="J84" s="466"/>
      <c r="K84" s="466"/>
      <c r="L84" s="466"/>
      <c r="M84" s="466"/>
      <c r="N84" s="466"/>
      <c r="O84" s="466"/>
      <c r="P84" s="466"/>
      <c r="Q84" s="466"/>
      <c r="R84" s="466"/>
      <c r="S84" s="466"/>
      <c r="T84" s="466"/>
      <c r="U84" s="466"/>
      <c r="V84" s="466"/>
      <c r="W84" s="467"/>
      <c r="X84" s="467"/>
      <c r="Y84" s="467"/>
      <c r="Z84" s="467"/>
      <c r="AA84" s="467"/>
      <c r="AB84" s="467"/>
      <c r="AC84" s="467"/>
      <c r="AD84" s="467">
        <f ca="1">IF($C$8="y",$C84*IF($DB38&gt;2019,VLOOKUP(2020,'Bonus Calc'!$A$18:$CZ$61,$D$104,0),VLOOKUP($DB38,'Bonus Calc'!$A$18:$CZ$61,$D$104,0)),+IF(OR($DB38&gt;2020,$C84=0),0,INDIRECT("'"&amp;$D$102&amp;"'!"&amp;$D$101&amp;$D$103))+IF($DB38&gt;2020,$C84*INDIRECT("'Bonus Calc'!"&amp;$D$101&amp;61)))</f>
        <v>0</v>
      </c>
      <c r="AE84" s="467">
        <f ca="1">IF($C$8="y",$C84*IF($DB38&gt;2019,VLOOKUP(2020,'Bonus Calc'!$A$18:$CZ$61,$E$104,0),VLOOKUP($DB38,'Bonus Calc'!$A$18:$CZ$61,$E$104,0)),+IF(OR($DB38&gt;2020,$C84=0),0,INDIRECT("'"&amp;$D$102&amp;"'!"&amp;$E$101&amp;$D$103))+IF($DB38&gt;2020,$C84*INDIRECT("'Bonus Calc'!"&amp;$E$101&amp;61)))</f>
        <v>0</v>
      </c>
      <c r="AF84" s="467">
        <f ca="1">IF($C$8="y",$C84*IF($DB38&gt;2019,VLOOKUP(2020,'Bonus Calc'!$A$18:$CZ$61,$F$104,0),VLOOKUP($DB38,'Bonus Calc'!$A$18:$CZ$61,$F$104,0)),+IF(OR($DB38&gt;2020,$C84=0),0,INDIRECT("'"&amp;$D$102&amp;"'!"&amp;$F$101&amp;$D$103))+IF($DB38&gt;2020,$C84*INDIRECT("'Bonus Calc'!"&amp;$F$101&amp;61)))</f>
        <v>0</v>
      </c>
      <c r="AG84" s="467">
        <f ca="1">IF($C$8="y",$C84*IF($DB38&gt;2019,VLOOKUP(2020,'Bonus Calc'!$A$18:$CZ$61,$G$104,0),VLOOKUP($DB38,'Bonus Calc'!$A$18:$CZ$61,$G$104,0)),+IF(OR($DB38&gt;2020,$C84=0),0,INDIRECT("'"&amp;$D$102&amp;"'!"&amp;$G$101&amp;$D$103))+IF($DB38&gt;2020,$C84*INDIRECT("'Bonus Calc'!"&amp;$G$101&amp;61)))</f>
        <v>0</v>
      </c>
      <c r="AH84" s="467">
        <f ca="1">IF($C$8="y",$C84*IF($DB38&gt;2019,VLOOKUP(2020,'Bonus Calc'!$A$18:$CZ$61,$H$104,0),VLOOKUP($DB38,'Bonus Calc'!$A$18:$CZ$61,$H$104,0)),+IF(OR($DB38&gt;2020,$C84=0),0,INDIRECT("'"&amp;$D$102&amp;"'!"&amp;$H$101&amp;$D$103))+IF($DB38&gt;2020,$C84*INDIRECT("'Bonus Calc'!"&amp;$H$101&amp;61)))</f>
        <v>0</v>
      </c>
      <c r="AI84" s="467">
        <f ca="1">IF($C$8="y",$C84*IF($DB38&gt;2019,VLOOKUP(2020,'Bonus Calc'!$A$18:$CZ$61,$I$104,0),VLOOKUP($DB38,'Bonus Calc'!$A$18:$CZ$61,$I$104,0)),+IF(OR($DB38&gt;2020,$C84=0),0,INDIRECT("'"&amp;$D$102&amp;"'!"&amp;$I$101&amp;$D$103))+IF($DB38&gt;2020,$C84*INDIRECT("'Bonus Calc'!"&amp;$I$101&amp;61)))</f>
        <v>0</v>
      </c>
      <c r="AJ84" s="467">
        <f ca="1">IF($C$8="y",$C84*IF($DB38&gt;2019,VLOOKUP(2020,'Bonus Calc'!$A$18:$CZ$61,$J$104,0),VLOOKUP($DB38,'Bonus Calc'!$A$18:$CZ$61,$J$104,0)),+IF(OR($DB38&gt;2020,$C84=0),0,INDIRECT("'"&amp;$D$102&amp;"'!"&amp;$J$101&amp;$D$103))+IF($DB38&gt;2020,$C84*INDIRECT("'Bonus Calc'!"&amp;$J$101&amp;61)))</f>
        <v>0</v>
      </c>
      <c r="AK84" s="467">
        <f ca="1">IF($C$8="y",$C84*IF($DB38&gt;2019,VLOOKUP(2020,'Bonus Calc'!$A$18:$CZ$61,$K$104,0),VLOOKUP($DB38,'Bonus Calc'!$A$18:$CZ$61,$K$104,0)),+IF(OR($DB38&gt;2020,$C84=0),0,INDIRECT("'"&amp;$D$102&amp;"'!"&amp;$K$101&amp;$D$103))+IF($DB38&gt;2020,$C84*INDIRECT("'Bonus Calc'!"&amp;$K$101&amp;61)))</f>
        <v>0</v>
      </c>
      <c r="AL84" s="467">
        <f ca="1">IF($C$8="y",$C84*IF($DB38&gt;2019,VLOOKUP(2020,'Bonus Calc'!$A$18:$CZ$61,$L$104,0),VLOOKUP($DB38,'Bonus Calc'!$A$18:$CZ$61,$L$104,0)),+IF(OR($DB38&gt;2020,$C84=0),0,INDIRECT("'"&amp;$D$102&amp;"'!"&amp;$L$101&amp;$D$103))+IF($DB38&gt;2020,$C84*INDIRECT("'Bonus Calc'!"&amp;$L$101&amp;61)))</f>
        <v>0</v>
      </c>
      <c r="AM84" s="467">
        <f ca="1">IF($C$8="y",$C84*IF($DB38&gt;2019,VLOOKUP(2020,'Bonus Calc'!$A$18:$CZ$61,$M$104,0),VLOOKUP($DB38,'Bonus Calc'!$A$18:$CZ$61,$M$104,0)),+IF(OR($DB38&gt;2020,$C84=0),0,INDIRECT("'"&amp;$D$102&amp;"'!"&amp;$M$101&amp;$D$103))+IF($DB38&gt;2020,$C84*INDIRECT("'Bonus Calc'!"&amp;$M$101&amp;61)))</f>
        <v>0</v>
      </c>
      <c r="AN84" s="467">
        <f ca="1">IF($C$8="y",$C84*IF($DB38&gt;2019,VLOOKUP(2020,'Bonus Calc'!$A$18:$CZ$61,$N$104,0),VLOOKUP($DB38,'Bonus Calc'!$A$18:$CZ$61,$N$104,0)),+IF(OR($DB38&gt;2020,$C84=0),0,INDIRECT("'"&amp;$D$102&amp;"'!"&amp;$N$101&amp;$D$103))+IF($DB38&gt;2020,$C84*INDIRECT("'Bonus Calc'!"&amp;$N$101&amp;61)))</f>
        <v>0</v>
      </c>
      <c r="AO84" s="467">
        <f ca="1">IF($C$8="y",$C84*IF($DB38&gt;2019,VLOOKUP(2020,'Bonus Calc'!$A$18:$CZ$61,$O$104,0),VLOOKUP($DB38,'Bonus Calc'!$A$18:$CZ$61,$O$104,0)),+IF(OR($DB38&gt;2020,$C84=0),0,INDIRECT("'"&amp;$D$102&amp;"'!"&amp;$O$101&amp;$D$103))+IF($DB38&gt;2020,$C84*INDIRECT("'Bonus Calc'!"&amp;$O$101&amp;61)))</f>
        <v>0</v>
      </c>
      <c r="AP84" s="467">
        <f ca="1">IF($C$8="y",$C84*IF($DB38&gt;2019,VLOOKUP(2020,'Bonus Calc'!$A$18:$CZ$61,$P$104,0),VLOOKUP($DB38,'Bonus Calc'!$A$18:$CZ$61,$P$104,0)),+IF(OR($DB38&gt;2020,$C84=0),0,INDIRECT("'"&amp;$D$102&amp;"'!"&amp;$P$101&amp;$D$103))+IF($DB38&gt;2020,$C84*INDIRECT("'Bonus Calc'!"&amp;$P$101&amp;61)))</f>
        <v>0</v>
      </c>
      <c r="AQ84" s="467">
        <f ca="1">IF($C$8="y",$C84*IF($DB38&gt;2019,VLOOKUP(2020,'Bonus Calc'!$A$18:$CZ$61,$Q$104,0),VLOOKUP($DB38,'Bonus Calc'!$A$18:$CZ$61,$Q$104,0)),+IF(OR($DB38&gt;2020,$C84=0),0,INDIRECT("'"&amp;$D$102&amp;"'!"&amp;$Q$101&amp;$D$103))+IF($DB38&gt;2020,$C84*INDIRECT("'Bonus Calc'!"&amp;$Q$101&amp;61)))</f>
        <v>0</v>
      </c>
      <c r="AR84" s="467">
        <f ca="1">IF($C$8="y",$C84*IF($DB38&gt;2019,VLOOKUP(2020,'Bonus Calc'!$A$18:$CZ$61,$R$104,0),VLOOKUP($DB38,'Bonus Calc'!$A$18:$CZ$61,$R$104,0)),+IF(OR($DB38&gt;2020,$C84=0),0,INDIRECT("'"&amp;$D$102&amp;"'!"&amp;$R$101&amp;$D$103))+IF($DB38&gt;2020,$C84*INDIRECT("'Bonus Calc'!"&amp;$R$101&amp;61)))</f>
        <v>0</v>
      </c>
      <c r="AS84" s="467">
        <f ca="1">IF($C$8="y",$C84*IF($DB38&gt;2019,VLOOKUP(2020,'Bonus Calc'!$A$18:$CZ$61,$S$104,0),VLOOKUP($DB38,'Bonus Calc'!$A$18:$CZ$61,$S$104,0)),+IF(OR($DB38&gt;2020,$C84=0),0,INDIRECT("'"&amp;$D$102&amp;"'!"&amp;$S$101&amp;$D$103))+IF($DB38&gt;2020,$C84*INDIRECT("'Bonus Calc'!"&amp;$S$101&amp;61)))</f>
        <v>0</v>
      </c>
      <c r="AT84" s="467">
        <f ca="1">IF($C$8="y",$C84*IF($DB38&gt;2019,VLOOKUP(2020,'Bonus Calc'!$A$18:$CZ$61,$T$104,0),VLOOKUP($DB38,'Bonus Calc'!$A$18:$CZ$61,$T$104,0)),+IF(OR($DB38&gt;2020,$C84=0),0,INDIRECT("'"&amp;$D$102&amp;"'!"&amp;$T$101&amp;$D$103))+IF($DB38&gt;2020,$C84*INDIRECT("'Bonus Calc'!"&amp;$T$101&amp;61)))</f>
        <v>0</v>
      </c>
      <c r="AU84" s="467">
        <f ca="1">IF($C$8="y",$C84*IF($DB38&gt;2019,VLOOKUP(2020,'Bonus Calc'!$A$18:$CZ$61,$U$104,0),VLOOKUP($DB38,'Bonus Calc'!$A$18:$CZ$61,$U$104,0)),+IF(OR($DB38&gt;2020,$C84=0),0,INDIRECT("'"&amp;$D$102&amp;"'!"&amp;$U$101&amp;$D$103))+IF($DB38&gt;2020,$C84*INDIRECT("'Bonus Calc'!"&amp;$U$101&amp;61)))</f>
        <v>0</v>
      </c>
      <c r="AV84" s="467">
        <f ca="1">IF($C$8="y",$C84*IF($DB38&gt;2019,VLOOKUP(2020,'Bonus Calc'!$A$18:$CZ$61,$V$104,0),VLOOKUP($DB38,'Bonus Calc'!$A$18:$CZ$61,$V$104,0)),+IF(OR($DB38&gt;2020,$C84=0),0,INDIRECT("'"&amp;$D$102&amp;"'!"&amp;$V$101&amp;$D$103))+IF($DB38&gt;2020,$C84*INDIRECT("'Bonus Calc'!"&amp;$V$101&amp;61)))</f>
        <v>0</v>
      </c>
      <c r="AW84" s="467">
        <f ca="1">IF($C$8="y",$C84*IF($DB38&gt;2019,VLOOKUP(2020,'Bonus Calc'!$A$18:$CZ$61,$W$104,0),VLOOKUP($DB38,'Bonus Calc'!$A$18:$CZ$61,$W$104,0)),+IF(OR($DB38&gt;2020,$C84=0),0,INDIRECT("'"&amp;$D$102&amp;"'!"&amp;$W$101&amp;$D$103))+IF($DB38&gt;2020,$C84*INDIRECT("'Bonus Calc'!"&amp;$W$101&amp;61)))</f>
        <v>0</v>
      </c>
      <c r="AX84" s="467">
        <f ca="1">IF($C$8="y",$C84*IF($DB38&gt;2019,VLOOKUP(2020,'Bonus Calc'!$A$18:$CZ$61,$X$104,0),VLOOKUP($DB38,'Bonus Calc'!$A$18:$CZ$61,$X$104,0)),+IF(OR($DB38&gt;2020,$C84=0),0,INDIRECT("'"&amp;$D$102&amp;"'!"&amp;$X$101&amp;$D$103))+IF($DB38&gt;2020,$C84*INDIRECT("'Bonus Calc'!"&amp;$X$101&amp;61)))</f>
        <v>0</v>
      </c>
      <c r="AY84" s="467">
        <f ca="1">IF($C$8="y",$C84*IF($DB38&gt;2019,VLOOKUP(2020,'Bonus Calc'!$A$18:$CZ$61,$Y$104,0),VLOOKUP($DB38,'Bonus Calc'!$A$18:$CZ$61,$Y$104,0)),+IF(OR($DB38&gt;2020,$C84=0),0,INDIRECT("'"&amp;$D$102&amp;"'!"&amp;$Y$101&amp;$D$103))+IF($DB38&gt;2020,$C84*INDIRECT("'Bonus Calc'!"&amp;$Y$101&amp;61)))</f>
        <v>0</v>
      </c>
      <c r="AZ84" s="467">
        <f ca="1">IF($C$8="y",$C84*IF($DB38&gt;2019,VLOOKUP(2020,'Bonus Calc'!$A$18:$CZ$61,$Z$104,0),VLOOKUP($DB38,'Bonus Calc'!$A$18:$CZ$61,$Z$104,0)),+IF(OR($DB38&gt;2020,$C84=0),0,INDIRECT("'"&amp;$D$102&amp;"'!"&amp;$Z$101&amp;$D$103))+IF($DB38&gt;2020,$C84*INDIRECT("'Bonus Calc'!"&amp;$Z$101&amp;61)))</f>
        <v>0</v>
      </c>
      <c r="BA84" s="467">
        <f ca="1">IF($C$8="y",$C84*IF($DB38&gt;2019,VLOOKUP(2020,'Bonus Calc'!$A$18:$CZ$61,$AA$104,0),VLOOKUP($DB38,'Bonus Calc'!$A$18:$CZ$61,$AA$104,0)),+IF(OR($DB38&gt;2020,$C84=0),0,INDIRECT("'"&amp;$D$102&amp;"'!"&amp;$AA$101&amp;$D$103))+IF($DB38&gt;2020,$C84*INDIRECT("'Bonus Calc'!"&amp;$AA$101&amp;61)))</f>
        <v>0</v>
      </c>
      <c r="BB84" s="467">
        <f ca="1">IF($C$8="y",$C84*IF($DB38&gt;2019,VLOOKUP(2020,'Bonus Calc'!$A$18:$CZ$61,$AB$104,0),VLOOKUP($DB38,'Bonus Calc'!$A$18:$CZ$61,$AB$104,0)),+IF(OR($DB38&gt;2020,$C84=0),0,INDIRECT("'"&amp;$D$102&amp;"'!"&amp;$AB$101&amp;$D$103))+IF($DB38&gt;2020,$C84*INDIRECT("'Bonus Calc'!"&amp;$AB$101&amp;61)))</f>
        <v>0</v>
      </c>
      <c r="BC84" s="467">
        <f ca="1">IF($C$8="y",$C84*IF($DB38&gt;2019,VLOOKUP(2020,'Bonus Calc'!$A$18:$CZ$61,$AC$104,0),VLOOKUP($DB38,'Bonus Calc'!$A$18:$CZ$61,$AC$104,0)),+IF(OR($DB38&gt;2020,$C84=0),0,INDIRECT("'"&amp;$D$102&amp;"'!"&amp;$AC$101&amp;$D$103))+IF($DB38&gt;2020,$C84*INDIRECT("'Bonus Calc'!"&amp;$AC$101&amp;61)))</f>
        <v>0</v>
      </c>
      <c r="BD84" s="467">
        <f ca="1">IF($C$8="y",$C84*IF($DB38&gt;2019,VLOOKUP(2020,'Bonus Calc'!$A$18:$CZ$61,$AD$104,0),VLOOKUP($DB38,'Bonus Calc'!$A$18:$CZ$61,$AD$104,0)),+IF(OR($DB38&gt;2020,$C84=0),0,INDIRECT("'"&amp;$D$102&amp;"'!"&amp;$AD$101&amp;$D$103))+IF($DB38&gt;2020,$C84*INDIRECT("'Bonus Calc'!"&amp;$AD$101&amp;61)))</f>
        <v>0</v>
      </c>
      <c r="BE84" s="467">
        <f ca="1">IF($C$8="y",$C84*IF($DB38&gt;2019,VLOOKUP(2020,'Bonus Calc'!$A$18:$CZ$61,$AE$104,0),VLOOKUP($DB38,'Bonus Calc'!$A$18:$CZ$61,$AE$104,0)),+IF(OR($DB38&gt;2020,$C84=0),0,INDIRECT("'"&amp;$D$102&amp;"'!"&amp;$AE$101&amp;$D$103))+IF($DB38&gt;2020,$C84*INDIRECT("'Bonus Calc'!"&amp;$AE$101&amp;61)))</f>
        <v>0</v>
      </c>
      <c r="BF84" s="467">
        <f ca="1">IF($C$8="y",$C84*IF($DB38&gt;2019,VLOOKUP(2020,'Bonus Calc'!$A$18:$CZ$61,$AF$104,0),VLOOKUP($DB38,'Bonus Calc'!$A$18:$CZ$61,$AF$104,0)),+IF(OR($DB38&gt;2020,$C84=0),0,INDIRECT("'"&amp;$D$102&amp;"'!"&amp;$AF$101&amp;$D$103))+IF($DB38&gt;2020,$C84*INDIRECT("'Bonus Calc'!"&amp;$AF$101&amp;61)))</f>
        <v>0</v>
      </c>
      <c r="BG84" s="467">
        <f ca="1">IF($C$8="y",$C84*IF($DB38&gt;2019,VLOOKUP(2020,'Bonus Calc'!$A$18:$CZ$61,$AG$104,0),VLOOKUP($DB38,'Bonus Calc'!$A$18:$CZ$61,$AG$104,0)),+IF(OR($DB38&gt;2020,$C84=0),0,INDIRECT("'"&amp;$D$102&amp;"'!"&amp;$AG$101&amp;$D$103))+IF($DB38&gt;2020,$C84*INDIRECT("'Bonus Calc'!"&amp;$AG$101&amp;61)))</f>
        <v>0</v>
      </c>
      <c r="BH84" s="467">
        <f ca="1">IF($C$8="y",$C84*IF($DB38&gt;2019,VLOOKUP(2020,'Bonus Calc'!$A$18:$CZ$61,$AH$104,0),VLOOKUP($DB38,'Bonus Calc'!$A$18:$CZ$61,$AH$104,0)),+IF(OR($DB38&gt;2020,$C84=0),0,INDIRECT("'"&amp;$D$102&amp;"'!"&amp;$AH$101&amp;$D$103))+IF($DB38&gt;2020,$C84*INDIRECT("'Bonus Calc'!"&amp;$AH$101&amp;61)))</f>
        <v>0</v>
      </c>
      <c r="BI84" s="467">
        <f ca="1">IF($C$8="y",$C84*IF($DB38&gt;2019,VLOOKUP(2020,'Bonus Calc'!$A$18:$CZ$61,$AI$104,0),VLOOKUP($DB38,'Bonus Calc'!$A$18:$CZ$61,$AI$104,0)),+IF(OR($DB38&gt;2020,$C84=0),0,INDIRECT("'"&amp;$D$102&amp;"'!"&amp;$AI$101&amp;$D$103))+IF($DB38&gt;2020,$C84*INDIRECT("'Bonus Calc'!"&amp;$AI$101&amp;61)))</f>
        <v>0</v>
      </c>
      <c r="BJ84" s="467">
        <f ca="1">IF($C$8="y",$C84*IF($DB38&gt;2019,VLOOKUP(2020,'Bonus Calc'!$A$18:$CZ$61,$AJ$104,0),VLOOKUP($DB38,'Bonus Calc'!$A$18:$CZ$61,$AJ$104,0)),+IF(OR($DB38&gt;2020,$C84=0),0,INDIRECT("'"&amp;$D$102&amp;"'!"&amp;$AJ$101&amp;$D$103))+IF($DB38&gt;2020,$C84*INDIRECT("'Bonus Calc'!"&amp;$AJ$101&amp;61)))</f>
        <v>0</v>
      </c>
      <c r="BK84" s="467">
        <f ca="1">IF($C$8="y",$C84*IF($DB38&gt;2019,VLOOKUP(2020,'Bonus Calc'!$A$18:$CZ$61,$AK$104,0),VLOOKUP($DB38,'Bonus Calc'!$A$18:$CZ$61,$AK$104,0)),+IF(OR($DB38&gt;2020,$C84=0),0,INDIRECT("'"&amp;$D$102&amp;"'!"&amp;$AK$101&amp;$D$103))+IF($DB38&gt;2020,$C84*INDIRECT("'Bonus Calc'!"&amp;$AK$101&amp;61)))</f>
        <v>0</v>
      </c>
      <c r="BL84" s="467">
        <f ca="1">IF($C$8="y",$C84*IF($DB38&gt;2019,VLOOKUP(2020,'Bonus Calc'!$A$18:$CZ$61,$AL$104,0),VLOOKUP($DB38,'Bonus Calc'!$A$18:$CZ$61,$AL$104,0)),+IF(OR($DB38&gt;2020,$C84=0),0,INDIRECT("'"&amp;$D$102&amp;"'!"&amp;$AL$101&amp;$D$103))+IF($DB38&gt;2020,$C84*INDIRECT("'Bonus Calc'!"&amp;$AL$101&amp;61)))</f>
        <v>0</v>
      </c>
      <c r="BM84" s="467">
        <f ca="1">IF($C$8="y",$C84*IF($DB38&gt;2019,VLOOKUP(2020,'Bonus Calc'!$A$18:$CZ$61,$AM$104,0),VLOOKUP($DB38,'Bonus Calc'!$A$18:$CZ$61,$AM$104,0)),+IF(OR($DB38&gt;2020,$C84=0),0,INDIRECT("'"&amp;$D$102&amp;"'!"&amp;$AM$101&amp;$D$103))+IF($DB38&gt;2020,$C84*INDIRECT("'Bonus Calc'!"&amp;$AM$101&amp;61)))</f>
        <v>0</v>
      </c>
      <c r="BN84" s="467">
        <f ca="1">IF($C$8="y",$C84*IF($DB38&gt;2019,VLOOKUP(2020,'Bonus Calc'!$A$18:$CZ$61,$AN$104,0),VLOOKUP($DB38,'Bonus Calc'!$A$18:$CZ$61,$AN$104,0)),+IF(OR($DB38&gt;2020,$C84=0),0,INDIRECT("'"&amp;$D$102&amp;"'!"&amp;$AN$101&amp;$D$103))+IF($DB38&gt;2020,$C84*INDIRECT("'Bonus Calc'!"&amp;$AN$101&amp;61)))</f>
        <v>0</v>
      </c>
      <c r="BO84" s="467">
        <f ca="1">IF($C$8="y",$C84*IF($DB38&gt;2019,VLOOKUP(2020,'Bonus Calc'!$A$18:$CZ$61,$AO$104,0),VLOOKUP($DB38,'Bonus Calc'!$A$18:$CZ$61,$AO$104,0)),+IF(OR($DB38&gt;2020,$C84=0),0,INDIRECT("'"&amp;$D$102&amp;"'!"&amp;$AO$101&amp;$D$103))+IF($DB38&gt;2020,$C84*INDIRECT("'Bonus Calc'!"&amp;$AO$101&amp;61)))</f>
        <v>0</v>
      </c>
      <c r="BP84" s="467">
        <f ca="1">IF($C$8="y",$C84*IF($DB38&gt;2019,VLOOKUP(2020,'Bonus Calc'!$A$18:$CZ$61,$AP$104,0),VLOOKUP($DB38,'Bonus Calc'!$A$18:$CZ$61,$AP$104,0)),+IF(OR($DB38&gt;2020,$C84=0),0,INDIRECT("'"&amp;$D$102&amp;"'!"&amp;$AP$101&amp;$D$103))+IF($DB38&gt;2020,$C84*INDIRECT("'Bonus Calc'!"&amp;$AP$101&amp;61)))</f>
        <v>0</v>
      </c>
      <c r="BQ84" s="467">
        <f ca="1">IF($C$8="y",$C84*IF($DB38&gt;2019,VLOOKUP(2020,'Bonus Calc'!$A$18:$CZ$61,$AQ$104,0),VLOOKUP($DB38,'Bonus Calc'!$A$18:$CZ$61,$AQ$104,0)),+IF(OR($DB38&gt;2020,$C84=0),0,INDIRECT("'"&amp;$D$102&amp;"'!"&amp;$AQ$101&amp;$D$103))+IF($DB38&gt;2020,$C84*INDIRECT("'Bonus Calc'!"&amp;$AQ$101&amp;61)))</f>
        <v>0</v>
      </c>
      <c r="BR84" s="468"/>
      <c r="BS84" s="468"/>
      <c r="BT84" s="468"/>
      <c r="BU84" s="468"/>
      <c r="BV84" s="468"/>
      <c r="BW84" s="468"/>
      <c r="BX84" s="468"/>
      <c r="BY84" s="468"/>
      <c r="BZ84" s="468"/>
      <c r="CA84" s="468"/>
      <c r="CB84" s="468"/>
      <c r="CC84" s="468"/>
      <c r="CD84" s="468"/>
      <c r="CE84" s="468"/>
      <c r="CF84" s="468"/>
      <c r="CG84" s="467"/>
      <c r="CH84" s="467"/>
      <c r="CI84" s="467"/>
      <c r="CJ84" s="467"/>
      <c r="CK84" s="467"/>
      <c r="CL84" s="467"/>
      <c r="CM84" s="467"/>
      <c r="CN84" s="467"/>
      <c r="CO84" s="467"/>
      <c r="CP84" s="467"/>
      <c r="CQ84" s="467"/>
      <c r="CR84" s="467"/>
      <c r="CS84" s="467"/>
      <c r="CT84" s="467"/>
      <c r="CU84" s="467"/>
      <c r="CV84" s="467"/>
      <c r="CW84" s="467"/>
      <c r="CX84" s="467"/>
      <c r="CY84" s="467"/>
      <c r="CZ84" s="465">
        <f t="shared" ca="1" si="130"/>
        <v>0</v>
      </c>
    </row>
    <row r="85" spans="1:104" s="464" customFormat="1" x14ac:dyDescent="0.2">
      <c r="A85" s="195">
        <f t="shared" si="128"/>
        <v>28</v>
      </c>
      <c r="B85" s="195">
        <f t="shared" si="129"/>
        <v>2044</v>
      </c>
      <c r="C85" s="187">
        <f t="shared" ca="1" si="131"/>
        <v>0</v>
      </c>
      <c r="D85" s="466"/>
      <c r="E85" s="466"/>
      <c r="F85" s="466"/>
      <c r="G85" s="466"/>
      <c r="H85" s="466"/>
      <c r="I85" s="466"/>
      <c r="J85" s="466"/>
      <c r="K85" s="466"/>
      <c r="L85" s="466"/>
      <c r="M85" s="466"/>
      <c r="N85" s="466"/>
      <c r="O85" s="466"/>
      <c r="P85" s="466"/>
      <c r="Q85" s="466"/>
      <c r="R85" s="466"/>
      <c r="S85" s="466"/>
      <c r="T85" s="466"/>
      <c r="U85" s="466"/>
      <c r="V85" s="466"/>
      <c r="W85" s="467"/>
      <c r="X85" s="467"/>
      <c r="Y85" s="467"/>
      <c r="Z85" s="467"/>
      <c r="AA85" s="467"/>
      <c r="AB85" s="467"/>
      <c r="AC85" s="467"/>
      <c r="AD85" s="467"/>
      <c r="AE85" s="467">
        <f ca="1">IF($C$8="y",$C85*IF($DB39&gt;2019,VLOOKUP(2020,'Bonus Calc'!$A$18:$CZ$61,$D$104,0),VLOOKUP($DB39,'Bonus Calc'!$A$18:$CZ$61,$D$104,0)),+IF(OR($DB39&gt;2020,$C85=0),0,INDIRECT("'"&amp;$D$102&amp;"'!"&amp;$D$101&amp;$D$103))+IF($DB39&gt;2020,$C85*INDIRECT("'Bonus Calc'!"&amp;$D$101&amp;61)))</f>
        <v>0</v>
      </c>
      <c r="AF85" s="467">
        <f ca="1">IF($C$8="y",$C85*IF($DB39&gt;2019,VLOOKUP(2020,'Bonus Calc'!$A$18:$CZ$61,$E$104,0),VLOOKUP($DB39,'Bonus Calc'!$A$18:$CZ$61,$E$104,0)),+IF(OR($DB39&gt;2020,$C85=0),0,INDIRECT("'"&amp;$D$102&amp;"'!"&amp;$E$101&amp;$D$103))+IF($DB39&gt;2020,$C85*INDIRECT("'Bonus Calc'!"&amp;$E$101&amp;61)))</f>
        <v>0</v>
      </c>
      <c r="AG85" s="467">
        <f ca="1">IF($C$8="y",$C85*IF($DB39&gt;2019,VLOOKUP(2020,'Bonus Calc'!$A$18:$CZ$61,$F$104,0),VLOOKUP($DB39,'Bonus Calc'!$A$18:$CZ$61,$F$104,0)),+IF(OR($DB39&gt;2020,$C85=0),0,INDIRECT("'"&amp;$D$102&amp;"'!"&amp;$F$101&amp;$D$103))+IF($DB39&gt;2020,$C85*INDIRECT("'Bonus Calc'!"&amp;$F$101&amp;61)))</f>
        <v>0</v>
      </c>
      <c r="AH85" s="467">
        <f ca="1">IF($C$8="y",$C85*IF($DB39&gt;2019,VLOOKUP(2020,'Bonus Calc'!$A$18:$CZ$61,$G$104,0),VLOOKUP($DB39,'Bonus Calc'!$A$18:$CZ$61,$G$104,0)),+IF(OR($DB39&gt;2020,$C85=0),0,INDIRECT("'"&amp;$D$102&amp;"'!"&amp;$G$101&amp;$D$103))+IF($DB39&gt;2020,$C85*INDIRECT("'Bonus Calc'!"&amp;$G$101&amp;61)))</f>
        <v>0</v>
      </c>
      <c r="AI85" s="467">
        <f ca="1">IF($C$8="y",$C85*IF($DB39&gt;2019,VLOOKUP(2020,'Bonus Calc'!$A$18:$CZ$61,$H$104,0),VLOOKUP($DB39,'Bonus Calc'!$A$18:$CZ$61,$H$104,0)),+IF(OR($DB39&gt;2020,$C85=0),0,INDIRECT("'"&amp;$D$102&amp;"'!"&amp;$H$101&amp;$D$103))+IF($DB39&gt;2020,$C85*INDIRECT("'Bonus Calc'!"&amp;$H$101&amp;61)))</f>
        <v>0</v>
      </c>
      <c r="AJ85" s="467">
        <f ca="1">IF($C$8="y",$C85*IF($DB39&gt;2019,VLOOKUP(2020,'Bonus Calc'!$A$18:$CZ$61,$I$104,0),VLOOKUP($DB39,'Bonus Calc'!$A$18:$CZ$61,$I$104,0)),+IF(OR($DB39&gt;2020,$C85=0),0,INDIRECT("'"&amp;$D$102&amp;"'!"&amp;$I$101&amp;$D$103))+IF($DB39&gt;2020,$C85*INDIRECT("'Bonus Calc'!"&amp;$I$101&amp;61)))</f>
        <v>0</v>
      </c>
      <c r="AK85" s="467">
        <f ca="1">IF($C$8="y",$C85*IF($DB39&gt;2019,VLOOKUP(2020,'Bonus Calc'!$A$18:$CZ$61,$J$104,0),VLOOKUP($DB39,'Bonus Calc'!$A$18:$CZ$61,$J$104,0)),+IF(OR($DB39&gt;2020,$C85=0),0,INDIRECT("'"&amp;$D$102&amp;"'!"&amp;$J$101&amp;$D$103))+IF($DB39&gt;2020,$C85*INDIRECT("'Bonus Calc'!"&amp;$J$101&amp;61)))</f>
        <v>0</v>
      </c>
      <c r="AL85" s="467">
        <f ca="1">IF($C$8="y",$C85*IF($DB39&gt;2019,VLOOKUP(2020,'Bonus Calc'!$A$18:$CZ$61,$K$104,0),VLOOKUP($DB39,'Bonus Calc'!$A$18:$CZ$61,$K$104,0)),+IF(OR($DB39&gt;2020,$C85=0),0,INDIRECT("'"&amp;$D$102&amp;"'!"&amp;$K$101&amp;$D$103))+IF($DB39&gt;2020,$C85*INDIRECT("'Bonus Calc'!"&amp;$K$101&amp;61)))</f>
        <v>0</v>
      </c>
      <c r="AM85" s="467">
        <f ca="1">IF($C$8="y",$C85*IF($DB39&gt;2019,VLOOKUP(2020,'Bonus Calc'!$A$18:$CZ$61,$L$104,0),VLOOKUP($DB39,'Bonus Calc'!$A$18:$CZ$61,$L$104,0)),+IF(OR($DB39&gt;2020,$C85=0),0,INDIRECT("'"&amp;$D$102&amp;"'!"&amp;$L$101&amp;$D$103))+IF($DB39&gt;2020,$C85*INDIRECT("'Bonus Calc'!"&amp;$L$101&amp;61)))</f>
        <v>0</v>
      </c>
      <c r="AN85" s="467">
        <f ca="1">IF($C$8="y",$C85*IF($DB39&gt;2019,VLOOKUP(2020,'Bonus Calc'!$A$18:$CZ$61,$M$104,0),VLOOKUP($DB39,'Bonus Calc'!$A$18:$CZ$61,$M$104,0)),+IF(OR($DB39&gt;2020,$C85=0),0,INDIRECT("'"&amp;$D$102&amp;"'!"&amp;$M$101&amp;$D$103))+IF($DB39&gt;2020,$C85*INDIRECT("'Bonus Calc'!"&amp;$M$101&amp;61)))</f>
        <v>0</v>
      </c>
      <c r="AO85" s="467">
        <f ca="1">IF($C$8="y",$C85*IF($DB39&gt;2019,VLOOKUP(2020,'Bonus Calc'!$A$18:$CZ$61,$N$104,0),VLOOKUP($DB39,'Bonus Calc'!$A$18:$CZ$61,$N$104,0)),+IF(OR($DB39&gt;2020,$C85=0),0,INDIRECT("'"&amp;$D$102&amp;"'!"&amp;$N$101&amp;$D$103))+IF($DB39&gt;2020,$C85*INDIRECT("'Bonus Calc'!"&amp;$N$101&amp;61)))</f>
        <v>0</v>
      </c>
      <c r="AP85" s="467">
        <f ca="1">IF($C$8="y",$C85*IF($DB39&gt;2019,VLOOKUP(2020,'Bonus Calc'!$A$18:$CZ$61,$O$104,0),VLOOKUP($DB39,'Bonus Calc'!$A$18:$CZ$61,$O$104,0)),+IF(OR($DB39&gt;2020,$C85=0),0,INDIRECT("'"&amp;$D$102&amp;"'!"&amp;$O$101&amp;$D$103))+IF($DB39&gt;2020,$C85*INDIRECT("'Bonus Calc'!"&amp;$O$101&amp;61)))</f>
        <v>0</v>
      </c>
      <c r="AQ85" s="467">
        <f ca="1">IF($C$8="y",$C85*IF($DB39&gt;2019,VLOOKUP(2020,'Bonus Calc'!$A$18:$CZ$61,$P$104,0),VLOOKUP($DB39,'Bonus Calc'!$A$18:$CZ$61,$P$104,0)),+IF(OR($DB39&gt;2020,$C85=0),0,INDIRECT("'"&amp;$D$102&amp;"'!"&amp;$P$101&amp;$D$103))+IF($DB39&gt;2020,$C85*INDIRECT("'Bonus Calc'!"&amp;$P$101&amp;61)))</f>
        <v>0</v>
      </c>
      <c r="AR85" s="467">
        <f ca="1">IF($C$8="y",$C85*IF($DB39&gt;2019,VLOOKUP(2020,'Bonus Calc'!$A$18:$CZ$61,$Q$104,0),VLOOKUP($DB39,'Bonus Calc'!$A$18:$CZ$61,$Q$104,0)),+IF(OR($DB39&gt;2020,$C85=0),0,INDIRECT("'"&amp;$D$102&amp;"'!"&amp;$Q$101&amp;$D$103))+IF($DB39&gt;2020,$C85*INDIRECT("'Bonus Calc'!"&amp;$Q$101&amp;61)))</f>
        <v>0</v>
      </c>
      <c r="AS85" s="467">
        <f ca="1">IF($C$8="y",$C85*IF($DB39&gt;2019,VLOOKUP(2020,'Bonus Calc'!$A$18:$CZ$61,$R$104,0),VLOOKUP($DB39,'Bonus Calc'!$A$18:$CZ$61,$R$104,0)),+IF(OR($DB39&gt;2020,$C85=0),0,INDIRECT("'"&amp;$D$102&amp;"'!"&amp;$R$101&amp;$D$103))+IF($DB39&gt;2020,$C85*INDIRECT("'Bonus Calc'!"&amp;$R$101&amp;61)))</f>
        <v>0</v>
      </c>
      <c r="AT85" s="467">
        <f ca="1">IF($C$8="y",$C85*IF($DB39&gt;2019,VLOOKUP(2020,'Bonus Calc'!$A$18:$CZ$61,$S$104,0),VLOOKUP($DB39,'Bonus Calc'!$A$18:$CZ$61,$S$104,0)),+IF(OR($DB39&gt;2020,$C85=0),0,INDIRECT("'"&amp;$D$102&amp;"'!"&amp;$S$101&amp;$D$103))+IF($DB39&gt;2020,$C85*INDIRECT("'Bonus Calc'!"&amp;$S$101&amp;61)))</f>
        <v>0</v>
      </c>
      <c r="AU85" s="467">
        <f ca="1">IF($C$8="y",$C85*IF($DB39&gt;2019,VLOOKUP(2020,'Bonus Calc'!$A$18:$CZ$61,$T$104,0),VLOOKUP($DB39,'Bonus Calc'!$A$18:$CZ$61,$T$104,0)),+IF(OR($DB39&gt;2020,$C85=0),0,INDIRECT("'"&amp;$D$102&amp;"'!"&amp;$T$101&amp;$D$103))+IF($DB39&gt;2020,$C85*INDIRECT("'Bonus Calc'!"&amp;$T$101&amp;61)))</f>
        <v>0</v>
      </c>
      <c r="AV85" s="467">
        <f ca="1">IF($C$8="y",$C85*IF($DB39&gt;2019,VLOOKUP(2020,'Bonus Calc'!$A$18:$CZ$61,$U$104,0),VLOOKUP($DB39,'Bonus Calc'!$A$18:$CZ$61,$U$104,0)),+IF(OR($DB39&gt;2020,$C85=0),0,INDIRECT("'"&amp;$D$102&amp;"'!"&amp;$U$101&amp;$D$103))+IF($DB39&gt;2020,$C85*INDIRECT("'Bonus Calc'!"&amp;$U$101&amp;61)))</f>
        <v>0</v>
      </c>
      <c r="AW85" s="467">
        <f ca="1">IF($C$8="y",$C85*IF($DB39&gt;2019,VLOOKUP(2020,'Bonus Calc'!$A$18:$CZ$61,$V$104,0),VLOOKUP($DB39,'Bonus Calc'!$A$18:$CZ$61,$V$104,0)),+IF(OR($DB39&gt;2020,$C85=0),0,INDIRECT("'"&amp;$D$102&amp;"'!"&amp;$V$101&amp;$D$103))+IF($DB39&gt;2020,$C85*INDIRECT("'Bonus Calc'!"&amp;$V$101&amp;61)))</f>
        <v>0</v>
      </c>
      <c r="AX85" s="467">
        <f ca="1">IF($C$8="y",$C85*IF($DB39&gt;2019,VLOOKUP(2020,'Bonus Calc'!$A$18:$CZ$61,$W$104,0),VLOOKUP($DB39,'Bonus Calc'!$A$18:$CZ$61,$W$104,0)),+IF(OR($DB39&gt;2020,$C85=0),0,INDIRECT("'"&amp;$D$102&amp;"'!"&amp;$W$101&amp;$D$103))+IF($DB39&gt;2020,$C85*INDIRECT("'Bonus Calc'!"&amp;$W$101&amp;61)))</f>
        <v>0</v>
      </c>
      <c r="AY85" s="467">
        <f ca="1">IF($C$8="y",$C85*IF($DB39&gt;2019,VLOOKUP(2020,'Bonus Calc'!$A$18:$CZ$61,$X$104,0),VLOOKUP($DB39,'Bonus Calc'!$A$18:$CZ$61,$X$104,0)),+IF(OR($DB39&gt;2020,$C85=0),0,INDIRECT("'"&amp;$D$102&amp;"'!"&amp;$X$101&amp;$D$103))+IF($DB39&gt;2020,$C85*INDIRECT("'Bonus Calc'!"&amp;$X$101&amp;61)))</f>
        <v>0</v>
      </c>
      <c r="AZ85" s="467">
        <f ca="1">IF($C$8="y",$C85*IF($DB39&gt;2019,VLOOKUP(2020,'Bonus Calc'!$A$18:$CZ$61,$Y$104,0),VLOOKUP($DB39,'Bonus Calc'!$A$18:$CZ$61,$Y$104,0)),+IF(OR($DB39&gt;2020,$C85=0),0,INDIRECT("'"&amp;$D$102&amp;"'!"&amp;$Y$101&amp;$D$103))+IF($DB39&gt;2020,$C85*INDIRECT("'Bonus Calc'!"&amp;$Y$101&amp;61)))</f>
        <v>0</v>
      </c>
      <c r="BA85" s="467">
        <f ca="1">IF($C$8="y",$C85*IF($DB39&gt;2019,VLOOKUP(2020,'Bonus Calc'!$A$18:$CZ$61,$Z$104,0),VLOOKUP($DB39,'Bonus Calc'!$A$18:$CZ$61,$Z$104,0)),+IF(OR($DB39&gt;2020,$C85=0),0,INDIRECT("'"&amp;$D$102&amp;"'!"&amp;$Z$101&amp;$D$103))+IF($DB39&gt;2020,$C85*INDIRECT("'Bonus Calc'!"&amp;$Z$101&amp;61)))</f>
        <v>0</v>
      </c>
      <c r="BB85" s="467">
        <f ca="1">IF($C$8="y",$C85*IF($DB39&gt;2019,VLOOKUP(2020,'Bonus Calc'!$A$18:$CZ$61,$AA$104,0),VLOOKUP($DB39,'Bonus Calc'!$A$18:$CZ$61,$AA$104,0)),+IF(OR($DB39&gt;2020,$C85=0),0,INDIRECT("'"&amp;$D$102&amp;"'!"&amp;$AA$101&amp;$D$103))+IF($DB39&gt;2020,$C85*INDIRECT("'Bonus Calc'!"&amp;$AA$101&amp;61)))</f>
        <v>0</v>
      </c>
      <c r="BC85" s="467">
        <f ca="1">IF($C$8="y",$C85*IF($DB39&gt;2019,VLOOKUP(2020,'Bonus Calc'!$A$18:$CZ$61,$AB$104,0),VLOOKUP($DB39,'Bonus Calc'!$A$18:$CZ$61,$AB$104,0)),+IF(OR($DB39&gt;2020,$C85=0),0,INDIRECT("'"&amp;$D$102&amp;"'!"&amp;$AB$101&amp;$D$103))+IF($DB39&gt;2020,$C85*INDIRECT("'Bonus Calc'!"&amp;$AB$101&amp;61)))</f>
        <v>0</v>
      </c>
      <c r="BD85" s="467">
        <f ca="1">IF($C$8="y",$C85*IF($DB39&gt;2019,VLOOKUP(2020,'Bonus Calc'!$A$18:$CZ$61,$AC$104,0),VLOOKUP($DB39,'Bonus Calc'!$A$18:$CZ$61,$AC$104,0)),+IF(OR($DB39&gt;2020,$C85=0),0,INDIRECT("'"&amp;$D$102&amp;"'!"&amp;$AC$101&amp;$D$103))+IF($DB39&gt;2020,$C85*INDIRECT("'Bonus Calc'!"&amp;$AC$101&amp;61)))</f>
        <v>0</v>
      </c>
      <c r="BE85" s="467">
        <f ca="1">IF($C$8="y",$C85*IF($DB39&gt;2019,VLOOKUP(2020,'Bonus Calc'!$A$18:$CZ$61,$AD$104,0),VLOOKUP($DB39,'Bonus Calc'!$A$18:$CZ$61,$AD$104,0)),+IF(OR($DB39&gt;2020,$C85=0),0,INDIRECT("'"&amp;$D$102&amp;"'!"&amp;$AD$101&amp;$D$103))+IF($DB39&gt;2020,$C85*INDIRECT("'Bonus Calc'!"&amp;$AD$101&amp;61)))</f>
        <v>0</v>
      </c>
      <c r="BF85" s="467">
        <f ca="1">IF($C$8="y",$C85*IF($DB39&gt;2019,VLOOKUP(2020,'Bonus Calc'!$A$18:$CZ$61,$AE$104,0),VLOOKUP($DB39,'Bonus Calc'!$A$18:$CZ$61,$AE$104,0)),+IF(OR($DB39&gt;2020,$C85=0),0,INDIRECT("'"&amp;$D$102&amp;"'!"&amp;$AE$101&amp;$D$103))+IF($DB39&gt;2020,$C85*INDIRECT("'Bonus Calc'!"&amp;$AE$101&amp;61)))</f>
        <v>0</v>
      </c>
      <c r="BG85" s="467">
        <f ca="1">IF($C$8="y",$C85*IF($DB39&gt;2019,VLOOKUP(2020,'Bonus Calc'!$A$18:$CZ$61,$AF$104,0),VLOOKUP($DB39,'Bonus Calc'!$A$18:$CZ$61,$AF$104,0)),+IF(OR($DB39&gt;2020,$C85=0),0,INDIRECT("'"&amp;$D$102&amp;"'!"&amp;$AF$101&amp;$D$103))+IF($DB39&gt;2020,$C85*INDIRECT("'Bonus Calc'!"&amp;$AF$101&amp;61)))</f>
        <v>0</v>
      </c>
      <c r="BH85" s="467">
        <f ca="1">IF($C$8="y",$C85*IF($DB39&gt;2019,VLOOKUP(2020,'Bonus Calc'!$A$18:$CZ$61,$AG$104,0),VLOOKUP($DB39,'Bonus Calc'!$A$18:$CZ$61,$AG$104,0)),+IF(OR($DB39&gt;2020,$C85=0),0,INDIRECT("'"&amp;$D$102&amp;"'!"&amp;$AG$101&amp;$D$103))+IF($DB39&gt;2020,$C85*INDIRECT("'Bonus Calc'!"&amp;$AG$101&amp;61)))</f>
        <v>0</v>
      </c>
      <c r="BI85" s="467">
        <f ca="1">IF($C$8="y",$C85*IF($DB39&gt;2019,VLOOKUP(2020,'Bonus Calc'!$A$18:$CZ$61,$AH$104,0),VLOOKUP($DB39,'Bonus Calc'!$A$18:$CZ$61,$AH$104,0)),+IF(OR($DB39&gt;2020,$C85=0),0,INDIRECT("'"&amp;$D$102&amp;"'!"&amp;$AH$101&amp;$D$103))+IF($DB39&gt;2020,$C85*INDIRECT("'Bonus Calc'!"&amp;$AH$101&amp;61)))</f>
        <v>0</v>
      </c>
      <c r="BJ85" s="467">
        <f ca="1">IF($C$8="y",$C85*IF($DB39&gt;2019,VLOOKUP(2020,'Bonus Calc'!$A$18:$CZ$61,$AI$104,0),VLOOKUP($DB39,'Bonus Calc'!$A$18:$CZ$61,$AI$104,0)),+IF(OR($DB39&gt;2020,$C85=0),0,INDIRECT("'"&amp;$D$102&amp;"'!"&amp;$AI$101&amp;$D$103))+IF($DB39&gt;2020,$C85*INDIRECT("'Bonus Calc'!"&amp;$AI$101&amp;61)))</f>
        <v>0</v>
      </c>
      <c r="BK85" s="467">
        <f ca="1">IF($C$8="y",$C85*IF($DB39&gt;2019,VLOOKUP(2020,'Bonus Calc'!$A$18:$CZ$61,$AJ$104,0),VLOOKUP($DB39,'Bonus Calc'!$A$18:$CZ$61,$AJ$104,0)),+IF(OR($DB39&gt;2020,$C85=0),0,INDIRECT("'"&amp;$D$102&amp;"'!"&amp;$AJ$101&amp;$D$103))+IF($DB39&gt;2020,$C85*INDIRECT("'Bonus Calc'!"&amp;$AJ$101&amp;61)))</f>
        <v>0</v>
      </c>
      <c r="BL85" s="467">
        <f ca="1">IF($C$8="y",$C85*IF($DB39&gt;2019,VLOOKUP(2020,'Bonus Calc'!$A$18:$CZ$61,$AK$104,0),VLOOKUP($DB39,'Bonus Calc'!$A$18:$CZ$61,$AK$104,0)),+IF(OR($DB39&gt;2020,$C85=0),0,INDIRECT("'"&amp;$D$102&amp;"'!"&amp;$AK$101&amp;$D$103))+IF($DB39&gt;2020,$C85*INDIRECT("'Bonus Calc'!"&amp;$AK$101&amp;61)))</f>
        <v>0</v>
      </c>
      <c r="BM85" s="467">
        <f ca="1">IF($C$8="y",$C85*IF($DB39&gt;2019,VLOOKUP(2020,'Bonus Calc'!$A$18:$CZ$61,$AL$104,0),VLOOKUP($DB39,'Bonus Calc'!$A$18:$CZ$61,$AL$104,0)),+IF(OR($DB39&gt;2020,$C85=0),0,INDIRECT("'"&amp;$D$102&amp;"'!"&amp;$AL$101&amp;$D$103))+IF($DB39&gt;2020,$C85*INDIRECT("'Bonus Calc'!"&amp;$AL$101&amp;61)))</f>
        <v>0</v>
      </c>
      <c r="BN85" s="467">
        <f ca="1">IF($C$8="y",$C85*IF($DB39&gt;2019,VLOOKUP(2020,'Bonus Calc'!$A$18:$CZ$61,$AM$104,0),VLOOKUP($DB39,'Bonus Calc'!$A$18:$CZ$61,$AM$104,0)),+IF(OR($DB39&gt;2020,$C85=0),0,INDIRECT("'"&amp;$D$102&amp;"'!"&amp;$AM$101&amp;$D$103))+IF($DB39&gt;2020,$C85*INDIRECT("'Bonus Calc'!"&amp;$AM$101&amp;61)))</f>
        <v>0</v>
      </c>
      <c r="BO85" s="467">
        <f ca="1">IF($C$8="y",$C85*IF($DB39&gt;2019,VLOOKUP(2020,'Bonus Calc'!$A$18:$CZ$61,$AN$104,0),VLOOKUP($DB39,'Bonus Calc'!$A$18:$CZ$61,$AN$104,0)),+IF(OR($DB39&gt;2020,$C85=0),0,INDIRECT("'"&amp;$D$102&amp;"'!"&amp;$AN$101&amp;$D$103))+IF($DB39&gt;2020,$C85*INDIRECT("'Bonus Calc'!"&amp;$AN$101&amp;61)))</f>
        <v>0</v>
      </c>
      <c r="BP85" s="467">
        <f ca="1">IF($C$8="y",$C85*IF($DB39&gt;2019,VLOOKUP(2020,'Bonus Calc'!$A$18:$CZ$61,$AO$104,0),VLOOKUP($DB39,'Bonus Calc'!$A$18:$CZ$61,$AO$104,0)),+IF(OR($DB39&gt;2020,$C85=0),0,INDIRECT("'"&amp;$D$102&amp;"'!"&amp;$AO$101&amp;$D$103))+IF($DB39&gt;2020,$C85*INDIRECT("'Bonus Calc'!"&amp;$AO$101&amp;61)))</f>
        <v>0</v>
      </c>
      <c r="BQ85" s="467">
        <f ca="1">IF($C$8="y",$C85*IF($DB39&gt;2019,VLOOKUP(2020,'Bonus Calc'!$A$18:$CZ$61,$AP$104,0),VLOOKUP($DB39,'Bonus Calc'!$A$18:$CZ$61,$AP$104,0)),+IF(OR($DB39&gt;2020,$C85=0),0,INDIRECT("'"&amp;$D$102&amp;"'!"&amp;$AP$101&amp;$D$103))+IF($DB39&gt;2020,$C85*INDIRECT("'Bonus Calc'!"&amp;$AP$101&amp;61)))</f>
        <v>0</v>
      </c>
      <c r="BR85" s="467">
        <f ca="1">IF($C$8="y",$C85*IF($DB39&gt;2019,VLOOKUP(2020,'Bonus Calc'!$A$18:$CZ$61,$AQ$104,0),VLOOKUP($DB39,'Bonus Calc'!$A$18:$CZ$61,$AQ$104,0)),+IF(OR($DB39&gt;2020,$C85=0),0,INDIRECT("'"&amp;$D$102&amp;"'!"&amp;$AQ$101&amp;$D$103))+IF($DB39&gt;2020,$C85*INDIRECT("'Bonus Calc'!"&amp;$AQ$101&amp;61)))</f>
        <v>0</v>
      </c>
      <c r="BS85" s="468"/>
      <c r="BT85" s="468"/>
      <c r="BU85" s="468"/>
      <c r="BV85" s="468"/>
      <c r="BW85" s="468"/>
      <c r="BX85" s="468"/>
      <c r="BY85" s="468"/>
      <c r="BZ85" s="468"/>
      <c r="CA85" s="468"/>
      <c r="CB85" s="468"/>
      <c r="CC85" s="468"/>
      <c r="CD85" s="468"/>
      <c r="CE85" s="468"/>
      <c r="CF85" s="468"/>
      <c r="CG85" s="467"/>
      <c r="CH85" s="467"/>
      <c r="CI85" s="467"/>
      <c r="CJ85" s="467"/>
      <c r="CK85" s="467"/>
      <c r="CL85" s="467"/>
      <c r="CM85" s="467"/>
      <c r="CN85" s="467"/>
      <c r="CO85" s="467"/>
      <c r="CP85" s="467"/>
      <c r="CQ85" s="467"/>
      <c r="CR85" s="467"/>
      <c r="CS85" s="467"/>
      <c r="CT85" s="467"/>
      <c r="CU85" s="467"/>
      <c r="CV85" s="467"/>
      <c r="CW85" s="467"/>
      <c r="CX85" s="467"/>
      <c r="CY85" s="467"/>
      <c r="CZ85" s="465">
        <f t="shared" ca="1" si="130"/>
        <v>0</v>
      </c>
    </row>
    <row r="86" spans="1:104" s="464" customFormat="1" x14ac:dyDescent="0.2">
      <c r="A86" s="195">
        <f t="shared" si="128"/>
        <v>29</v>
      </c>
      <c r="B86" s="195">
        <f t="shared" si="129"/>
        <v>2045</v>
      </c>
      <c r="C86" s="187">
        <f t="shared" ca="1" si="131"/>
        <v>0</v>
      </c>
      <c r="D86" s="466"/>
      <c r="E86" s="466"/>
      <c r="F86" s="466"/>
      <c r="G86" s="466"/>
      <c r="H86" s="466"/>
      <c r="I86" s="466"/>
      <c r="J86" s="466"/>
      <c r="K86" s="466"/>
      <c r="L86" s="466"/>
      <c r="M86" s="466"/>
      <c r="N86" s="466"/>
      <c r="O86" s="466"/>
      <c r="P86" s="466"/>
      <c r="Q86" s="466"/>
      <c r="R86" s="466"/>
      <c r="S86" s="466"/>
      <c r="T86" s="466"/>
      <c r="U86" s="466"/>
      <c r="V86" s="466"/>
      <c r="W86" s="467"/>
      <c r="X86" s="467"/>
      <c r="Y86" s="467"/>
      <c r="Z86" s="467"/>
      <c r="AA86" s="467"/>
      <c r="AB86" s="467"/>
      <c r="AC86" s="467"/>
      <c r="AD86" s="467"/>
      <c r="AE86" s="467"/>
      <c r="AF86" s="467">
        <f ca="1">IF($C$8="y",$C86*IF($DB40&gt;2019,VLOOKUP(2020,'Bonus Calc'!$A$18:$CZ$61,$D$104,0),VLOOKUP($DB40,'Bonus Calc'!$A$18:$CZ$61,$D$104,0)),+IF(OR($DB40&gt;2020,$C86=0),0,INDIRECT("'"&amp;$D$102&amp;"'!"&amp;$D$101&amp;$D$103))+IF($DB40&gt;2020,$C86*INDIRECT("'Bonus Calc'!"&amp;$D$101&amp;61)))</f>
        <v>0</v>
      </c>
      <c r="AG86" s="467">
        <f ca="1">IF($C$8="y",$C86*IF($DB40&gt;2019,VLOOKUP(2020,'Bonus Calc'!$A$18:$CZ$61,$E$104,0),VLOOKUP($DB40,'Bonus Calc'!$A$18:$CZ$61,$E$104,0)),+IF(OR($DB40&gt;2020,$C86=0),0,INDIRECT("'"&amp;$D$102&amp;"'!"&amp;$E$101&amp;$D$103))+IF($DB40&gt;2020,$C86*INDIRECT("'Bonus Calc'!"&amp;$E$101&amp;61)))</f>
        <v>0</v>
      </c>
      <c r="AH86" s="467">
        <f ca="1">IF($C$8="y",$C86*IF($DB40&gt;2019,VLOOKUP(2020,'Bonus Calc'!$A$18:$CZ$61,$F$104,0),VLOOKUP($DB40,'Bonus Calc'!$A$18:$CZ$61,$F$104,0)),+IF(OR($DB40&gt;2020,$C86=0),0,INDIRECT("'"&amp;$D$102&amp;"'!"&amp;$F$101&amp;$D$103))+IF($DB40&gt;2020,$C86*INDIRECT("'Bonus Calc'!"&amp;$F$101&amp;61)))</f>
        <v>0</v>
      </c>
      <c r="AI86" s="467">
        <f ca="1">IF($C$8="y",$C86*IF($DB40&gt;2019,VLOOKUP(2020,'Bonus Calc'!$A$18:$CZ$61,$G$104,0),VLOOKUP($DB40,'Bonus Calc'!$A$18:$CZ$61,$G$104,0)),+IF(OR($DB40&gt;2020,$C86=0),0,INDIRECT("'"&amp;$D$102&amp;"'!"&amp;$G$101&amp;$D$103))+IF($DB40&gt;2020,$C86*INDIRECT("'Bonus Calc'!"&amp;$G$101&amp;61)))</f>
        <v>0</v>
      </c>
      <c r="AJ86" s="467">
        <f ca="1">IF($C$8="y",$C86*IF($DB40&gt;2019,VLOOKUP(2020,'Bonus Calc'!$A$18:$CZ$61,$H$104,0),VLOOKUP($DB40,'Bonus Calc'!$A$18:$CZ$61,$H$104,0)),+IF(OR($DB40&gt;2020,$C86=0),0,INDIRECT("'"&amp;$D$102&amp;"'!"&amp;$H$101&amp;$D$103))+IF($DB40&gt;2020,$C86*INDIRECT("'Bonus Calc'!"&amp;$H$101&amp;61)))</f>
        <v>0</v>
      </c>
      <c r="AK86" s="467">
        <f ca="1">IF($C$8="y",$C86*IF($DB40&gt;2019,VLOOKUP(2020,'Bonus Calc'!$A$18:$CZ$61,$I$104,0),VLOOKUP($DB40,'Bonus Calc'!$A$18:$CZ$61,$I$104,0)),+IF(OR($DB40&gt;2020,$C86=0),0,INDIRECT("'"&amp;$D$102&amp;"'!"&amp;$I$101&amp;$D$103))+IF($DB40&gt;2020,$C86*INDIRECT("'Bonus Calc'!"&amp;$I$101&amp;61)))</f>
        <v>0</v>
      </c>
      <c r="AL86" s="467">
        <f ca="1">IF($C$8="y",$C86*IF($DB40&gt;2019,VLOOKUP(2020,'Bonus Calc'!$A$18:$CZ$61,$J$104,0),VLOOKUP($DB40,'Bonus Calc'!$A$18:$CZ$61,$J$104,0)),+IF(OR($DB40&gt;2020,$C86=0),0,INDIRECT("'"&amp;$D$102&amp;"'!"&amp;$J$101&amp;$D$103))+IF($DB40&gt;2020,$C86*INDIRECT("'Bonus Calc'!"&amp;$J$101&amp;61)))</f>
        <v>0</v>
      </c>
      <c r="AM86" s="467">
        <f ca="1">IF($C$8="y",$C86*IF($DB40&gt;2019,VLOOKUP(2020,'Bonus Calc'!$A$18:$CZ$61,$K$104,0),VLOOKUP($DB40,'Bonus Calc'!$A$18:$CZ$61,$K$104,0)),+IF(OR($DB40&gt;2020,$C86=0),0,INDIRECT("'"&amp;$D$102&amp;"'!"&amp;$K$101&amp;$D$103))+IF($DB40&gt;2020,$C86*INDIRECT("'Bonus Calc'!"&amp;$K$101&amp;61)))</f>
        <v>0</v>
      </c>
      <c r="AN86" s="467">
        <f ca="1">IF($C$8="y",$C86*IF($DB40&gt;2019,VLOOKUP(2020,'Bonus Calc'!$A$18:$CZ$61,$L$104,0),VLOOKUP($DB40,'Bonus Calc'!$A$18:$CZ$61,$L$104,0)),+IF(OR($DB40&gt;2020,$C86=0),0,INDIRECT("'"&amp;$D$102&amp;"'!"&amp;$L$101&amp;$D$103))+IF($DB40&gt;2020,$C86*INDIRECT("'Bonus Calc'!"&amp;$L$101&amp;61)))</f>
        <v>0</v>
      </c>
      <c r="AO86" s="467">
        <f ca="1">IF($C$8="y",$C86*IF($DB40&gt;2019,VLOOKUP(2020,'Bonus Calc'!$A$18:$CZ$61,$M$104,0),VLOOKUP($DB40,'Bonus Calc'!$A$18:$CZ$61,$M$104,0)),+IF(OR($DB40&gt;2020,$C86=0),0,INDIRECT("'"&amp;$D$102&amp;"'!"&amp;$M$101&amp;$D$103))+IF($DB40&gt;2020,$C86*INDIRECT("'Bonus Calc'!"&amp;$M$101&amp;61)))</f>
        <v>0</v>
      </c>
      <c r="AP86" s="467">
        <f ca="1">IF($C$8="y",$C86*IF($DB40&gt;2019,VLOOKUP(2020,'Bonus Calc'!$A$18:$CZ$61,$N$104,0),VLOOKUP($DB40,'Bonus Calc'!$A$18:$CZ$61,$N$104,0)),+IF(OR($DB40&gt;2020,$C86=0),0,INDIRECT("'"&amp;$D$102&amp;"'!"&amp;$N$101&amp;$D$103))+IF($DB40&gt;2020,$C86*INDIRECT("'Bonus Calc'!"&amp;$N$101&amp;61)))</f>
        <v>0</v>
      </c>
      <c r="AQ86" s="467">
        <f ca="1">IF($C$8="y",$C86*IF($DB40&gt;2019,VLOOKUP(2020,'Bonus Calc'!$A$18:$CZ$61,$O$104,0),VLOOKUP($DB40,'Bonus Calc'!$A$18:$CZ$61,$O$104,0)),+IF(OR($DB40&gt;2020,$C86=0),0,INDIRECT("'"&amp;$D$102&amp;"'!"&amp;$O$101&amp;$D$103))+IF($DB40&gt;2020,$C86*INDIRECT("'Bonus Calc'!"&amp;$O$101&amp;61)))</f>
        <v>0</v>
      </c>
      <c r="AR86" s="467">
        <f ca="1">IF($C$8="y",$C86*IF($DB40&gt;2019,VLOOKUP(2020,'Bonus Calc'!$A$18:$CZ$61,$P$104,0),VLOOKUP($DB40,'Bonus Calc'!$A$18:$CZ$61,$P$104,0)),+IF(OR($DB40&gt;2020,$C86=0),0,INDIRECT("'"&amp;$D$102&amp;"'!"&amp;$P$101&amp;$D$103))+IF($DB40&gt;2020,$C86*INDIRECT("'Bonus Calc'!"&amp;$P$101&amp;61)))</f>
        <v>0</v>
      </c>
      <c r="AS86" s="467">
        <f ca="1">IF($C$8="y",$C86*IF($DB40&gt;2019,VLOOKUP(2020,'Bonus Calc'!$A$18:$CZ$61,$Q$104,0),VLOOKUP($DB40,'Bonus Calc'!$A$18:$CZ$61,$Q$104,0)),+IF(OR($DB40&gt;2020,$C86=0),0,INDIRECT("'"&amp;$D$102&amp;"'!"&amp;$Q$101&amp;$D$103))+IF($DB40&gt;2020,$C86*INDIRECT("'Bonus Calc'!"&amp;$Q$101&amp;61)))</f>
        <v>0</v>
      </c>
      <c r="AT86" s="467">
        <f ca="1">IF($C$8="y",$C86*IF($DB40&gt;2019,VLOOKUP(2020,'Bonus Calc'!$A$18:$CZ$61,$R$104,0),VLOOKUP($DB40,'Bonus Calc'!$A$18:$CZ$61,$R$104,0)),+IF(OR($DB40&gt;2020,$C86=0),0,INDIRECT("'"&amp;$D$102&amp;"'!"&amp;$R$101&amp;$D$103))+IF($DB40&gt;2020,$C86*INDIRECT("'Bonus Calc'!"&amp;$R$101&amp;61)))</f>
        <v>0</v>
      </c>
      <c r="AU86" s="467">
        <f ca="1">IF($C$8="y",$C86*IF($DB40&gt;2019,VLOOKUP(2020,'Bonus Calc'!$A$18:$CZ$61,$S$104,0),VLOOKUP($DB40,'Bonus Calc'!$A$18:$CZ$61,$S$104,0)),+IF(OR($DB40&gt;2020,$C86=0),0,INDIRECT("'"&amp;$D$102&amp;"'!"&amp;$S$101&amp;$D$103))+IF($DB40&gt;2020,$C86*INDIRECT("'Bonus Calc'!"&amp;$S$101&amp;61)))</f>
        <v>0</v>
      </c>
      <c r="AV86" s="467">
        <f ca="1">IF($C$8="y",$C86*IF($DB40&gt;2019,VLOOKUP(2020,'Bonus Calc'!$A$18:$CZ$61,$T$104,0),VLOOKUP($DB40,'Bonus Calc'!$A$18:$CZ$61,$T$104,0)),+IF(OR($DB40&gt;2020,$C86=0),0,INDIRECT("'"&amp;$D$102&amp;"'!"&amp;$T$101&amp;$D$103))+IF($DB40&gt;2020,$C86*INDIRECT("'Bonus Calc'!"&amp;$T$101&amp;61)))</f>
        <v>0</v>
      </c>
      <c r="AW86" s="467">
        <f ca="1">IF($C$8="y",$C86*IF($DB40&gt;2019,VLOOKUP(2020,'Bonus Calc'!$A$18:$CZ$61,$U$104,0),VLOOKUP($DB40,'Bonus Calc'!$A$18:$CZ$61,$U$104,0)),+IF(OR($DB40&gt;2020,$C86=0),0,INDIRECT("'"&amp;$D$102&amp;"'!"&amp;$U$101&amp;$D$103))+IF($DB40&gt;2020,$C86*INDIRECT("'Bonus Calc'!"&amp;$U$101&amp;61)))</f>
        <v>0</v>
      </c>
      <c r="AX86" s="467">
        <f ca="1">IF($C$8="y",$C86*IF($DB40&gt;2019,VLOOKUP(2020,'Bonus Calc'!$A$18:$CZ$61,$V$104,0),VLOOKUP($DB40,'Bonus Calc'!$A$18:$CZ$61,$V$104,0)),+IF(OR($DB40&gt;2020,$C86=0),0,INDIRECT("'"&amp;$D$102&amp;"'!"&amp;$V$101&amp;$D$103))+IF($DB40&gt;2020,$C86*INDIRECT("'Bonus Calc'!"&amp;$V$101&amp;61)))</f>
        <v>0</v>
      </c>
      <c r="AY86" s="467">
        <f ca="1">IF($C$8="y",$C86*IF($DB40&gt;2019,VLOOKUP(2020,'Bonus Calc'!$A$18:$CZ$61,$W$104,0),VLOOKUP($DB40,'Bonus Calc'!$A$18:$CZ$61,$W$104,0)),+IF(OR($DB40&gt;2020,$C86=0),0,INDIRECT("'"&amp;$D$102&amp;"'!"&amp;$W$101&amp;$D$103))+IF($DB40&gt;2020,$C86*INDIRECT("'Bonus Calc'!"&amp;$W$101&amp;61)))</f>
        <v>0</v>
      </c>
      <c r="AZ86" s="467">
        <f ca="1">IF($C$8="y",$C86*IF($DB40&gt;2019,VLOOKUP(2020,'Bonus Calc'!$A$18:$CZ$61,$X$104,0),VLOOKUP($DB40,'Bonus Calc'!$A$18:$CZ$61,$X$104,0)),+IF(OR($DB40&gt;2020,$C86=0),0,INDIRECT("'"&amp;$D$102&amp;"'!"&amp;$X$101&amp;$D$103))+IF($DB40&gt;2020,$C86*INDIRECT("'Bonus Calc'!"&amp;$X$101&amp;61)))</f>
        <v>0</v>
      </c>
      <c r="BA86" s="467">
        <f ca="1">IF($C$8="y",$C86*IF($DB40&gt;2019,VLOOKUP(2020,'Bonus Calc'!$A$18:$CZ$61,$Y$104,0),VLOOKUP($DB40,'Bonus Calc'!$A$18:$CZ$61,$Y$104,0)),+IF(OR($DB40&gt;2020,$C86=0),0,INDIRECT("'"&amp;$D$102&amp;"'!"&amp;$Y$101&amp;$D$103))+IF($DB40&gt;2020,$C86*INDIRECT("'Bonus Calc'!"&amp;$Y$101&amp;61)))</f>
        <v>0</v>
      </c>
      <c r="BB86" s="467">
        <f ca="1">IF($C$8="y",$C86*IF($DB40&gt;2019,VLOOKUP(2020,'Bonus Calc'!$A$18:$CZ$61,$Z$104,0),VLOOKUP($DB40,'Bonus Calc'!$A$18:$CZ$61,$Z$104,0)),+IF(OR($DB40&gt;2020,$C86=0),0,INDIRECT("'"&amp;$D$102&amp;"'!"&amp;$Z$101&amp;$D$103))+IF($DB40&gt;2020,$C86*INDIRECT("'Bonus Calc'!"&amp;$Z$101&amp;61)))</f>
        <v>0</v>
      </c>
      <c r="BC86" s="467">
        <f ca="1">IF($C$8="y",$C86*IF($DB40&gt;2019,VLOOKUP(2020,'Bonus Calc'!$A$18:$CZ$61,$AA$104,0),VLOOKUP($DB40,'Bonus Calc'!$A$18:$CZ$61,$AA$104,0)),+IF(OR($DB40&gt;2020,$C86=0),0,INDIRECT("'"&amp;$D$102&amp;"'!"&amp;$AA$101&amp;$D$103))+IF($DB40&gt;2020,$C86*INDIRECT("'Bonus Calc'!"&amp;$AA$101&amp;61)))</f>
        <v>0</v>
      </c>
      <c r="BD86" s="467">
        <f ca="1">IF($C$8="y",$C86*IF($DB40&gt;2019,VLOOKUP(2020,'Bonus Calc'!$A$18:$CZ$61,$AB$104,0),VLOOKUP($DB40,'Bonus Calc'!$A$18:$CZ$61,$AB$104,0)),+IF(OR($DB40&gt;2020,$C86=0),0,INDIRECT("'"&amp;$D$102&amp;"'!"&amp;$AB$101&amp;$D$103))+IF($DB40&gt;2020,$C86*INDIRECT("'Bonus Calc'!"&amp;$AB$101&amp;61)))</f>
        <v>0</v>
      </c>
      <c r="BE86" s="467">
        <f ca="1">IF($C$8="y",$C86*IF($DB40&gt;2019,VLOOKUP(2020,'Bonus Calc'!$A$18:$CZ$61,$AC$104,0),VLOOKUP($DB40,'Bonus Calc'!$A$18:$CZ$61,$AC$104,0)),+IF(OR($DB40&gt;2020,$C86=0),0,INDIRECT("'"&amp;$D$102&amp;"'!"&amp;$AC$101&amp;$D$103))+IF($DB40&gt;2020,$C86*INDIRECT("'Bonus Calc'!"&amp;$AC$101&amp;61)))</f>
        <v>0</v>
      </c>
      <c r="BF86" s="467">
        <f ca="1">IF($C$8="y",$C86*IF($DB40&gt;2019,VLOOKUP(2020,'Bonus Calc'!$A$18:$CZ$61,$AD$104,0),VLOOKUP($DB40,'Bonus Calc'!$A$18:$CZ$61,$AD$104,0)),+IF(OR($DB40&gt;2020,$C86=0),0,INDIRECT("'"&amp;$D$102&amp;"'!"&amp;$AD$101&amp;$D$103))+IF($DB40&gt;2020,$C86*INDIRECT("'Bonus Calc'!"&amp;$AD$101&amp;61)))</f>
        <v>0</v>
      </c>
      <c r="BG86" s="467">
        <f ca="1">IF($C$8="y",$C86*IF($DB40&gt;2019,VLOOKUP(2020,'Bonus Calc'!$A$18:$CZ$61,$AE$104,0),VLOOKUP($DB40,'Bonus Calc'!$A$18:$CZ$61,$AE$104,0)),+IF(OR($DB40&gt;2020,$C86=0),0,INDIRECT("'"&amp;$D$102&amp;"'!"&amp;$AE$101&amp;$D$103))+IF($DB40&gt;2020,$C86*INDIRECT("'Bonus Calc'!"&amp;$AE$101&amp;61)))</f>
        <v>0</v>
      </c>
      <c r="BH86" s="467">
        <f ca="1">IF($C$8="y",$C86*IF($DB40&gt;2019,VLOOKUP(2020,'Bonus Calc'!$A$18:$CZ$61,$AF$104,0),VLOOKUP($DB40,'Bonus Calc'!$A$18:$CZ$61,$AF$104,0)),+IF(OR($DB40&gt;2020,$C86=0),0,INDIRECT("'"&amp;$D$102&amp;"'!"&amp;$AF$101&amp;$D$103))+IF($DB40&gt;2020,$C86*INDIRECT("'Bonus Calc'!"&amp;$AF$101&amp;61)))</f>
        <v>0</v>
      </c>
      <c r="BI86" s="467">
        <f ca="1">IF($C$8="y",$C86*IF($DB40&gt;2019,VLOOKUP(2020,'Bonus Calc'!$A$18:$CZ$61,$AG$104,0),VLOOKUP($DB40,'Bonus Calc'!$A$18:$CZ$61,$AG$104,0)),+IF(OR($DB40&gt;2020,$C86=0),0,INDIRECT("'"&amp;$D$102&amp;"'!"&amp;$AG$101&amp;$D$103))+IF($DB40&gt;2020,$C86*INDIRECT("'Bonus Calc'!"&amp;$AG$101&amp;61)))</f>
        <v>0</v>
      </c>
      <c r="BJ86" s="467">
        <f ca="1">IF($C$8="y",$C86*IF($DB40&gt;2019,VLOOKUP(2020,'Bonus Calc'!$A$18:$CZ$61,$AH$104,0),VLOOKUP($DB40,'Bonus Calc'!$A$18:$CZ$61,$AH$104,0)),+IF(OR($DB40&gt;2020,$C86=0),0,INDIRECT("'"&amp;$D$102&amp;"'!"&amp;$AH$101&amp;$D$103))+IF($DB40&gt;2020,$C86*INDIRECT("'Bonus Calc'!"&amp;$AH$101&amp;61)))</f>
        <v>0</v>
      </c>
      <c r="BK86" s="467">
        <f ca="1">IF($C$8="y",$C86*IF($DB40&gt;2019,VLOOKUP(2020,'Bonus Calc'!$A$18:$CZ$61,$AI$104,0),VLOOKUP($DB40,'Bonus Calc'!$A$18:$CZ$61,$AI$104,0)),+IF(OR($DB40&gt;2020,$C86=0),0,INDIRECT("'"&amp;$D$102&amp;"'!"&amp;$AI$101&amp;$D$103))+IF($DB40&gt;2020,$C86*INDIRECT("'Bonus Calc'!"&amp;$AI$101&amp;61)))</f>
        <v>0</v>
      </c>
      <c r="BL86" s="467">
        <f ca="1">IF($C$8="y",$C86*IF($DB40&gt;2019,VLOOKUP(2020,'Bonus Calc'!$A$18:$CZ$61,$AJ$104,0),VLOOKUP($DB40,'Bonus Calc'!$A$18:$CZ$61,$AJ$104,0)),+IF(OR($DB40&gt;2020,$C86=0),0,INDIRECT("'"&amp;$D$102&amp;"'!"&amp;$AJ$101&amp;$D$103))+IF($DB40&gt;2020,$C86*INDIRECT("'Bonus Calc'!"&amp;$AJ$101&amp;61)))</f>
        <v>0</v>
      </c>
      <c r="BM86" s="467">
        <f ca="1">IF($C$8="y",$C86*IF($DB40&gt;2019,VLOOKUP(2020,'Bonus Calc'!$A$18:$CZ$61,$AK$104,0),VLOOKUP($DB40,'Bonus Calc'!$A$18:$CZ$61,$AK$104,0)),+IF(OR($DB40&gt;2020,$C86=0),0,INDIRECT("'"&amp;$D$102&amp;"'!"&amp;$AK$101&amp;$D$103))+IF($DB40&gt;2020,$C86*INDIRECT("'Bonus Calc'!"&amp;$AK$101&amp;61)))</f>
        <v>0</v>
      </c>
      <c r="BN86" s="467">
        <f ca="1">IF($C$8="y",$C86*IF($DB40&gt;2019,VLOOKUP(2020,'Bonus Calc'!$A$18:$CZ$61,$AL$104,0),VLOOKUP($DB40,'Bonus Calc'!$A$18:$CZ$61,$AL$104,0)),+IF(OR($DB40&gt;2020,$C86=0),0,INDIRECT("'"&amp;$D$102&amp;"'!"&amp;$AL$101&amp;$D$103))+IF($DB40&gt;2020,$C86*INDIRECT("'Bonus Calc'!"&amp;$AL$101&amp;61)))</f>
        <v>0</v>
      </c>
      <c r="BO86" s="467">
        <f ca="1">IF($C$8="y",$C86*IF($DB40&gt;2019,VLOOKUP(2020,'Bonus Calc'!$A$18:$CZ$61,$AM$104,0),VLOOKUP($DB40,'Bonus Calc'!$A$18:$CZ$61,$AM$104,0)),+IF(OR($DB40&gt;2020,$C86=0),0,INDIRECT("'"&amp;$D$102&amp;"'!"&amp;$AM$101&amp;$D$103))+IF($DB40&gt;2020,$C86*INDIRECT("'Bonus Calc'!"&amp;$AM$101&amp;61)))</f>
        <v>0</v>
      </c>
      <c r="BP86" s="467">
        <f ca="1">IF($C$8="y",$C86*IF($DB40&gt;2019,VLOOKUP(2020,'Bonus Calc'!$A$18:$CZ$61,$AN$104,0),VLOOKUP($DB40,'Bonus Calc'!$A$18:$CZ$61,$AN$104,0)),+IF(OR($DB40&gt;2020,$C86=0),0,INDIRECT("'"&amp;$D$102&amp;"'!"&amp;$AN$101&amp;$D$103))+IF($DB40&gt;2020,$C86*INDIRECT("'Bonus Calc'!"&amp;$AN$101&amp;61)))</f>
        <v>0</v>
      </c>
      <c r="BQ86" s="467">
        <f ca="1">IF($C$8="y",$C86*IF($DB40&gt;2019,VLOOKUP(2020,'Bonus Calc'!$A$18:$CZ$61,$AO$104,0),VLOOKUP($DB40,'Bonus Calc'!$A$18:$CZ$61,$AO$104,0)),+IF(OR($DB40&gt;2020,$C86=0),0,INDIRECT("'"&amp;$D$102&amp;"'!"&amp;$AO$101&amp;$D$103))+IF($DB40&gt;2020,$C86*INDIRECT("'Bonus Calc'!"&amp;$AO$101&amp;61)))</f>
        <v>0</v>
      </c>
      <c r="BR86" s="467">
        <f ca="1">IF($C$8="y",$C86*IF($DB40&gt;2019,VLOOKUP(2020,'Bonus Calc'!$A$18:$CZ$61,$AP$104,0),VLOOKUP($DB40,'Bonus Calc'!$A$18:$CZ$61,$AP$104,0)),+IF(OR($DB40&gt;2020,$C86=0),0,INDIRECT("'"&amp;$D$102&amp;"'!"&amp;$AP$101&amp;$D$103))+IF($DB40&gt;2020,$C86*INDIRECT("'Bonus Calc'!"&amp;$AP$101&amp;61)))</f>
        <v>0</v>
      </c>
      <c r="BS86" s="467">
        <f ca="1">IF($C$8="y",$C86*IF($DB40&gt;2019,VLOOKUP(2020,'Bonus Calc'!$A$18:$CZ$61,$AQ$104,0),VLOOKUP($DB40,'Bonus Calc'!$A$18:$CZ$61,$AQ$104,0)),+IF(OR($DB40&gt;2020,$C86=0),0,INDIRECT("'"&amp;$D$102&amp;"'!"&amp;$AQ$101&amp;$D$103))+IF($DB40&gt;2020,$C86*INDIRECT("'Bonus Calc'!"&amp;$AQ$101&amp;61)))</f>
        <v>0</v>
      </c>
      <c r="BT86" s="468"/>
      <c r="BU86" s="468"/>
      <c r="BV86" s="468"/>
      <c r="BW86" s="468"/>
      <c r="BX86" s="468"/>
      <c r="BY86" s="468"/>
      <c r="BZ86" s="468"/>
      <c r="CA86" s="468"/>
      <c r="CB86" s="468"/>
      <c r="CC86" s="468"/>
      <c r="CD86" s="468"/>
      <c r="CE86" s="468"/>
      <c r="CF86" s="468"/>
      <c r="CG86" s="467"/>
      <c r="CH86" s="467"/>
      <c r="CI86" s="467"/>
      <c r="CJ86" s="467"/>
      <c r="CK86" s="467"/>
      <c r="CL86" s="467"/>
      <c r="CM86" s="467"/>
      <c r="CN86" s="467"/>
      <c r="CO86" s="467"/>
      <c r="CP86" s="467"/>
      <c r="CQ86" s="467"/>
      <c r="CR86" s="467"/>
      <c r="CS86" s="467"/>
      <c r="CT86" s="467"/>
      <c r="CU86" s="467"/>
      <c r="CV86" s="467"/>
      <c r="CW86" s="467"/>
      <c r="CX86" s="467"/>
      <c r="CY86" s="467"/>
      <c r="CZ86" s="465">
        <f t="shared" ca="1" si="130"/>
        <v>0</v>
      </c>
    </row>
    <row r="87" spans="1:104" s="464" customFormat="1" x14ac:dyDescent="0.2">
      <c r="A87" s="195">
        <f t="shared" si="128"/>
        <v>30</v>
      </c>
      <c r="B87" s="195">
        <f t="shared" si="129"/>
        <v>2046</v>
      </c>
      <c r="C87" s="187">
        <f t="shared" ca="1" si="131"/>
        <v>0</v>
      </c>
      <c r="D87" s="466"/>
      <c r="E87" s="466"/>
      <c r="F87" s="466"/>
      <c r="G87" s="466"/>
      <c r="H87" s="466"/>
      <c r="I87" s="466"/>
      <c r="J87" s="466"/>
      <c r="K87" s="466"/>
      <c r="L87" s="466"/>
      <c r="M87" s="466"/>
      <c r="N87" s="466"/>
      <c r="O87" s="466"/>
      <c r="P87" s="466"/>
      <c r="Q87" s="466"/>
      <c r="R87" s="466"/>
      <c r="S87" s="466"/>
      <c r="T87" s="466"/>
      <c r="U87" s="466"/>
      <c r="V87" s="466"/>
      <c r="W87" s="467"/>
      <c r="X87" s="467"/>
      <c r="Y87" s="467"/>
      <c r="Z87" s="467"/>
      <c r="AA87" s="467"/>
      <c r="AB87" s="467"/>
      <c r="AC87" s="467"/>
      <c r="AD87" s="467"/>
      <c r="AE87" s="467"/>
      <c r="AF87" s="467"/>
      <c r="AG87" s="467">
        <f ca="1">IF($C$8="y",$C87*IF($DB41&gt;2019,VLOOKUP(2020,'Bonus Calc'!$A$18:$CZ$61,$D$104,0),VLOOKUP($DB41,'Bonus Calc'!$A$18:$CZ$61,$D$104,0)),+IF(OR($DB41&gt;2020,$C87=0),0,INDIRECT("'"&amp;$D$102&amp;"'!"&amp;$D$101&amp;$D$103))+IF($DB41&gt;2020,$C87*INDIRECT("'Bonus Calc'!"&amp;$D$101&amp;61)))</f>
        <v>0</v>
      </c>
      <c r="AH87" s="467">
        <f ca="1">IF($C$8="y",$C87*IF($DB41&gt;2019,VLOOKUP(2020,'Bonus Calc'!$A$18:$CZ$61,$E$104,0),VLOOKUP($DB41,'Bonus Calc'!$A$18:$CZ$61,$E$104,0)),+IF(OR($DB41&gt;2020,$C87=0),0,INDIRECT("'"&amp;$D$102&amp;"'!"&amp;$E$101&amp;$D$103))+IF($DB41&gt;2020,$C87*INDIRECT("'Bonus Calc'!"&amp;$E$101&amp;61)))</f>
        <v>0</v>
      </c>
      <c r="AI87" s="467">
        <f ca="1">IF($C$8="y",$C87*IF($DB41&gt;2019,VLOOKUP(2020,'Bonus Calc'!$A$18:$CZ$61,$F$104,0),VLOOKUP($DB41,'Bonus Calc'!$A$18:$CZ$61,$F$104,0)),+IF(OR($DB41&gt;2020,$C87=0),0,INDIRECT("'"&amp;$D$102&amp;"'!"&amp;$F$101&amp;$D$103))+IF($DB41&gt;2020,$C87*INDIRECT("'Bonus Calc'!"&amp;$F$101&amp;61)))</f>
        <v>0</v>
      </c>
      <c r="AJ87" s="467">
        <f ca="1">IF($C$8="y",$C87*IF($DB41&gt;2019,VLOOKUP(2020,'Bonus Calc'!$A$18:$CZ$61,$G$104,0),VLOOKUP($DB41,'Bonus Calc'!$A$18:$CZ$61,$G$104,0)),+IF(OR($DB41&gt;2020,$C87=0),0,INDIRECT("'"&amp;$D$102&amp;"'!"&amp;$G$101&amp;$D$103))+IF($DB41&gt;2020,$C87*INDIRECT("'Bonus Calc'!"&amp;$G$101&amp;61)))</f>
        <v>0</v>
      </c>
      <c r="AK87" s="467">
        <f ca="1">IF($C$8="y",$C87*IF($DB41&gt;2019,VLOOKUP(2020,'Bonus Calc'!$A$18:$CZ$61,$H$104,0),VLOOKUP($DB41,'Bonus Calc'!$A$18:$CZ$61,$H$104,0)),+IF(OR($DB41&gt;2020,$C87=0),0,INDIRECT("'"&amp;$D$102&amp;"'!"&amp;$H$101&amp;$D$103))+IF($DB41&gt;2020,$C87*INDIRECT("'Bonus Calc'!"&amp;$H$101&amp;61)))</f>
        <v>0</v>
      </c>
      <c r="AL87" s="467">
        <f ca="1">IF($C$8="y",$C87*IF($DB41&gt;2019,VLOOKUP(2020,'Bonus Calc'!$A$18:$CZ$61,$I$104,0),VLOOKUP($DB41,'Bonus Calc'!$A$18:$CZ$61,$I$104,0)),+IF(OR($DB41&gt;2020,$C87=0),0,INDIRECT("'"&amp;$D$102&amp;"'!"&amp;$I$101&amp;$D$103))+IF($DB41&gt;2020,$C87*INDIRECT("'Bonus Calc'!"&amp;$I$101&amp;61)))</f>
        <v>0</v>
      </c>
      <c r="AM87" s="467">
        <f ca="1">IF($C$8="y",$C87*IF($DB41&gt;2019,VLOOKUP(2020,'Bonus Calc'!$A$18:$CZ$61,$J$104,0),VLOOKUP($DB41,'Bonus Calc'!$A$18:$CZ$61,$J$104,0)),+IF(OR($DB41&gt;2020,$C87=0),0,INDIRECT("'"&amp;$D$102&amp;"'!"&amp;$J$101&amp;$D$103))+IF($DB41&gt;2020,$C87*INDIRECT("'Bonus Calc'!"&amp;$J$101&amp;61)))</f>
        <v>0</v>
      </c>
      <c r="AN87" s="467">
        <f ca="1">IF($C$8="y",$C87*IF($DB41&gt;2019,VLOOKUP(2020,'Bonus Calc'!$A$18:$CZ$61,$K$104,0),VLOOKUP($DB41,'Bonus Calc'!$A$18:$CZ$61,$K$104,0)),+IF(OR($DB41&gt;2020,$C87=0),0,INDIRECT("'"&amp;$D$102&amp;"'!"&amp;$K$101&amp;$D$103))+IF($DB41&gt;2020,$C87*INDIRECT("'Bonus Calc'!"&amp;$K$101&amp;61)))</f>
        <v>0</v>
      </c>
      <c r="AO87" s="467">
        <f ca="1">IF($C$8="y",$C87*IF($DB41&gt;2019,VLOOKUP(2020,'Bonus Calc'!$A$18:$CZ$61,$L$104,0),VLOOKUP($DB41,'Bonus Calc'!$A$18:$CZ$61,$L$104,0)),+IF(OR($DB41&gt;2020,$C87=0),0,INDIRECT("'"&amp;$D$102&amp;"'!"&amp;$L$101&amp;$D$103))+IF($DB41&gt;2020,$C87*INDIRECT("'Bonus Calc'!"&amp;$L$101&amp;61)))</f>
        <v>0</v>
      </c>
      <c r="AP87" s="467">
        <f ca="1">IF($C$8="y",$C87*IF($DB41&gt;2019,VLOOKUP(2020,'Bonus Calc'!$A$18:$CZ$61,$M$104,0),VLOOKUP($DB41,'Bonus Calc'!$A$18:$CZ$61,$M$104,0)),+IF(OR($DB41&gt;2020,$C87=0),0,INDIRECT("'"&amp;$D$102&amp;"'!"&amp;$M$101&amp;$D$103))+IF($DB41&gt;2020,$C87*INDIRECT("'Bonus Calc'!"&amp;$M$101&amp;61)))</f>
        <v>0</v>
      </c>
      <c r="AQ87" s="467">
        <f ca="1">IF($C$8="y",$C87*IF($DB41&gt;2019,VLOOKUP(2020,'Bonus Calc'!$A$18:$CZ$61,$N$104,0),VLOOKUP($DB41,'Bonus Calc'!$A$18:$CZ$61,$N$104,0)),+IF(OR($DB41&gt;2020,$C87=0),0,INDIRECT("'"&amp;$D$102&amp;"'!"&amp;$N$101&amp;$D$103))+IF($DB41&gt;2020,$C87*INDIRECT("'Bonus Calc'!"&amp;$N$101&amp;61)))</f>
        <v>0</v>
      </c>
      <c r="AR87" s="467">
        <f ca="1">IF($C$8="y",$C87*IF($DB41&gt;2019,VLOOKUP(2020,'Bonus Calc'!$A$18:$CZ$61,$O$104,0),VLOOKUP($DB41,'Bonus Calc'!$A$18:$CZ$61,$O$104,0)),+IF(OR($DB41&gt;2020,$C87=0),0,INDIRECT("'"&amp;$D$102&amp;"'!"&amp;$O$101&amp;$D$103))+IF($DB41&gt;2020,$C87*INDIRECT("'Bonus Calc'!"&amp;$O$101&amp;61)))</f>
        <v>0</v>
      </c>
      <c r="AS87" s="467">
        <f ca="1">IF($C$8="y",$C87*IF($DB41&gt;2019,VLOOKUP(2020,'Bonus Calc'!$A$18:$CZ$61,$P$104,0),VLOOKUP($DB41,'Bonus Calc'!$A$18:$CZ$61,$P$104,0)),+IF(OR($DB41&gt;2020,$C87=0),0,INDIRECT("'"&amp;$D$102&amp;"'!"&amp;$P$101&amp;$D$103))+IF($DB41&gt;2020,$C87*INDIRECT("'Bonus Calc'!"&amp;$P$101&amp;61)))</f>
        <v>0</v>
      </c>
      <c r="AT87" s="467">
        <f ca="1">IF($C$8="y",$C87*IF($DB41&gt;2019,VLOOKUP(2020,'Bonus Calc'!$A$18:$CZ$61,$Q$104,0),VLOOKUP($DB41,'Bonus Calc'!$A$18:$CZ$61,$Q$104,0)),+IF(OR($DB41&gt;2020,$C87=0),0,INDIRECT("'"&amp;$D$102&amp;"'!"&amp;$Q$101&amp;$D$103))+IF($DB41&gt;2020,$C87*INDIRECT("'Bonus Calc'!"&amp;$Q$101&amp;61)))</f>
        <v>0</v>
      </c>
      <c r="AU87" s="467">
        <f ca="1">IF($C$8="y",$C87*IF($DB41&gt;2019,VLOOKUP(2020,'Bonus Calc'!$A$18:$CZ$61,$R$104,0),VLOOKUP($DB41,'Bonus Calc'!$A$18:$CZ$61,$R$104,0)),+IF(OR($DB41&gt;2020,$C87=0),0,INDIRECT("'"&amp;$D$102&amp;"'!"&amp;$R$101&amp;$D$103))+IF($DB41&gt;2020,$C87*INDIRECT("'Bonus Calc'!"&amp;$R$101&amp;61)))</f>
        <v>0</v>
      </c>
      <c r="AV87" s="467">
        <f ca="1">IF($C$8="y",$C87*IF($DB41&gt;2019,VLOOKUP(2020,'Bonus Calc'!$A$18:$CZ$61,$S$104,0),VLOOKUP($DB41,'Bonus Calc'!$A$18:$CZ$61,$S$104,0)),+IF(OR($DB41&gt;2020,$C87=0),0,INDIRECT("'"&amp;$D$102&amp;"'!"&amp;$S$101&amp;$D$103))+IF($DB41&gt;2020,$C87*INDIRECT("'Bonus Calc'!"&amp;$S$101&amp;61)))</f>
        <v>0</v>
      </c>
      <c r="AW87" s="467">
        <f ca="1">IF($C$8="y",$C87*IF($DB41&gt;2019,VLOOKUP(2020,'Bonus Calc'!$A$18:$CZ$61,$T$104,0),VLOOKUP($DB41,'Bonus Calc'!$A$18:$CZ$61,$T$104,0)),+IF(OR($DB41&gt;2020,$C87=0),0,INDIRECT("'"&amp;$D$102&amp;"'!"&amp;$T$101&amp;$D$103))+IF($DB41&gt;2020,$C87*INDIRECT("'Bonus Calc'!"&amp;$T$101&amp;61)))</f>
        <v>0</v>
      </c>
      <c r="AX87" s="467">
        <f ca="1">IF($C$8="y",$C87*IF($DB41&gt;2019,VLOOKUP(2020,'Bonus Calc'!$A$18:$CZ$61,$U$104,0),VLOOKUP($DB41,'Bonus Calc'!$A$18:$CZ$61,$U$104,0)),+IF(OR($DB41&gt;2020,$C87=0),0,INDIRECT("'"&amp;$D$102&amp;"'!"&amp;$U$101&amp;$D$103))+IF($DB41&gt;2020,$C87*INDIRECT("'Bonus Calc'!"&amp;$U$101&amp;61)))</f>
        <v>0</v>
      </c>
      <c r="AY87" s="467">
        <f ca="1">IF($C$8="y",$C87*IF($DB41&gt;2019,VLOOKUP(2020,'Bonus Calc'!$A$18:$CZ$61,$V$104,0),VLOOKUP($DB41,'Bonus Calc'!$A$18:$CZ$61,$V$104,0)),+IF(OR($DB41&gt;2020,$C87=0),0,INDIRECT("'"&amp;$D$102&amp;"'!"&amp;$V$101&amp;$D$103))+IF($DB41&gt;2020,$C87*INDIRECT("'Bonus Calc'!"&amp;$V$101&amp;61)))</f>
        <v>0</v>
      </c>
      <c r="AZ87" s="467">
        <f ca="1">IF($C$8="y",$C87*IF($DB41&gt;2019,VLOOKUP(2020,'Bonus Calc'!$A$18:$CZ$61,$W$104,0),VLOOKUP($DB41,'Bonus Calc'!$A$18:$CZ$61,$W$104,0)),+IF(OR($DB41&gt;2020,$C87=0),0,INDIRECT("'"&amp;$D$102&amp;"'!"&amp;$W$101&amp;$D$103))+IF($DB41&gt;2020,$C87*INDIRECT("'Bonus Calc'!"&amp;$W$101&amp;61)))</f>
        <v>0</v>
      </c>
      <c r="BA87" s="467">
        <f ca="1">IF($C$8="y",$C87*IF($DB41&gt;2019,VLOOKUP(2020,'Bonus Calc'!$A$18:$CZ$61,$X$104,0),VLOOKUP($DB41,'Bonus Calc'!$A$18:$CZ$61,$X$104,0)),+IF(OR($DB41&gt;2020,$C87=0),0,INDIRECT("'"&amp;$D$102&amp;"'!"&amp;$X$101&amp;$D$103))+IF($DB41&gt;2020,$C87*INDIRECT("'Bonus Calc'!"&amp;$X$101&amp;61)))</f>
        <v>0</v>
      </c>
      <c r="BB87" s="467">
        <f ca="1">IF($C$8="y",$C87*IF($DB41&gt;2019,VLOOKUP(2020,'Bonus Calc'!$A$18:$CZ$61,$Y$104,0),VLOOKUP($DB41,'Bonus Calc'!$A$18:$CZ$61,$Y$104,0)),+IF(OR($DB41&gt;2020,$C87=0),0,INDIRECT("'"&amp;$D$102&amp;"'!"&amp;$Y$101&amp;$D$103))+IF($DB41&gt;2020,$C87*INDIRECT("'Bonus Calc'!"&amp;$Y$101&amp;61)))</f>
        <v>0</v>
      </c>
      <c r="BC87" s="467">
        <f ca="1">IF($C$8="y",$C87*IF($DB41&gt;2019,VLOOKUP(2020,'Bonus Calc'!$A$18:$CZ$61,$Z$104,0),VLOOKUP($DB41,'Bonus Calc'!$A$18:$CZ$61,$Z$104,0)),+IF(OR($DB41&gt;2020,$C87=0),0,INDIRECT("'"&amp;$D$102&amp;"'!"&amp;$Z$101&amp;$D$103))+IF($DB41&gt;2020,$C87*INDIRECT("'Bonus Calc'!"&amp;$Z$101&amp;61)))</f>
        <v>0</v>
      </c>
      <c r="BD87" s="467">
        <f ca="1">IF($C$8="y",$C87*IF($DB41&gt;2019,VLOOKUP(2020,'Bonus Calc'!$A$18:$CZ$61,$AA$104,0),VLOOKUP($DB41,'Bonus Calc'!$A$18:$CZ$61,$AA$104,0)),+IF(OR($DB41&gt;2020,$C87=0),0,INDIRECT("'"&amp;$D$102&amp;"'!"&amp;$AA$101&amp;$D$103))+IF($DB41&gt;2020,$C87*INDIRECT("'Bonus Calc'!"&amp;$AA$101&amp;61)))</f>
        <v>0</v>
      </c>
      <c r="BE87" s="467">
        <f ca="1">IF($C$8="y",$C87*IF($DB41&gt;2019,VLOOKUP(2020,'Bonus Calc'!$A$18:$CZ$61,$AB$104,0),VLOOKUP($DB41,'Bonus Calc'!$A$18:$CZ$61,$AB$104,0)),+IF(OR($DB41&gt;2020,$C87=0),0,INDIRECT("'"&amp;$D$102&amp;"'!"&amp;$AB$101&amp;$D$103))+IF($DB41&gt;2020,$C87*INDIRECT("'Bonus Calc'!"&amp;$AB$101&amp;61)))</f>
        <v>0</v>
      </c>
      <c r="BF87" s="467">
        <f ca="1">IF($C$8="y",$C87*IF($DB41&gt;2019,VLOOKUP(2020,'Bonus Calc'!$A$18:$CZ$61,$AC$104,0),VLOOKUP($DB41,'Bonus Calc'!$A$18:$CZ$61,$AC$104,0)),+IF(OR($DB41&gt;2020,$C87=0),0,INDIRECT("'"&amp;$D$102&amp;"'!"&amp;$AC$101&amp;$D$103))+IF($DB41&gt;2020,$C87*INDIRECT("'Bonus Calc'!"&amp;$AC$101&amp;61)))</f>
        <v>0</v>
      </c>
      <c r="BG87" s="467">
        <f ca="1">IF($C$8="y",$C87*IF($DB41&gt;2019,VLOOKUP(2020,'Bonus Calc'!$A$18:$CZ$61,$AD$104,0),VLOOKUP($DB41,'Bonus Calc'!$A$18:$CZ$61,$AD$104,0)),+IF(OR($DB41&gt;2020,$C87=0),0,INDIRECT("'"&amp;$D$102&amp;"'!"&amp;$AD$101&amp;$D$103))+IF($DB41&gt;2020,$C87*INDIRECT("'Bonus Calc'!"&amp;$AD$101&amp;61)))</f>
        <v>0</v>
      </c>
      <c r="BH87" s="467">
        <f ca="1">IF($C$8="y",$C87*IF($DB41&gt;2019,VLOOKUP(2020,'Bonus Calc'!$A$18:$CZ$61,$AE$104,0),VLOOKUP($DB41,'Bonus Calc'!$A$18:$CZ$61,$AE$104,0)),+IF(OR($DB41&gt;2020,$C87=0),0,INDIRECT("'"&amp;$D$102&amp;"'!"&amp;$AE$101&amp;$D$103))+IF($DB41&gt;2020,$C87*INDIRECT("'Bonus Calc'!"&amp;$AE$101&amp;61)))</f>
        <v>0</v>
      </c>
      <c r="BI87" s="467">
        <f ca="1">IF($C$8="y",$C87*IF($DB41&gt;2019,VLOOKUP(2020,'Bonus Calc'!$A$18:$CZ$61,$AF$104,0),VLOOKUP($DB41,'Bonus Calc'!$A$18:$CZ$61,$AF$104,0)),+IF(OR($DB41&gt;2020,$C87=0),0,INDIRECT("'"&amp;$D$102&amp;"'!"&amp;$AF$101&amp;$D$103))+IF($DB41&gt;2020,$C87*INDIRECT("'Bonus Calc'!"&amp;$AF$101&amp;61)))</f>
        <v>0</v>
      </c>
      <c r="BJ87" s="467">
        <f ca="1">IF($C$8="y",$C87*IF($DB41&gt;2019,VLOOKUP(2020,'Bonus Calc'!$A$18:$CZ$61,$AG$104,0),VLOOKUP($DB41,'Bonus Calc'!$A$18:$CZ$61,$AG$104,0)),+IF(OR($DB41&gt;2020,$C87=0),0,INDIRECT("'"&amp;$D$102&amp;"'!"&amp;$AG$101&amp;$D$103))+IF($DB41&gt;2020,$C87*INDIRECT("'Bonus Calc'!"&amp;$AG$101&amp;61)))</f>
        <v>0</v>
      </c>
      <c r="BK87" s="467">
        <f ca="1">IF($C$8="y",$C87*IF($DB41&gt;2019,VLOOKUP(2020,'Bonus Calc'!$A$18:$CZ$61,$AH$104,0),VLOOKUP($DB41,'Bonus Calc'!$A$18:$CZ$61,$AH$104,0)),+IF(OR($DB41&gt;2020,$C87=0),0,INDIRECT("'"&amp;$D$102&amp;"'!"&amp;$AH$101&amp;$D$103))+IF($DB41&gt;2020,$C87*INDIRECT("'Bonus Calc'!"&amp;$AH$101&amp;61)))</f>
        <v>0</v>
      </c>
      <c r="BL87" s="467">
        <f ca="1">IF($C$8="y",$C87*IF($DB41&gt;2019,VLOOKUP(2020,'Bonus Calc'!$A$18:$CZ$61,$AI$104,0),VLOOKUP($DB41,'Bonus Calc'!$A$18:$CZ$61,$AI$104,0)),+IF(OR($DB41&gt;2020,$C87=0),0,INDIRECT("'"&amp;$D$102&amp;"'!"&amp;$AI$101&amp;$D$103))+IF($DB41&gt;2020,$C87*INDIRECT("'Bonus Calc'!"&amp;$AI$101&amp;61)))</f>
        <v>0</v>
      </c>
      <c r="BM87" s="467">
        <f ca="1">IF($C$8="y",$C87*IF($DB41&gt;2019,VLOOKUP(2020,'Bonus Calc'!$A$18:$CZ$61,$AJ$104,0),VLOOKUP($DB41,'Bonus Calc'!$A$18:$CZ$61,$AJ$104,0)),+IF(OR($DB41&gt;2020,$C87=0),0,INDIRECT("'"&amp;$D$102&amp;"'!"&amp;$AJ$101&amp;$D$103))+IF($DB41&gt;2020,$C87*INDIRECT("'Bonus Calc'!"&amp;$AJ$101&amp;61)))</f>
        <v>0</v>
      </c>
      <c r="BN87" s="467">
        <f ca="1">IF($C$8="y",$C87*IF($DB41&gt;2019,VLOOKUP(2020,'Bonus Calc'!$A$18:$CZ$61,$AK$104,0),VLOOKUP($DB41,'Bonus Calc'!$A$18:$CZ$61,$AK$104,0)),+IF(OR($DB41&gt;2020,$C87=0),0,INDIRECT("'"&amp;$D$102&amp;"'!"&amp;$AK$101&amp;$D$103))+IF($DB41&gt;2020,$C87*INDIRECT("'Bonus Calc'!"&amp;$AK$101&amp;61)))</f>
        <v>0</v>
      </c>
      <c r="BO87" s="467">
        <f ca="1">IF($C$8="y",$C87*IF($DB41&gt;2019,VLOOKUP(2020,'Bonus Calc'!$A$18:$CZ$61,$AL$104,0),VLOOKUP($DB41,'Bonus Calc'!$A$18:$CZ$61,$AL$104,0)),+IF(OR($DB41&gt;2020,$C87=0),0,INDIRECT("'"&amp;$D$102&amp;"'!"&amp;$AL$101&amp;$D$103))+IF($DB41&gt;2020,$C87*INDIRECT("'Bonus Calc'!"&amp;$AL$101&amp;61)))</f>
        <v>0</v>
      </c>
      <c r="BP87" s="467">
        <f ca="1">IF($C$8="y",$C87*IF($DB41&gt;2019,VLOOKUP(2020,'Bonus Calc'!$A$18:$CZ$61,$AM$104,0),VLOOKUP($DB41,'Bonus Calc'!$A$18:$CZ$61,$AM$104,0)),+IF(OR($DB41&gt;2020,$C87=0),0,INDIRECT("'"&amp;$D$102&amp;"'!"&amp;$AM$101&amp;$D$103))+IF($DB41&gt;2020,$C87*INDIRECT("'Bonus Calc'!"&amp;$AM$101&amp;61)))</f>
        <v>0</v>
      </c>
      <c r="BQ87" s="467">
        <f ca="1">IF($C$8="y",$C87*IF($DB41&gt;2019,VLOOKUP(2020,'Bonus Calc'!$A$18:$CZ$61,$AN$104,0),VLOOKUP($DB41,'Bonus Calc'!$A$18:$CZ$61,$AN$104,0)),+IF(OR($DB41&gt;2020,$C87=0),0,INDIRECT("'"&amp;$D$102&amp;"'!"&amp;$AN$101&amp;$D$103))+IF($DB41&gt;2020,$C87*INDIRECT("'Bonus Calc'!"&amp;$AN$101&amp;61)))</f>
        <v>0</v>
      </c>
      <c r="BR87" s="467">
        <f ca="1">IF($C$8="y",$C87*IF($DB41&gt;2019,VLOOKUP(2020,'Bonus Calc'!$A$18:$CZ$61,$AO$104,0),VLOOKUP($DB41,'Bonus Calc'!$A$18:$CZ$61,$AO$104,0)),+IF(OR($DB41&gt;2020,$C87=0),0,INDIRECT("'"&amp;$D$102&amp;"'!"&amp;$AO$101&amp;$D$103))+IF($DB41&gt;2020,$C87*INDIRECT("'Bonus Calc'!"&amp;$AO$101&amp;61)))</f>
        <v>0</v>
      </c>
      <c r="BS87" s="467">
        <f ca="1">IF($C$8="y",$C87*IF($DB41&gt;2019,VLOOKUP(2020,'Bonus Calc'!$A$18:$CZ$61,$AP$104,0),VLOOKUP($DB41,'Bonus Calc'!$A$18:$CZ$61,$AP$104,0)),+IF(OR($DB41&gt;2020,$C87=0),0,INDIRECT("'"&amp;$D$102&amp;"'!"&amp;$AP$101&amp;$D$103))+IF($DB41&gt;2020,$C87*INDIRECT("'Bonus Calc'!"&amp;$AP$101&amp;61)))</f>
        <v>0</v>
      </c>
      <c r="BT87" s="467">
        <f ca="1">IF($C$8="y",$C87*IF($DB41&gt;2019,VLOOKUP(2020,'Bonus Calc'!$A$18:$CZ$61,$AQ$104,0),VLOOKUP($DB41,'Bonus Calc'!$A$18:$CZ$61,$AQ$104,0)),+IF(OR($DB41&gt;2020,$C87=0),0,INDIRECT("'"&amp;$D$102&amp;"'!"&amp;$AQ$101&amp;$D$103))+IF($DB41&gt;2020,$C87*INDIRECT("'Bonus Calc'!"&amp;$AQ$101&amp;61)))</f>
        <v>0</v>
      </c>
      <c r="BU87" s="468"/>
      <c r="BV87" s="468"/>
      <c r="BW87" s="468"/>
      <c r="BX87" s="468"/>
      <c r="BY87" s="468"/>
      <c r="BZ87" s="468"/>
      <c r="CA87" s="468"/>
      <c r="CB87" s="468"/>
      <c r="CC87" s="468"/>
      <c r="CD87" s="468"/>
      <c r="CE87" s="468"/>
      <c r="CF87" s="468"/>
      <c r="CG87" s="467"/>
      <c r="CH87" s="467"/>
      <c r="CI87" s="467"/>
      <c r="CJ87" s="467"/>
      <c r="CK87" s="467"/>
      <c r="CL87" s="467"/>
      <c r="CM87" s="467"/>
      <c r="CN87" s="467"/>
      <c r="CO87" s="467"/>
      <c r="CP87" s="467"/>
      <c r="CQ87" s="467"/>
      <c r="CR87" s="467"/>
      <c r="CS87" s="467"/>
      <c r="CT87" s="467"/>
      <c r="CU87" s="467"/>
      <c r="CV87" s="467"/>
      <c r="CW87" s="467"/>
      <c r="CX87" s="467"/>
      <c r="CY87" s="467"/>
      <c r="CZ87" s="465">
        <f t="shared" ca="1" si="130"/>
        <v>0</v>
      </c>
    </row>
    <row r="88" spans="1:104" s="464" customFormat="1" x14ac:dyDescent="0.2">
      <c r="A88" s="195">
        <f t="shared" si="128"/>
        <v>31</v>
      </c>
      <c r="B88" s="195">
        <f t="shared" si="129"/>
        <v>2047</v>
      </c>
      <c r="C88" s="187">
        <f t="shared" ca="1" si="131"/>
        <v>0</v>
      </c>
      <c r="D88" s="466"/>
      <c r="E88" s="466"/>
      <c r="F88" s="466"/>
      <c r="G88" s="466"/>
      <c r="H88" s="466"/>
      <c r="I88" s="466"/>
      <c r="J88" s="466"/>
      <c r="K88" s="466"/>
      <c r="L88" s="466"/>
      <c r="M88" s="466"/>
      <c r="N88" s="466"/>
      <c r="O88" s="466"/>
      <c r="P88" s="466"/>
      <c r="Q88" s="466"/>
      <c r="R88" s="466"/>
      <c r="S88" s="466"/>
      <c r="T88" s="466"/>
      <c r="U88" s="466"/>
      <c r="V88" s="466"/>
      <c r="W88" s="467"/>
      <c r="X88" s="467"/>
      <c r="Y88" s="467"/>
      <c r="Z88" s="467"/>
      <c r="AA88" s="467"/>
      <c r="AB88" s="467"/>
      <c r="AC88" s="467"/>
      <c r="AD88" s="467"/>
      <c r="AE88" s="467"/>
      <c r="AF88" s="467"/>
      <c r="AG88" s="467"/>
      <c r="AH88" s="467">
        <f ca="1">IF($C$8="y",$C88*IF($DB42&gt;2019,VLOOKUP(2020,'Bonus Calc'!$A$18:$CZ$61,$D$104,0),VLOOKUP($DB42,'Bonus Calc'!$A$18:$CZ$61,$D$104,0)),+IF(OR($DB42&gt;2020,$C88=0),0,INDIRECT("'"&amp;$D$102&amp;"'!"&amp;$D$101&amp;$D$103))+IF($DB42&gt;2020,$C88*INDIRECT("'Bonus Calc'!"&amp;$D$101&amp;61)))</f>
        <v>0</v>
      </c>
      <c r="AI88" s="467">
        <f ca="1">IF($C$8="y",$C88*IF($DB42&gt;2019,VLOOKUP(2020,'Bonus Calc'!$A$18:$CZ$61,$E$104,0),VLOOKUP($DB42,'Bonus Calc'!$A$18:$CZ$61,$E$104,0)),+IF(OR($DB42&gt;2020,$C88=0),0,INDIRECT("'"&amp;$D$102&amp;"'!"&amp;$E$101&amp;$D$103))+IF($DB42&gt;2020,$C88*INDIRECT("'Bonus Calc'!"&amp;$E$101&amp;61)))</f>
        <v>0</v>
      </c>
      <c r="AJ88" s="467">
        <f ca="1">IF($C$8="y",$C88*IF($DB42&gt;2019,VLOOKUP(2020,'Bonus Calc'!$A$18:$CZ$61,$F$104,0),VLOOKUP($DB42,'Bonus Calc'!$A$18:$CZ$61,$F$104,0)),+IF(OR($DB42&gt;2020,$C88=0),0,INDIRECT("'"&amp;$D$102&amp;"'!"&amp;$F$101&amp;$D$103))+IF($DB42&gt;2020,$C88*INDIRECT("'Bonus Calc'!"&amp;$F$101&amp;61)))</f>
        <v>0</v>
      </c>
      <c r="AK88" s="467">
        <f ca="1">IF($C$8="y",$C88*IF($DB42&gt;2019,VLOOKUP(2020,'Bonus Calc'!$A$18:$CZ$61,$G$104,0),VLOOKUP($DB42,'Bonus Calc'!$A$18:$CZ$61,$G$104,0)),+IF(OR($DB42&gt;2020,$C88=0),0,INDIRECT("'"&amp;$D$102&amp;"'!"&amp;$G$101&amp;$D$103))+IF($DB42&gt;2020,$C88*INDIRECT("'Bonus Calc'!"&amp;$G$101&amp;61)))</f>
        <v>0</v>
      </c>
      <c r="AL88" s="467">
        <f ca="1">IF($C$8="y",$C88*IF($DB42&gt;2019,VLOOKUP(2020,'Bonus Calc'!$A$18:$CZ$61,$H$104,0),VLOOKUP($DB42,'Bonus Calc'!$A$18:$CZ$61,$H$104,0)),+IF(OR($DB42&gt;2020,$C88=0),0,INDIRECT("'"&amp;$D$102&amp;"'!"&amp;$H$101&amp;$D$103))+IF($DB42&gt;2020,$C88*INDIRECT("'Bonus Calc'!"&amp;$H$101&amp;61)))</f>
        <v>0</v>
      </c>
      <c r="AM88" s="467">
        <f ca="1">IF($C$8="y",$C88*IF($DB42&gt;2019,VLOOKUP(2020,'Bonus Calc'!$A$18:$CZ$61,$I$104,0),VLOOKUP($DB42,'Bonus Calc'!$A$18:$CZ$61,$I$104,0)),+IF(OR($DB42&gt;2020,$C88=0),0,INDIRECT("'"&amp;$D$102&amp;"'!"&amp;$I$101&amp;$D$103))+IF($DB42&gt;2020,$C88*INDIRECT("'Bonus Calc'!"&amp;$I$101&amp;61)))</f>
        <v>0</v>
      </c>
      <c r="AN88" s="467">
        <f ca="1">IF($C$8="y",$C88*IF($DB42&gt;2019,VLOOKUP(2020,'Bonus Calc'!$A$18:$CZ$61,$J$104,0),VLOOKUP($DB42,'Bonus Calc'!$A$18:$CZ$61,$J$104,0)),+IF(OR($DB42&gt;2020,$C88=0),0,INDIRECT("'"&amp;$D$102&amp;"'!"&amp;$J$101&amp;$D$103))+IF($DB42&gt;2020,$C88*INDIRECT("'Bonus Calc'!"&amp;$J$101&amp;61)))</f>
        <v>0</v>
      </c>
      <c r="AO88" s="467">
        <f ca="1">IF($C$8="y",$C88*IF($DB42&gt;2019,VLOOKUP(2020,'Bonus Calc'!$A$18:$CZ$61,$K$104,0),VLOOKUP($DB42,'Bonus Calc'!$A$18:$CZ$61,$K$104,0)),+IF(OR($DB42&gt;2020,$C88=0),0,INDIRECT("'"&amp;$D$102&amp;"'!"&amp;$K$101&amp;$D$103))+IF($DB42&gt;2020,$C88*INDIRECT("'Bonus Calc'!"&amp;$K$101&amp;61)))</f>
        <v>0</v>
      </c>
      <c r="AP88" s="467">
        <f ca="1">IF($C$8="y",$C88*IF($DB42&gt;2019,VLOOKUP(2020,'Bonus Calc'!$A$18:$CZ$61,$L$104,0),VLOOKUP($DB42,'Bonus Calc'!$A$18:$CZ$61,$L$104,0)),+IF(OR($DB42&gt;2020,$C88=0),0,INDIRECT("'"&amp;$D$102&amp;"'!"&amp;$L$101&amp;$D$103))+IF($DB42&gt;2020,$C88*INDIRECT("'Bonus Calc'!"&amp;$L$101&amp;61)))</f>
        <v>0</v>
      </c>
      <c r="AQ88" s="467">
        <f ca="1">IF($C$8="y",$C88*IF($DB42&gt;2019,VLOOKUP(2020,'Bonus Calc'!$A$18:$CZ$61,$M$104,0),VLOOKUP($DB42,'Bonus Calc'!$A$18:$CZ$61,$M$104,0)),+IF(OR($DB42&gt;2020,$C88=0),0,INDIRECT("'"&amp;$D$102&amp;"'!"&amp;$M$101&amp;$D$103))+IF($DB42&gt;2020,$C88*INDIRECT("'Bonus Calc'!"&amp;$M$101&amp;61)))</f>
        <v>0</v>
      </c>
      <c r="AR88" s="467">
        <f ca="1">IF($C$8="y",$C88*IF($DB42&gt;2019,VLOOKUP(2020,'Bonus Calc'!$A$18:$CZ$61,$N$104,0),VLOOKUP($DB42,'Bonus Calc'!$A$18:$CZ$61,$N$104,0)),+IF(OR($DB42&gt;2020,$C88=0),0,INDIRECT("'"&amp;$D$102&amp;"'!"&amp;$N$101&amp;$D$103))+IF($DB42&gt;2020,$C88*INDIRECT("'Bonus Calc'!"&amp;$N$101&amp;61)))</f>
        <v>0</v>
      </c>
      <c r="AS88" s="467">
        <f ca="1">IF($C$8="y",$C88*IF($DB42&gt;2019,VLOOKUP(2020,'Bonus Calc'!$A$18:$CZ$61,$O$104,0),VLOOKUP($DB42,'Bonus Calc'!$A$18:$CZ$61,$O$104,0)),+IF(OR($DB42&gt;2020,$C88=0),0,INDIRECT("'"&amp;$D$102&amp;"'!"&amp;$O$101&amp;$D$103))+IF($DB42&gt;2020,$C88*INDIRECT("'Bonus Calc'!"&amp;$O$101&amp;61)))</f>
        <v>0</v>
      </c>
      <c r="AT88" s="467">
        <f ca="1">IF($C$8="y",$C88*IF($DB42&gt;2019,VLOOKUP(2020,'Bonus Calc'!$A$18:$CZ$61,$P$104,0),VLOOKUP($DB42,'Bonus Calc'!$A$18:$CZ$61,$P$104,0)),+IF(OR($DB42&gt;2020,$C88=0),0,INDIRECT("'"&amp;$D$102&amp;"'!"&amp;$P$101&amp;$D$103))+IF($DB42&gt;2020,$C88*INDIRECT("'Bonus Calc'!"&amp;$P$101&amp;61)))</f>
        <v>0</v>
      </c>
      <c r="AU88" s="467">
        <f ca="1">IF($C$8="y",$C88*IF($DB42&gt;2019,VLOOKUP(2020,'Bonus Calc'!$A$18:$CZ$61,$Q$104,0),VLOOKUP($DB42,'Bonus Calc'!$A$18:$CZ$61,$Q$104,0)),+IF(OR($DB42&gt;2020,$C88=0),0,INDIRECT("'"&amp;$D$102&amp;"'!"&amp;$Q$101&amp;$D$103))+IF($DB42&gt;2020,$C88*INDIRECT("'Bonus Calc'!"&amp;$Q$101&amp;61)))</f>
        <v>0</v>
      </c>
      <c r="AV88" s="467">
        <f ca="1">IF($C$8="y",$C88*IF($DB42&gt;2019,VLOOKUP(2020,'Bonus Calc'!$A$18:$CZ$61,$R$104,0),VLOOKUP($DB42,'Bonus Calc'!$A$18:$CZ$61,$R$104,0)),+IF(OR($DB42&gt;2020,$C88=0),0,INDIRECT("'"&amp;$D$102&amp;"'!"&amp;$R$101&amp;$D$103))+IF($DB42&gt;2020,$C88*INDIRECT("'Bonus Calc'!"&amp;$R$101&amp;61)))</f>
        <v>0</v>
      </c>
      <c r="AW88" s="467">
        <f ca="1">IF($C$8="y",$C88*IF($DB42&gt;2019,VLOOKUP(2020,'Bonus Calc'!$A$18:$CZ$61,$S$104,0),VLOOKUP($DB42,'Bonus Calc'!$A$18:$CZ$61,$S$104,0)),+IF(OR($DB42&gt;2020,$C88=0),0,INDIRECT("'"&amp;$D$102&amp;"'!"&amp;$S$101&amp;$D$103))+IF($DB42&gt;2020,$C88*INDIRECT("'Bonus Calc'!"&amp;$S$101&amp;61)))</f>
        <v>0</v>
      </c>
      <c r="AX88" s="467">
        <f ca="1">IF($C$8="y",$C88*IF($DB42&gt;2019,VLOOKUP(2020,'Bonus Calc'!$A$18:$CZ$61,$T$104,0),VLOOKUP($DB42,'Bonus Calc'!$A$18:$CZ$61,$T$104,0)),+IF(OR($DB42&gt;2020,$C88=0),0,INDIRECT("'"&amp;$D$102&amp;"'!"&amp;$T$101&amp;$D$103))+IF($DB42&gt;2020,$C88*INDIRECT("'Bonus Calc'!"&amp;$T$101&amp;61)))</f>
        <v>0</v>
      </c>
      <c r="AY88" s="467">
        <f ca="1">IF($C$8="y",$C88*IF($DB42&gt;2019,VLOOKUP(2020,'Bonus Calc'!$A$18:$CZ$61,$U$104,0),VLOOKUP($DB42,'Bonus Calc'!$A$18:$CZ$61,$U$104,0)),+IF(OR($DB42&gt;2020,$C88=0),0,INDIRECT("'"&amp;$D$102&amp;"'!"&amp;$U$101&amp;$D$103))+IF($DB42&gt;2020,$C88*INDIRECT("'Bonus Calc'!"&amp;$U$101&amp;61)))</f>
        <v>0</v>
      </c>
      <c r="AZ88" s="467">
        <f ca="1">IF($C$8="y",$C88*IF($DB42&gt;2019,VLOOKUP(2020,'Bonus Calc'!$A$18:$CZ$61,$V$104,0),VLOOKUP($DB42,'Bonus Calc'!$A$18:$CZ$61,$V$104,0)),+IF(OR($DB42&gt;2020,$C88=0),0,INDIRECT("'"&amp;$D$102&amp;"'!"&amp;$V$101&amp;$D$103))+IF($DB42&gt;2020,$C88*INDIRECT("'Bonus Calc'!"&amp;$V$101&amp;61)))</f>
        <v>0</v>
      </c>
      <c r="BA88" s="467">
        <f ca="1">IF($C$8="y",$C88*IF($DB42&gt;2019,VLOOKUP(2020,'Bonus Calc'!$A$18:$CZ$61,$W$104,0),VLOOKUP($DB42,'Bonus Calc'!$A$18:$CZ$61,$W$104,0)),+IF(OR($DB42&gt;2020,$C88=0),0,INDIRECT("'"&amp;$D$102&amp;"'!"&amp;$W$101&amp;$D$103))+IF($DB42&gt;2020,$C88*INDIRECT("'Bonus Calc'!"&amp;$W$101&amp;61)))</f>
        <v>0</v>
      </c>
      <c r="BB88" s="467">
        <f ca="1">IF($C$8="y",$C88*IF($DB42&gt;2019,VLOOKUP(2020,'Bonus Calc'!$A$18:$CZ$61,$X$104,0),VLOOKUP($DB42,'Bonus Calc'!$A$18:$CZ$61,$X$104,0)),+IF(OR($DB42&gt;2020,$C88=0),0,INDIRECT("'"&amp;$D$102&amp;"'!"&amp;$X$101&amp;$D$103))+IF($DB42&gt;2020,$C88*INDIRECT("'Bonus Calc'!"&amp;$X$101&amp;61)))</f>
        <v>0</v>
      </c>
      <c r="BC88" s="467">
        <f ca="1">IF($C$8="y",$C88*IF($DB42&gt;2019,VLOOKUP(2020,'Bonus Calc'!$A$18:$CZ$61,$Y$104,0),VLOOKUP($DB42,'Bonus Calc'!$A$18:$CZ$61,$Y$104,0)),+IF(OR($DB42&gt;2020,$C88=0),0,INDIRECT("'"&amp;$D$102&amp;"'!"&amp;$Y$101&amp;$D$103))+IF($DB42&gt;2020,$C88*INDIRECT("'Bonus Calc'!"&amp;$Y$101&amp;61)))</f>
        <v>0</v>
      </c>
      <c r="BD88" s="467">
        <f ca="1">IF($C$8="y",$C88*IF($DB42&gt;2019,VLOOKUP(2020,'Bonus Calc'!$A$18:$CZ$61,$Z$104,0),VLOOKUP($DB42,'Bonus Calc'!$A$18:$CZ$61,$Z$104,0)),+IF(OR($DB42&gt;2020,$C88=0),0,INDIRECT("'"&amp;$D$102&amp;"'!"&amp;$Z$101&amp;$D$103))+IF($DB42&gt;2020,$C88*INDIRECT("'Bonus Calc'!"&amp;$Z$101&amp;61)))</f>
        <v>0</v>
      </c>
      <c r="BE88" s="467">
        <f ca="1">IF($C$8="y",$C88*IF($DB42&gt;2019,VLOOKUP(2020,'Bonus Calc'!$A$18:$CZ$61,$AA$104,0),VLOOKUP($DB42,'Bonus Calc'!$A$18:$CZ$61,$AA$104,0)),+IF(OR($DB42&gt;2020,$C88=0),0,INDIRECT("'"&amp;$D$102&amp;"'!"&amp;$AA$101&amp;$D$103))+IF($DB42&gt;2020,$C88*INDIRECT("'Bonus Calc'!"&amp;$AA$101&amp;61)))</f>
        <v>0</v>
      </c>
      <c r="BF88" s="467">
        <f ca="1">IF($C$8="y",$C88*IF($DB42&gt;2019,VLOOKUP(2020,'Bonus Calc'!$A$18:$CZ$61,$AB$104,0),VLOOKUP($DB42,'Bonus Calc'!$A$18:$CZ$61,$AB$104,0)),+IF(OR($DB42&gt;2020,$C88=0),0,INDIRECT("'"&amp;$D$102&amp;"'!"&amp;$AB$101&amp;$D$103))+IF($DB42&gt;2020,$C88*INDIRECT("'Bonus Calc'!"&amp;$AB$101&amp;61)))</f>
        <v>0</v>
      </c>
      <c r="BG88" s="467">
        <f ca="1">IF($C$8="y",$C88*IF($DB42&gt;2019,VLOOKUP(2020,'Bonus Calc'!$A$18:$CZ$61,$AC$104,0),VLOOKUP($DB42,'Bonus Calc'!$A$18:$CZ$61,$AC$104,0)),+IF(OR($DB42&gt;2020,$C88=0),0,INDIRECT("'"&amp;$D$102&amp;"'!"&amp;$AC$101&amp;$D$103))+IF($DB42&gt;2020,$C88*INDIRECT("'Bonus Calc'!"&amp;$AC$101&amp;61)))</f>
        <v>0</v>
      </c>
      <c r="BH88" s="467">
        <f ca="1">IF($C$8="y",$C88*IF($DB42&gt;2019,VLOOKUP(2020,'Bonus Calc'!$A$18:$CZ$61,$AD$104,0),VLOOKUP($DB42,'Bonus Calc'!$A$18:$CZ$61,$AD$104,0)),+IF(OR($DB42&gt;2020,$C88=0),0,INDIRECT("'"&amp;$D$102&amp;"'!"&amp;$AD$101&amp;$D$103))+IF($DB42&gt;2020,$C88*INDIRECT("'Bonus Calc'!"&amp;$AD$101&amp;61)))</f>
        <v>0</v>
      </c>
      <c r="BI88" s="467">
        <f ca="1">IF($C$8="y",$C88*IF($DB42&gt;2019,VLOOKUP(2020,'Bonus Calc'!$A$18:$CZ$61,$AE$104,0),VLOOKUP($DB42,'Bonus Calc'!$A$18:$CZ$61,$AE$104,0)),+IF(OR($DB42&gt;2020,$C88=0),0,INDIRECT("'"&amp;$D$102&amp;"'!"&amp;$AE$101&amp;$D$103))+IF($DB42&gt;2020,$C88*INDIRECT("'Bonus Calc'!"&amp;$AE$101&amp;61)))</f>
        <v>0</v>
      </c>
      <c r="BJ88" s="467">
        <f ca="1">IF($C$8="y",$C88*IF($DB42&gt;2019,VLOOKUP(2020,'Bonus Calc'!$A$18:$CZ$61,$AF$104,0),VLOOKUP($DB42,'Bonus Calc'!$A$18:$CZ$61,$AF$104,0)),+IF(OR($DB42&gt;2020,$C88=0),0,INDIRECT("'"&amp;$D$102&amp;"'!"&amp;$AF$101&amp;$D$103))+IF($DB42&gt;2020,$C88*INDIRECT("'Bonus Calc'!"&amp;$AF$101&amp;61)))</f>
        <v>0</v>
      </c>
      <c r="BK88" s="467">
        <f ca="1">IF($C$8="y",$C88*IF($DB42&gt;2019,VLOOKUP(2020,'Bonus Calc'!$A$18:$CZ$61,$AG$104,0),VLOOKUP($DB42,'Bonus Calc'!$A$18:$CZ$61,$AG$104,0)),+IF(OR($DB42&gt;2020,$C88=0),0,INDIRECT("'"&amp;$D$102&amp;"'!"&amp;$AG$101&amp;$D$103))+IF($DB42&gt;2020,$C88*INDIRECT("'Bonus Calc'!"&amp;$AG$101&amp;61)))</f>
        <v>0</v>
      </c>
      <c r="BL88" s="467">
        <f ca="1">IF($C$8="y",$C88*IF($DB42&gt;2019,VLOOKUP(2020,'Bonus Calc'!$A$18:$CZ$61,$AH$104,0),VLOOKUP($DB42,'Bonus Calc'!$A$18:$CZ$61,$AH$104,0)),+IF(OR($DB42&gt;2020,$C88=0),0,INDIRECT("'"&amp;$D$102&amp;"'!"&amp;$AH$101&amp;$D$103))+IF($DB42&gt;2020,$C88*INDIRECT("'Bonus Calc'!"&amp;$AH$101&amp;61)))</f>
        <v>0</v>
      </c>
      <c r="BM88" s="467">
        <f ca="1">IF($C$8="y",$C88*IF($DB42&gt;2019,VLOOKUP(2020,'Bonus Calc'!$A$18:$CZ$61,$AI$104,0),VLOOKUP($DB42,'Bonus Calc'!$A$18:$CZ$61,$AI$104,0)),+IF(OR($DB42&gt;2020,$C88=0),0,INDIRECT("'"&amp;$D$102&amp;"'!"&amp;$AI$101&amp;$D$103))+IF($DB42&gt;2020,$C88*INDIRECT("'Bonus Calc'!"&amp;$AI$101&amp;61)))</f>
        <v>0</v>
      </c>
      <c r="BN88" s="467">
        <f ca="1">IF($C$8="y",$C88*IF($DB42&gt;2019,VLOOKUP(2020,'Bonus Calc'!$A$18:$CZ$61,$AJ$104,0),VLOOKUP($DB42,'Bonus Calc'!$A$18:$CZ$61,$AJ$104,0)),+IF(OR($DB42&gt;2020,$C88=0),0,INDIRECT("'"&amp;$D$102&amp;"'!"&amp;$AJ$101&amp;$D$103))+IF($DB42&gt;2020,$C88*INDIRECT("'Bonus Calc'!"&amp;$AJ$101&amp;61)))</f>
        <v>0</v>
      </c>
      <c r="BO88" s="467">
        <f ca="1">IF($C$8="y",$C88*IF($DB42&gt;2019,VLOOKUP(2020,'Bonus Calc'!$A$18:$CZ$61,$AK$104,0),VLOOKUP($DB42,'Bonus Calc'!$A$18:$CZ$61,$AK$104,0)),+IF(OR($DB42&gt;2020,$C88=0),0,INDIRECT("'"&amp;$D$102&amp;"'!"&amp;$AK$101&amp;$D$103))+IF($DB42&gt;2020,$C88*INDIRECT("'Bonus Calc'!"&amp;$AK$101&amp;61)))</f>
        <v>0</v>
      </c>
      <c r="BP88" s="467">
        <f ca="1">IF($C$8="y",$C88*IF($DB42&gt;2019,VLOOKUP(2020,'Bonus Calc'!$A$18:$CZ$61,$AL$104,0),VLOOKUP($DB42,'Bonus Calc'!$A$18:$CZ$61,$AL$104,0)),+IF(OR($DB42&gt;2020,$C88=0),0,INDIRECT("'"&amp;$D$102&amp;"'!"&amp;$AL$101&amp;$D$103))+IF($DB42&gt;2020,$C88*INDIRECT("'Bonus Calc'!"&amp;$AL$101&amp;61)))</f>
        <v>0</v>
      </c>
      <c r="BQ88" s="467">
        <f ca="1">IF($C$8="y",$C88*IF($DB42&gt;2019,VLOOKUP(2020,'Bonus Calc'!$A$18:$CZ$61,$AM$104,0),VLOOKUP($DB42,'Bonus Calc'!$A$18:$CZ$61,$AM$104,0)),+IF(OR($DB42&gt;2020,$C88=0),0,INDIRECT("'"&amp;$D$102&amp;"'!"&amp;$AM$101&amp;$D$103))+IF($DB42&gt;2020,$C88*INDIRECT("'Bonus Calc'!"&amp;$AM$101&amp;61)))</f>
        <v>0</v>
      </c>
      <c r="BR88" s="467">
        <f ca="1">IF($C$8="y",$C88*IF($DB42&gt;2019,VLOOKUP(2020,'Bonus Calc'!$A$18:$CZ$61,$AN$104,0),VLOOKUP($DB42,'Bonus Calc'!$A$18:$CZ$61,$AN$104,0)),+IF(OR($DB42&gt;2020,$C88=0),0,INDIRECT("'"&amp;$D$102&amp;"'!"&amp;$AN$101&amp;$D$103))+IF($DB42&gt;2020,$C88*INDIRECT("'Bonus Calc'!"&amp;$AN$101&amp;61)))</f>
        <v>0</v>
      </c>
      <c r="BS88" s="467">
        <f ca="1">IF($C$8="y",$C88*IF($DB42&gt;2019,VLOOKUP(2020,'Bonus Calc'!$A$18:$CZ$61,$AO$104,0),VLOOKUP($DB42,'Bonus Calc'!$A$18:$CZ$61,$AO$104,0)),+IF(OR($DB42&gt;2020,$C88=0),0,INDIRECT("'"&amp;$D$102&amp;"'!"&amp;$AO$101&amp;$D$103))+IF($DB42&gt;2020,$C88*INDIRECT("'Bonus Calc'!"&amp;$AO$101&amp;61)))</f>
        <v>0</v>
      </c>
      <c r="BT88" s="467">
        <f ca="1">IF($C$8="y",$C88*IF($DB42&gt;2019,VLOOKUP(2020,'Bonus Calc'!$A$18:$CZ$61,$AP$104,0),VLOOKUP($DB42,'Bonus Calc'!$A$18:$CZ$61,$AP$104,0)),+IF(OR($DB42&gt;2020,$C88=0),0,INDIRECT("'"&amp;$D$102&amp;"'!"&amp;$AP$101&amp;$D$103))+IF($DB42&gt;2020,$C88*INDIRECT("'Bonus Calc'!"&amp;$AP$101&amp;61)))</f>
        <v>0</v>
      </c>
      <c r="BU88" s="467">
        <f ca="1">IF($C$8="y",$C88*IF($DB42&gt;2019,VLOOKUP(2020,'Bonus Calc'!$A$18:$CZ$61,$AQ$104,0),VLOOKUP($DB42,'Bonus Calc'!$A$18:$CZ$61,$AQ$104,0)),+IF(OR($DB42&gt;2020,$C88=0),0,INDIRECT("'"&amp;$D$102&amp;"'!"&amp;$AQ$101&amp;$D$103))+IF($DB42&gt;2020,$C88*INDIRECT("'Bonus Calc'!"&amp;$AQ$101&amp;61)))</f>
        <v>0</v>
      </c>
      <c r="BV88" s="468"/>
      <c r="BW88" s="468"/>
      <c r="BX88" s="468"/>
      <c r="BY88" s="468"/>
      <c r="BZ88" s="468"/>
      <c r="CA88" s="468"/>
      <c r="CB88" s="468"/>
      <c r="CC88" s="468"/>
      <c r="CD88" s="468"/>
      <c r="CE88" s="468"/>
      <c r="CF88" s="468"/>
      <c r="CG88" s="467"/>
      <c r="CH88" s="467"/>
      <c r="CI88" s="467"/>
      <c r="CJ88" s="467"/>
      <c r="CK88" s="467"/>
      <c r="CL88" s="467"/>
      <c r="CM88" s="467"/>
      <c r="CN88" s="467"/>
      <c r="CO88" s="467"/>
      <c r="CP88" s="467"/>
      <c r="CQ88" s="467"/>
      <c r="CR88" s="467"/>
      <c r="CS88" s="467"/>
      <c r="CT88" s="467"/>
      <c r="CU88" s="467"/>
      <c r="CV88" s="467"/>
      <c r="CW88" s="467"/>
      <c r="CX88" s="467"/>
      <c r="CY88" s="467"/>
      <c r="CZ88" s="465">
        <f t="shared" ca="1" si="130"/>
        <v>0</v>
      </c>
    </row>
    <row r="89" spans="1:104" s="464" customFormat="1" x14ac:dyDescent="0.2">
      <c r="A89" s="195">
        <f t="shared" si="128"/>
        <v>32</v>
      </c>
      <c r="B89" s="195">
        <f t="shared" si="129"/>
        <v>2048</v>
      </c>
      <c r="C89" s="187">
        <f t="shared" ca="1" si="131"/>
        <v>0</v>
      </c>
      <c r="D89" s="466"/>
      <c r="E89" s="466"/>
      <c r="F89" s="466"/>
      <c r="G89" s="466"/>
      <c r="H89" s="466"/>
      <c r="I89" s="466"/>
      <c r="J89" s="466"/>
      <c r="K89" s="466"/>
      <c r="L89" s="466"/>
      <c r="M89" s="466"/>
      <c r="N89" s="466"/>
      <c r="O89" s="466"/>
      <c r="P89" s="466"/>
      <c r="Q89" s="466"/>
      <c r="R89" s="466"/>
      <c r="S89" s="466"/>
      <c r="T89" s="466"/>
      <c r="U89" s="466"/>
      <c r="V89" s="466"/>
      <c r="W89" s="467"/>
      <c r="X89" s="467"/>
      <c r="Y89" s="467"/>
      <c r="Z89" s="467"/>
      <c r="AA89" s="467"/>
      <c r="AB89" s="467"/>
      <c r="AC89" s="467"/>
      <c r="AD89" s="467"/>
      <c r="AE89" s="467"/>
      <c r="AF89" s="467"/>
      <c r="AG89" s="467"/>
      <c r="AH89" s="467"/>
      <c r="AI89" s="467">
        <f ca="1">IF($C$8="y",$C89*IF($DB43&gt;2019,VLOOKUP(2020,'Bonus Calc'!$A$18:$CZ$61,$D$104,0),VLOOKUP($DB43,'Bonus Calc'!$A$18:$CZ$61,$D$104,0)),+IF(OR($DB43&gt;2020,$C89=0),0,INDIRECT("'"&amp;$D$102&amp;"'!"&amp;$D$101&amp;$D$103))+IF($DB43&gt;2020,$C89*INDIRECT("'Bonus Calc'!"&amp;$D$101&amp;61)))</f>
        <v>0</v>
      </c>
      <c r="AJ89" s="467">
        <f ca="1">IF($C$8="y",$C89*IF($DB43&gt;2019,VLOOKUP(2020,'Bonus Calc'!$A$18:$CZ$61,$E$104,0),VLOOKUP($DB43,'Bonus Calc'!$A$18:$CZ$61,$E$104,0)),+IF(OR($DB43&gt;2020,$C89=0),0,INDIRECT("'"&amp;$D$102&amp;"'!"&amp;$E$101&amp;$D$103))+IF($DB43&gt;2020,$C89*INDIRECT("'Bonus Calc'!"&amp;$E$101&amp;61)))</f>
        <v>0</v>
      </c>
      <c r="AK89" s="467">
        <f ca="1">IF($C$8="y",$C89*IF($DB43&gt;2019,VLOOKUP(2020,'Bonus Calc'!$A$18:$CZ$61,$F$104,0),VLOOKUP($DB43,'Bonus Calc'!$A$18:$CZ$61,$F$104,0)),+IF(OR($DB43&gt;2020,$C89=0),0,INDIRECT("'"&amp;$D$102&amp;"'!"&amp;$F$101&amp;$D$103))+IF($DB43&gt;2020,$C89*INDIRECT("'Bonus Calc'!"&amp;$F$101&amp;61)))</f>
        <v>0</v>
      </c>
      <c r="AL89" s="467">
        <f ca="1">IF($C$8="y",$C89*IF($DB43&gt;2019,VLOOKUP(2020,'Bonus Calc'!$A$18:$CZ$61,$G$104,0),VLOOKUP($DB43,'Bonus Calc'!$A$18:$CZ$61,$G$104,0)),+IF(OR($DB43&gt;2020,$C89=0),0,INDIRECT("'"&amp;$D$102&amp;"'!"&amp;$G$101&amp;$D$103))+IF($DB43&gt;2020,$C89*INDIRECT("'Bonus Calc'!"&amp;$G$101&amp;61)))</f>
        <v>0</v>
      </c>
      <c r="AM89" s="467">
        <f ca="1">IF($C$8="y",$C89*IF($DB43&gt;2019,VLOOKUP(2020,'Bonus Calc'!$A$18:$CZ$61,$H$104,0),VLOOKUP($DB43,'Bonus Calc'!$A$18:$CZ$61,$H$104,0)),+IF(OR($DB43&gt;2020,$C89=0),0,INDIRECT("'"&amp;$D$102&amp;"'!"&amp;$H$101&amp;$D$103))+IF($DB43&gt;2020,$C89*INDIRECT("'Bonus Calc'!"&amp;$H$101&amp;61)))</f>
        <v>0</v>
      </c>
      <c r="AN89" s="467">
        <f ca="1">IF($C$8="y",$C89*IF($DB43&gt;2019,VLOOKUP(2020,'Bonus Calc'!$A$18:$CZ$61,$I$104,0),VLOOKUP($DB43,'Bonus Calc'!$A$18:$CZ$61,$I$104,0)),+IF(OR($DB43&gt;2020,$C89=0),0,INDIRECT("'"&amp;$D$102&amp;"'!"&amp;$I$101&amp;$D$103))+IF($DB43&gt;2020,$C89*INDIRECT("'Bonus Calc'!"&amp;$I$101&amp;61)))</f>
        <v>0</v>
      </c>
      <c r="AO89" s="467">
        <f ca="1">IF($C$8="y",$C89*IF($DB43&gt;2019,VLOOKUP(2020,'Bonus Calc'!$A$18:$CZ$61,$J$104,0),VLOOKUP($DB43,'Bonus Calc'!$A$18:$CZ$61,$J$104,0)),+IF(OR($DB43&gt;2020,$C89=0),0,INDIRECT("'"&amp;$D$102&amp;"'!"&amp;$J$101&amp;$D$103))+IF($DB43&gt;2020,$C89*INDIRECT("'Bonus Calc'!"&amp;$J$101&amp;61)))</f>
        <v>0</v>
      </c>
      <c r="AP89" s="467">
        <f ca="1">IF($C$8="y",$C89*IF($DB43&gt;2019,VLOOKUP(2020,'Bonus Calc'!$A$18:$CZ$61,$K$104,0),VLOOKUP($DB43,'Bonus Calc'!$A$18:$CZ$61,$K$104,0)),+IF(OR($DB43&gt;2020,$C89=0),0,INDIRECT("'"&amp;$D$102&amp;"'!"&amp;$K$101&amp;$D$103))+IF($DB43&gt;2020,$C89*INDIRECT("'Bonus Calc'!"&amp;$K$101&amp;61)))</f>
        <v>0</v>
      </c>
      <c r="AQ89" s="467">
        <f ca="1">IF($C$8="y",$C89*IF($DB43&gt;2019,VLOOKUP(2020,'Bonus Calc'!$A$18:$CZ$61,$L$104,0),VLOOKUP($DB43,'Bonus Calc'!$A$18:$CZ$61,$L$104,0)),+IF(OR($DB43&gt;2020,$C89=0),0,INDIRECT("'"&amp;$D$102&amp;"'!"&amp;$L$101&amp;$D$103))+IF($DB43&gt;2020,$C89*INDIRECT("'Bonus Calc'!"&amp;$L$101&amp;61)))</f>
        <v>0</v>
      </c>
      <c r="AR89" s="467">
        <f ca="1">IF($C$8="y",$C89*IF($DB43&gt;2019,VLOOKUP(2020,'Bonus Calc'!$A$18:$CZ$61,$M$104,0),VLOOKUP($DB43,'Bonus Calc'!$A$18:$CZ$61,$M$104,0)),+IF(OR($DB43&gt;2020,$C89=0),0,INDIRECT("'"&amp;$D$102&amp;"'!"&amp;$M$101&amp;$D$103))+IF($DB43&gt;2020,$C89*INDIRECT("'Bonus Calc'!"&amp;$M$101&amp;61)))</f>
        <v>0</v>
      </c>
      <c r="AS89" s="467">
        <f ca="1">IF($C$8="y",$C89*IF($DB43&gt;2019,VLOOKUP(2020,'Bonus Calc'!$A$18:$CZ$61,$N$104,0),VLOOKUP($DB43,'Bonus Calc'!$A$18:$CZ$61,$N$104,0)),+IF(OR($DB43&gt;2020,$C89=0),0,INDIRECT("'"&amp;$D$102&amp;"'!"&amp;$N$101&amp;$D$103))+IF($DB43&gt;2020,$C89*INDIRECT("'Bonus Calc'!"&amp;$N$101&amp;61)))</f>
        <v>0</v>
      </c>
      <c r="AT89" s="467">
        <f ca="1">IF($C$8="y",$C89*IF($DB43&gt;2019,VLOOKUP(2020,'Bonus Calc'!$A$18:$CZ$61,$O$104,0),VLOOKUP($DB43,'Bonus Calc'!$A$18:$CZ$61,$O$104,0)),+IF(OR($DB43&gt;2020,$C89=0),0,INDIRECT("'"&amp;$D$102&amp;"'!"&amp;$O$101&amp;$D$103))+IF($DB43&gt;2020,$C89*INDIRECT("'Bonus Calc'!"&amp;$O$101&amp;61)))</f>
        <v>0</v>
      </c>
      <c r="AU89" s="467">
        <f ca="1">IF($C$8="y",$C89*IF($DB43&gt;2019,VLOOKUP(2020,'Bonus Calc'!$A$18:$CZ$61,$P$104,0),VLOOKUP($DB43,'Bonus Calc'!$A$18:$CZ$61,$P$104,0)),+IF(OR($DB43&gt;2020,$C89=0),0,INDIRECT("'"&amp;$D$102&amp;"'!"&amp;$P$101&amp;$D$103))+IF($DB43&gt;2020,$C89*INDIRECT("'Bonus Calc'!"&amp;$P$101&amp;61)))</f>
        <v>0</v>
      </c>
      <c r="AV89" s="467">
        <f ca="1">IF($C$8="y",$C89*IF($DB43&gt;2019,VLOOKUP(2020,'Bonus Calc'!$A$18:$CZ$61,$Q$104,0),VLOOKUP($DB43,'Bonus Calc'!$A$18:$CZ$61,$Q$104,0)),+IF(OR($DB43&gt;2020,$C89=0),0,INDIRECT("'"&amp;$D$102&amp;"'!"&amp;$Q$101&amp;$D$103))+IF($DB43&gt;2020,$C89*INDIRECT("'Bonus Calc'!"&amp;$Q$101&amp;61)))</f>
        <v>0</v>
      </c>
      <c r="AW89" s="467">
        <f ca="1">IF($C$8="y",$C89*IF($DB43&gt;2019,VLOOKUP(2020,'Bonus Calc'!$A$18:$CZ$61,$R$104,0),VLOOKUP($DB43,'Bonus Calc'!$A$18:$CZ$61,$R$104,0)),+IF(OR($DB43&gt;2020,$C89=0),0,INDIRECT("'"&amp;$D$102&amp;"'!"&amp;$R$101&amp;$D$103))+IF($DB43&gt;2020,$C89*INDIRECT("'Bonus Calc'!"&amp;$R$101&amp;61)))</f>
        <v>0</v>
      </c>
      <c r="AX89" s="467">
        <f ca="1">IF($C$8="y",$C89*IF($DB43&gt;2019,VLOOKUP(2020,'Bonus Calc'!$A$18:$CZ$61,$S$104,0),VLOOKUP($DB43,'Bonus Calc'!$A$18:$CZ$61,$S$104,0)),+IF(OR($DB43&gt;2020,$C89=0),0,INDIRECT("'"&amp;$D$102&amp;"'!"&amp;$S$101&amp;$D$103))+IF($DB43&gt;2020,$C89*INDIRECT("'Bonus Calc'!"&amp;$S$101&amp;61)))</f>
        <v>0</v>
      </c>
      <c r="AY89" s="467">
        <f ca="1">IF($C$8="y",$C89*IF($DB43&gt;2019,VLOOKUP(2020,'Bonus Calc'!$A$18:$CZ$61,$T$104,0),VLOOKUP($DB43,'Bonus Calc'!$A$18:$CZ$61,$T$104,0)),+IF(OR($DB43&gt;2020,$C89=0),0,INDIRECT("'"&amp;$D$102&amp;"'!"&amp;$T$101&amp;$D$103))+IF($DB43&gt;2020,$C89*INDIRECT("'Bonus Calc'!"&amp;$T$101&amp;61)))</f>
        <v>0</v>
      </c>
      <c r="AZ89" s="467">
        <f ca="1">IF($C$8="y",$C89*IF($DB43&gt;2019,VLOOKUP(2020,'Bonus Calc'!$A$18:$CZ$61,$U$104,0),VLOOKUP($DB43,'Bonus Calc'!$A$18:$CZ$61,$U$104,0)),+IF(OR($DB43&gt;2020,$C89=0),0,INDIRECT("'"&amp;$D$102&amp;"'!"&amp;$U$101&amp;$D$103))+IF($DB43&gt;2020,$C89*INDIRECT("'Bonus Calc'!"&amp;$U$101&amp;61)))</f>
        <v>0</v>
      </c>
      <c r="BA89" s="467">
        <f ca="1">IF($C$8="y",$C89*IF($DB43&gt;2019,VLOOKUP(2020,'Bonus Calc'!$A$18:$CZ$61,$V$104,0),VLOOKUP($DB43,'Bonus Calc'!$A$18:$CZ$61,$V$104,0)),+IF(OR($DB43&gt;2020,$C89=0),0,INDIRECT("'"&amp;$D$102&amp;"'!"&amp;$V$101&amp;$D$103))+IF($DB43&gt;2020,$C89*INDIRECT("'Bonus Calc'!"&amp;$V$101&amp;61)))</f>
        <v>0</v>
      </c>
      <c r="BB89" s="467">
        <f ca="1">IF($C$8="y",$C89*IF($DB43&gt;2019,VLOOKUP(2020,'Bonus Calc'!$A$18:$CZ$61,$W$104,0),VLOOKUP($DB43,'Bonus Calc'!$A$18:$CZ$61,$W$104,0)),+IF(OR($DB43&gt;2020,$C89=0),0,INDIRECT("'"&amp;$D$102&amp;"'!"&amp;$W$101&amp;$D$103))+IF($DB43&gt;2020,$C89*INDIRECT("'Bonus Calc'!"&amp;$W$101&amp;61)))</f>
        <v>0</v>
      </c>
      <c r="BC89" s="467">
        <f ca="1">IF($C$8="y",$C89*IF($DB43&gt;2019,VLOOKUP(2020,'Bonus Calc'!$A$18:$CZ$61,$X$104,0),VLOOKUP($DB43,'Bonus Calc'!$A$18:$CZ$61,$X$104,0)),+IF(OR($DB43&gt;2020,$C89=0),0,INDIRECT("'"&amp;$D$102&amp;"'!"&amp;$X$101&amp;$D$103))+IF($DB43&gt;2020,$C89*INDIRECT("'Bonus Calc'!"&amp;$X$101&amp;61)))</f>
        <v>0</v>
      </c>
      <c r="BD89" s="467">
        <f ca="1">IF($C$8="y",$C89*IF($DB43&gt;2019,VLOOKUP(2020,'Bonus Calc'!$A$18:$CZ$61,$Y$104,0),VLOOKUP($DB43,'Bonus Calc'!$A$18:$CZ$61,$Y$104,0)),+IF(OR($DB43&gt;2020,$C89=0),0,INDIRECT("'"&amp;$D$102&amp;"'!"&amp;$Y$101&amp;$D$103))+IF($DB43&gt;2020,$C89*INDIRECT("'Bonus Calc'!"&amp;$Y$101&amp;61)))</f>
        <v>0</v>
      </c>
      <c r="BE89" s="467">
        <f ca="1">IF($C$8="y",$C89*IF($DB43&gt;2019,VLOOKUP(2020,'Bonus Calc'!$A$18:$CZ$61,$Z$104,0),VLOOKUP($DB43,'Bonus Calc'!$A$18:$CZ$61,$Z$104,0)),+IF(OR($DB43&gt;2020,$C89=0),0,INDIRECT("'"&amp;$D$102&amp;"'!"&amp;$Z$101&amp;$D$103))+IF($DB43&gt;2020,$C89*INDIRECT("'Bonus Calc'!"&amp;$Z$101&amp;61)))</f>
        <v>0</v>
      </c>
      <c r="BF89" s="467">
        <f ca="1">IF($C$8="y",$C89*IF($DB43&gt;2019,VLOOKUP(2020,'Bonus Calc'!$A$18:$CZ$61,$AA$104,0),VLOOKUP($DB43,'Bonus Calc'!$A$18:$CZ$61,$AA$104,0)),+IF(OR($DB43&gt;2020,$C89=0),0,INDIRECT("'"&amp;$D$102&amp;"'!"&amp;$AA$101&amp;$D$103))+IF($DB43&gt;2020,$C89*INDIRECT("'Bonus Calc'!"&amp;$AA$101&amp;61)))</f>
        <v>0</v>
      </c>
      <c r="BG89" s="467">
        <f ca="1">IF($C$8="y",$C89*IF($DB43&gt;2019,VLOOKUP(2020,'Bonus Calc'!$A$18:$CZ$61,$AB$104,0),VLOOKUP($DB43,'Bonus Calc'!$A$18:$CZ$61,$AB$104,0)),+IF(OR($DB43&gt;2020,$C89=0),0,INDIRECT("'"&amp;$D$102&amp;"'!"&amp;$AB$101&amp;$D$103))+IF($DB43&gt;2020,$C89*INDIRECT("'Bonus Calc'!"&amp;$AB$101&amp;61)))</f>
        <v>0</v>
      </c>
      <c r="BH89" s="467">
        <f ca="1">IF($C$8="y",$C89*IF($DB43&gt;2019,VLOOKUP(2020,'Bonus Calc'!$A$18:$CZ$61,$AC$104,0),VLOOKUP($DB43,'Bonus Calc'!$A$18:$CZ$61,$AC$104,0)),+IF(OR($DB43&gt;2020,$C89=0),0,INDIRECT("'"&amp;$D$102&amp;"'!"&amp;$AC$101&amp;$D$103))+IF($DB43&gt;2020,$C89*INDIRECT("'Bonus Calc'!"&amp;$AC$101&amp;61)))</f>
        <v>0</v>
      </c>
      <c r="BI89" s="467">
        <f ca="1">IF($C$8="y",$C89*IF($DB43&gt;2019,VLOOKUP(2020,'Bonus Calc'!$A$18:$CZ$61,$AD$104,0),VLOOKUP($DB43,'Bonus Calc'!$A$18:$CZ$61,$AD$104,0)),+IF(OR($DB43&gt;2020,$C89=0),0,INDIRECT("'"&amp;$D$102&amp;"'!"&amp;$AD$101&amp;$D$103))+IF($DB43&gt;2020,$C89*INDIRECT("'Bonus Calc'!"&amp;$AD$101&amp;61)))</f>
        <v>0</v>
      </c>
      <c r="BJ89" s="467">
        <f ca="1">IF($C$8="y",$C89*IF($DB43&gt;2019,VLOOKUP(2020,'Bonus Calc'!$A$18:$CZ$61,$AE$104,0),VLOOKUP($DB43,'Bonus Calc'!$A$18:$CZ$61,$AE$104,0)),+IF(OR($DB43&gt;2020,$C89=0),0,INDIRECT("'"&amp;$D$102&amp;"'!"&amp;$AE$101&amp;$D$103))+IF($DB43&gt;2020,$C89*INDIRECT("'Bonus Calc'!"&amp;$AE$101&amp;61)))</f>
        <v>0</v>
      </c>
      <c r="BK89" s="467">
        <f ca="1">IF($C$8="y",$C89*IF($DB43&gt;2019,VLOOKUP(2020,'Bonus Calc'!$A$18:$CZ$61,$AF$104,0),VLOOKUP($DB43,'Bonus Calc'!$A$18:$CZ$61,$AF$104,0)),+IF(OR($DB43&gt;2020,$C89=0),0,INDIRECT("'"&amp;$D$102&amp;"'!"&amp;$AF$101&amp;$D$103))+IF($DB43&gt;2020,$C89*INDIRECT("'Bonus Calc'!"&amp;$AF$101&amp;61)))</f>
        <v>0</v>
      </c>
      <c r="BL89" s="467">
        <f ca="1">IF($C$8="y",$C89*IF($DB43&gt;2019,VLOOKUP(2020,'Bonus Calc'!$A$18:$CZ$61,$AG$104,0),VLOOKUP($DB43,'Bonus Calc'!$A$18:$CZ$61,$AG$104,0)),+IF(OR($DB43&gt;2020,$C89=0),0,INDIRECT("'"&amp;$D$102&amp;"'!"&amp;$AG$101&amp;$D$103))+IF($DB43&gt;2020,$C89*INDIRECT("'Bonus Calc'!"&amp;$AG$101&amp;61)))</f>
        <v>0</v>
      </c>
      <c r="BM89" s="467">
        <f ca="1">IF($C$8="y",$C89*IF($DB43&gt;2019,VLOOKUP(2020,'Bonus Calc'!$A$18:$CZ$61,$AH$104,0),VLOOKUP($DB43,'Bonus Calc'!$A$18:$CZ$61,$AH$104,0)),+IF(OR($DB43&gt;2020,$C89=0),0,INDIRECT("'"&amp;$D$102&amp;"'!"&amp;$AH$101&amp;$D$103))+IF($DB43&gt;2020,$C89*INDIRECT("'Bonus Calc'!"&amp;$AH$101&amp;61)))</f>
        <v>0</v>
      </c>
      <c r="BN89" s="467">
        <f ca="1">IF($C$8="y",$C89*IF($DB43&gt;2019,VLOOKUP(2020,'Bonus Calc'!$A$18:$CZ$61,$AI$104,0),VLOOKUP($DB43,'Bonus Calc'!$A$18:$CZ$61,$AI$104,0)),+IF(OR($DB43&gt;2020,$C89=0),0,INDIRECT("'"&amp;$D$102&amp;"'!"&amp;$AI$101&amp;$D$103))+IF($DB43&gt;2020,$C89*INDIRECT("'Bonus Calc'!"&amp;$AI$101&amp;61)))</f>
        <v>0</v>
      </c>
      <c r="BO89" s="467">
        <f ca="1">IF($C$8="y",$C89*IF($DB43&gt;2019,VLOOKUP(2020,'Bonus Calc'!$A$18:$CZ$61,$AJ$104,0),VLOOKUP($DB43,'Bonus Calc'!$A$18:$CZ$61,$AJ$104,0)),+IF(OR($DB43&gt;2020,$C89=0),0,INDIRECT("'"&amp;$D$102&amp;"'!"&amp;$AJ$101&amp;$D$103))+IF($DB43&gt;2020,$C89*INDIRECT("'Bonus Calc'!"&amp;$AJ$101&amp;61)))</f>
        <v>0</v>
      </c>
      <c r="BP89" s="467">
        <f ca="1">IF($C$8="y",$C89*IF($DB43&gt;2019,VLOOKUP(2020,'Bonus Calc'!$A$18:$CZ$61,$AK$104,0),VLOOKUP($DB43,'Bonus Calc'!$A$18:$CZ$61,$AK$104,0)),+IF(OR($DB43&gt;2020,$C89=0),0,INDIRECT("'"&amp;$D$102&amp;"'!"&amp;$AK$101&amp;$D$103))+IF($DB43&gt;2020,$C89*INDIRECT("'Bonus Calc'!"&amp;$AK$101&amp;61)))</f>
        <v>0</v>
      </c>
      <c r="BQ89" s="467">
        <f ca="1">IF($C$8="y",$C89*IF($DB43&gt;2019,VLOOKUP(2020,'Bonus Calc'!$A$18:$CZ$61,$AL$104,0),VLOOKUP($DB43,'Bonus Calc'!$A$18:$CZ$61,$AL$104,0)),+IF(OR($DB43&gt;2020,$C89=0),0,INDIRECT("'"&amp;$D$102&amp;"'!"&amp;$AL$101&amp;$D$103))+IF($DB43&gt;2020,$C89*INDIRECT("'Bonus Calc'!"&amp;$AL$101&amp;61)))</f>
        <v>0</v>
      </c>
      <c r="BR89" s="467">
        <f ca="1">IF($C$8="y",$C89*IF($DB43&gt;2019,VLOOKUP(2020,'Bonus Calc'!$A$18:$CZ$61,$AM$104,0),VLOOKUP($DB43,'Bonus Calc'!$A$18:$CZ$61,$AM$104,0)),+IF(OR($DB43&gt;2020,$C89=0),0,INDIRECT("'"&amp;$D$102&amp;"'!"&amp;$AM$101&amp;$D$103))+IF($DB43&gt;2020,$C89*INDIRECT("'Bonus Calc'!"&amp;$AM$101&amp;61)))</f>
        <v>0</v>
      </c>
      <c r="BS89" s="467">
        <f ca="1">IF($C$8="y",$C89*IF($DB43&gt;2019,VLOOKUP(2020,'Bonus Calc'!$A$18:$CZ$61,$AN$104,0),VLOOKUP($DB43,'Bonus Calc'!$A$18:$CZ$61,$AN$104,0)),+IF(OR($DB43&gt;2020,$C89=0),0,INDIRECT("'"&amp;$D$102&amp;"'!"&amp;$AN$101&amp;$D$103))+IF($DB43&gt;2020,$C89*INDIRECT("'Bonus Calc'!"&amp;$AN$101&amp;61)))</f>
        <v>0</v>
      </c>
      <c r="BT89" s="467">
        <f ca="1">IF($C$8="y",$C89*IF($DB43&gt;2019,VLOOKUP(2020,'Bonus Calc'!$A$18:$CZ$61,$AO$104,0),VLOOKUP($DB43,'Bonus Calc'!$A$18:$CZ$61,$AO$104,0)),+IF(OR($DB43&gt;2020,$C89=0),0,INDIRECT("'"&amp;$D$102&amp;"'!"&amp;$AO$101&amp;$D$103))+IF($DB43&gt;2020,$C89*INDIRECT("'Bonus Calc'!"&amp;$AO$101&amp;61)))</f>
        <v>0</v>
      </c>
      <c r="BU89" s="467">
        <f ca="1">IF($C$8="y",$C89*IF($DB43&gt;2019,VLOOKUP(2020,'Bonus Calc'!$A$18:$CZ$61,$AP$104,0),VLOOKUP($DB43,'Bonus Calc'!$A$18:$CZ$61,$AP$104,0)),+IF(OR($DB43&gt;2020,$C89=0),0,INDIRECT("'"&amp;$D$102&amp;"'!"&amp;$AP$101&amp;$D$103))+IF($DB43&gt;2020,$C89*INDIRECT("'Bonus Calc'!"&amp;$AP$101&amp;61)))</f>
        <v>0</v>
      </c>
      <c r="BV89" s="467">
        <f ca="1">IF($C$8="y",$C89*IF($DB43&gt;2019,VLOOKUP(2020,'Bonus Calc'!$A$18:$CZ$61,$AQ$104,0),VLOOKUP($DB43,'Bonus Calc'!$A$18:$CZ$61,$AQ$104,0)),+IF(OR($DB43&gt;2020,$C89=0),0,INDIRECT("'"&amp;$D$102&amp;"'!"&amp;$AQ$101&amp;$D$103))+IF($DB43&gt;2020,$C89*INDIRECT("'Bonus Calc'!"&amp;$AQ$101&amp;61)))</f>
        <v>0</v>
      </c>
      <c r="BW89" s="468"/>
      <c r="BX89" s="468"/>
      <c r="BY89" s="468"/>
      <c r="BZ89" s="468"/>
      <c r="CA89" s="468"/>
      <c r="CB89" s="468"/>
      <c r="CC89" s="468"/>
      <c r="CD89" s="468"/>
      <c r="CE89" s="468"/>
      <c r="CF89" s="468"/>
      <c r="CG89" s="467"/>
      <c r="CH89" s="467"/>
      <c r="CI89" s="467"/>
      <c r="CJ89" s="467"/>
      <c r="CK89" s="467"/>
      <c r="CL89" s="467"/>
      <c r="CM89" s="467"/>
      <c r="CN89" s="467"/>
      <c r="CO89" s="467"/>
      <c r="CP89" s="467"/>
      <c r="CQ89" s="467"/>
      <c r="CR89" s="467"/>
      <c r="CS89" s="467"/>
      <c r="CT89" s="467"/>
      <c r="CU89" s="467"/>
      <c r="CV89" s="467"/>
      <c r="CW89" s="467"/>
      <c r="CX89" s="467"/>
      <c r="CY89" s="467"/>
      <c r="CZ89" s="465">
        <f t="shared" ca="1" si="130"/>
        <v>0</v>
      </c>
    </row>
    <row r="90" spans="1:104" s="464" customFormat="1" x14ac:dyDescent="0.2">
      <c r="A90" s="195">
        <f t="shared" si="128"/>
        <v>33</v>
      </c>
      <c r="B90" s="195">
        <f t="shared" si="129"/>
        <v>2049</v>
      </c>
      <c r="C90" s="187">
        <f t="shared" ca="1" si="131"/>
        <v>0</v>
      </c>
      <c r="D90" s="466"/>
      <c r="E90" s="466"/>
      <c r="F90" s="466"/>
      <c r="G90" s="466"/>
      <c r="H90" s="466"/>
      <c r="I90" s="466"/>
      <c r="J90" s="466"/>
      <c r="K90" s="466"/>
      <c r="L90" s="466"/>
      <c r="M90" s="466"/>
      <c r="N90" s="466"/>
      <c r="O90" s="466"/>
      <c r="P90" s="466"/>
      <c r="Q90" s="466"/>
      <c r="R90" s="466"/>
      <c r="S90" s="466"/>
      <c r="T90" s="466"/>
      <c r="U90" s="466"/>
      <c r="V90" s="466"/>
      <c r="W90" s="467"/>
      <c r="X90" s="467"/>
      <c r="Y90" s="467"/>
      <c r="Z90" s="467"/>
      <c r="AA90" s="467"/>
      <c r="AB90" s="467"/>
      <c r="AC90" s="467"/>
      <c r="AD90" s="467"/>
      <c r="AE90" s="467"/>
      <c r="AF90" s="467"/>
      <c r="AG90" s="467"/>
      <c r="AH90" s="467"/>
      <c r="AI90" s="467"/>
      <c r="AJ90" s="467">
        <f ca="1">IF($C$8="y",$C90*IF($DB44&gt;2019,VLOOKUP(2020,'Bonus Calc'!$A$18:$CZ$61,$D$104,0),VLOOKUP($DB44,'Bonus Calc'!$A$18:$CZ$61,$D$104,0)),+IF(OR($DB44&gt;2020,$C90=0),0,INDIRECT("'"&amp;$D$102&amp;"'!"&amp;$D$101&amp;$D$103))+IF($DB44&gt;2020,$C90*INDIRECT("'Bonus Calc'!"&amp;$D$101&amp;61)))</f>
        <v>0</v>
      </c>
      <c r="AK90" s="467">
        <f ca="1">IF($C$8="y",$C90*IF($DB44&gt;2019,VLOOKUP(2020,'Bonus Calc'!$A$18:$CZ$61,$E$104,0),VLOOKUP($DB44,'Bonus Calc'!$A$18:$CZ$61,$E$104,0)),+IF(OR($DB44&gt;2020,$C90=0),0,INDIRECT("'"&amp;$D$102&amp;"'!"&amp;$E$101&amp;$D$103))+IF($DB44&gt;2020,$C90*INDIRECT("'Bonus Calc'!"&amp;$E$101&amp;61)))</f>
        <v>0</v>
      </c>
      <c r="AL90" s="467">
        <f ca="1">IF($C$8="y",$C90*IF($DB44&gt;2019,VLOOKUP(2020,'Bonus Calc'!$A$18:$CZ$61,$F$104,0),VLOOKUP($DB44,'Bonus Calc'!$A$18:$CZ$61,$F$104,0)),+IF(OR($DB44&gt;2020,$C90=0),0,INDIRECT("'"&amp;$D$102&amp;"'!"&amp;$F$101&amp;$D$103))+IF($DB44&gt;2020,$C90*INDIRECT("'Bonus Calc'!"&amp;$F$101&amp;61)))</f>
        <v>0</v>
      </c>
      <c r="AM90" s="467">
        <f ca="1">IF($C$8="y",$C90*IF($DB44&gt;2019,VLOOKUP(2020,'Bonus Calc'!$A$18:$CZ$61,$G$104,0),VLOOKUP($DB44,'Bonus Calc'!$A$18:$CZ$61,$G$104,0)),+IF(OR($DB44&gt;2020,$C90=0),0,INDIRECT("'"&amp;$D$102&amp;"'!"&amp;$G$101&amp;$D$103))+IF($DB44&gt;2020,$C90*INDIRECT("'Bonus Calc'!"&amp;$G$101&amp;61)))</f>
        <v>0</v>
      </c>
      <c r="AN90" s="467">
        <f ca="1">IF($C$8="y",$C90*IF($DB44&gt;2019,VLOOKUP(2020,'Bonus Calc'!$A$18:$CZ$61,$H$104,0),VLOOKUP($DB44,'Bonus Calc'!$A$18:$CZ$61,$H$104,0)),+IF(OR($DB44&gt;2020,$C90=0),0,INDIRECT("'"&amp;$D$102&amp;"'!"&amp;$H$101&amp;$D$103))+IF($DB44&gt;2020,$C90*INDIRECT("'Bonus Calc'!"&amp;$H$101&amp;61)))</f>
        <v>0</v>
      </c>
      <c r="AO90" s="467">
        <f ca="1">IF($C$8="y",$C90*IF($DB44&gt;2019,VLOOKUP(2020,'Bonus Calc'!$A$18:$CZ$61,$I$104,0),VLOOKUP($DB44,'Bonus Calc'!$A$18:$CZ$61,$I$104,0)),+IF(OR($DB44&gt;2020,$C90=0),0,INDIRECT("'"&amp;$D$102&amp;"'!"&amp;$I$101&amp;$D$103))+IF($DB44&gt;2020,$C90*INDIRECT("'Bonus Calc'!"&amp;$I$101&amp;61)))</f>
        <v>0</v>
      </c>
      <c r="AP90" s="467">
        <f ca="1">IF($C$8="y",$C90*IF($DB44&gt;2019,VLOOKUP(2020,'Bonus Calc'!$A$18:$CZ$61,$J$104,0),VLOOKUP($DB44,'Bonus Calc'!$A$18:$CZ$61,$J$104,0)),+IF(OR($DB44&gt;2020,$C90=0),0,INDIRECT("'"&amp;$D$102&amp;"'!"&amp;$J$101&amp;$D$103))+IF($DB44&gt;2020,$C90*INDIRECT("'Bonus Calc'!"&amp;$J$101&amp;61)))</f>
        <v>0</v>
      </c>
      <c r="AQ90" s="467">
        <f ca="1">IF($C$8="y",$C90*IF($DB44&gt;2019,VLOOKUP(2020,'Bonus Calc'!$A$18:$CZ$61,$K$104,0),VLOOKUP($DB44,'Bonus Calc'!$A$18:$CZ$61,$K$104,0)),+IF(OR($DB44&gt;2020,$C90=0),0,INDIRECT("'"&amp;$D$102&amp;"'!"&amp;$K$101&amp;$D$103))+IF($DB44&gt;2020,$C90*INDIRECT("'Bonus Calc'!"&amp;$K$101&amp;61)))</f>
        <v>0</v>
      </c>
      <c r="AR90" s="467">
        <f ca="1">IF($C$8="y",$C90*IF($DB44&gt;2019,VLOOKUP(2020,'Bonus Calc'!$A$18:$CZ$61,$L$104,0),VLOOKUP($DB44,'Bonus Calc'!$A$18:$CZ$61,$L$104,0)),+IF(OR($DB44&gt;2020,$C90=0),0,INDIRECT("'"&amp;$D$102&amp;"'!"&amp;$L$101&amp;$D$103))+IF($DB44&gt;2020,$C90*INDIRECT("'Bonus Calc'!"&amp;$L$101&amp;61)))</f>
        <v>0</v>
      </c>
      <c r="AS90" s="467">
        <f ca="1">IF($C$8="y",$C90*IF($DB44&gt;2019,VLOOKUP(2020,'Bonus Calc'!$A$18:$CZ$61,$M$104,0),VLOOKUP($DB44,'Bonus Calc'!$A$18:$CZ$61,$M$104,0)),+IF(OR($DB44&gt;2020,$C90=0),0,INDIRECT("'"&amp;$D$102&amp;"'!"&amp;$M$101&amp;$D$103))+IF($DB44&gt;2020,$C90*INDIRECT("'Bonus Calc'!"&amp;$M$101&amp;61)))</f>
        <v>0</v>
      </c>
      <c r="AT90" s="467">
        <f ca="1">IF($C$8="y",$C90*IF($DB44&gt;2019,VLOOKUP(2020,'Bonus Calc'!$A$18:$CZ$61,$N$104,0),VLOOKUP($DB44,'Bonus Calc'!$A$18:$CZ$61,$N$104,0)),+IF(OR($DB44&gt;2020,$C90=0),0,INDIRECT("'"&amp;$D$102&amp;"'!"&amp;$N$101&amp;$D$103))+IF($DB44&gt;2020,$C90*INDIRECT("'Bonus Calc'!"&amp;$N$101&amp;61)))</f>
        <v>0</v>
      </c>
      <c r="AU90" s="467">
        <f ca="1">IF($C$8="y",$C90*IF($DB44&gt;2019,VLOOKUP(2020,'Bonus Calc'!$A$18:$CZ$61,$O$104,0),VLOOKUP($DB44,'Bonus Calc'!$A$18:$CZ$61,$O$104,0)),+IF(OR($DB44&gt;2020,$C90=0),0,INDIRECT("'"&amp;$D$102&amp;"'!"&amp;$O$101&amp;$D$103))+IF($DB44&gt;2020,$C90*INDIRECT("'Bonus Calc'!"&amp;$O$101&amp;61)))</f>
        <v>0</v>
      </c>
      <c r="AV90" s="467">
        <f ca="1">IF($C$8="y",$C90*IF($DB44&gt;2019,VLOOKUP(2020,'Bonus Calc'!$A$18:$CZ$61,$P$104,0),VLOOKUP($DB44,'Bonus Calc'!$A$18:$CZ$61,$P$104,0)),+IF(OR($DB44&gt;2020,$C90=0),0,INDIRECT("'"&amp;$D$102&amp;"'!"&amp;$P$101&amp;$D$103))+IF($DB44&gt;2020,$C90*INDIRECT("'Bonus Calc'!"&amp;$P$101&amp;61)))</f>
        <v>0</v>
      </c>
      <c r="AW90" s="467">
        <f ca="1">IF($C$8="y",$C90*IF($DB44&gt;2019,VLOOKUP(2020,'Bonus Calc'!$A$18:$CZ$61,$Q$104,0),VLOOKUP($DB44,'Bonus Calc'!$A$18:$CZ$61,$Q$104,0)),+IF(OR($DB44&gt;2020,$C90=0),0,INDIRECT("'"&amp;$D$102&amp;"'!"&amp;$Q$101&amp;$D$103))+IF($DB44&gt;2020,$C90*INDIRECT("'Bonus Calc'!"&amp;$Q$101&amp;61)))</f>
        <v>0</v>
      </c>
      <c r="AX90" s="467">
        <f ca="1">IF($C$8="y",$C90*IF($DB44&gt;2019,VLOOKUP(2020,'Bonus Calc'!$A$18:$CZ$61,$R$104,0),VLOOKUP($DB44,'Bonus Calc'!$A$18:$CZ$61,$R$104,0)),+IF(OR($DB44&gt;2020,$C90=0),0,INDIRECT("'"&amp;$D$102&amp;"'!"&amp;$R$101&amp;$D$103))+IF($DB44&gt;2020,$C90*INDIRECT("'Bonus Calc'!"&amp;$R$101&amp;61)))</f>
        <v>0</v>
      </c>
      <c r="AY90" s="467">
        <f ca="1">IF($C$8="y",$C90*IF($DB44&gt;2019,VLOOKUP(2020,'Bonus Calc'!$A$18:$CZ$61,$S$104,0),VLOOKUP($DB44,'Bonus Calc'!$A$18:$CZ$61,$S$104,0)),+IF(OR($DB44&gt;2020,$C90=0),0,INDIRECT("'"&amp;$D$102&amp;"'!"&amp;$S$101&amp;$D$103))+IF($DB44&gt;2020,$C90*INDIRECT("'Bonus Calc'!"&amp;$S$101&amp;61)))</f>
        <v>0</v>
      </c>
      <c r="AZ90" s="467">
        <f ca="1">IF($C$8="y",$C90*IF($DB44&gt;2019,VLOOKUP(2020,'Bonus Calc'!$A$18:$CZ$61,$T$104,0),VLOOKUP($DB44,'Bonus Calc'!$A$18:$CZ$61,$T$104,0)),+IF(OR($DB44&gt;2020,$C90=0),0,INDIRECT("'"&amp;$D$102&amp;"'!"&amp;$T$101&amp;$D$103))+IF($DB44&gt;2020,$C90*INDIRECT("'Bonus Calc'!"&amp;$T$101&amp;61)))</f>
        <v>0</v>
      </c>
      <c r="BA90" s="467">
        <f ca="1">IF($C$8="y",$C90*IF($DB44&gt;2019,VLOOKUP(2020,'Bonus Calc'!$A$18:$CZ$61,$U$104,0),VLOOKUP($DB44,'Bonus Calc'!$A$18:$CZ$61,$U$104,0)),+IF(OR($DB44&gt;2020,$C90=0),0,INDIRECT("'"&amp;$D$102&amp;"'!"&amp;$U$101&amp;$D$103))+IF($DB44&gt;2020,$C90*INDIRECT("'Bonus Calc'!"&amp;$U$101&amp;61)))</f>
        <v>0</v>
      </c>
      <c r="BB90" s="467">
        <f ca="1">IF($C$8="y",$C90*IF($DB44&gt;2019,VLOOKUP(2020,'Bonus Calc'!$A$18:$CZ$61,$V$104,0),VLOOKUP($DB44,'Bonus Calc'!$A$18:$CZ$61,$V$104,0)),+IF(OR($DB44&gt;2020,$C90=0),0,INDIRECT("'"&amp;$D$102&amp;"'!"&amp;$V$101&amp;$D$103))+IF($DB44&gt;2020,$C90*INDIRECT("'Bonus Calc'!"&amp;$V$101&amp;61)))</f>
        <v>0</v>
      </c>
      <c r="BC90" s="467">
        <f ca="1">IF($C$8="y",$C90*IF($DB44&gt;2019,VLOOKUP(2020,'Bonus Calc'!$A$18:$CZ$61,$W$104,0),VLOOKUP($DB44,'Bonus Calc'!$A$18:$CZ$61,$W$104,0)),+IF(OR($DB44&gt;2020,$C90=0),0,INDIRECT("'"&amp;$D$102&amp;"'!"&amp;$W$101&amp;$D$103))+IF($DB44&gt;2020,$C90*INDIRECT("'Bonus Calc'!"&amp;$W$101&amp;61)))</f>
        <v>0</v>
      </c>
      <c r="BD90" s="467">
        <f ca="1">IF($C$8="y",$C90*IF($DB44&gt;2019,VLOOKUP(2020,'Bonus Calc'!$A$18:$CZ$61,$X$104,0),VLOOKUP($DB44,'Bonus Calc'!$A$18:$CZ$61,$X$104,0)),+IF(OR($DB44&gt;2020,$C90=0),0,INDIRECT("'"&amp;$D$102&amp;"'!"&amp;$X$101&amp;$D$103))+IF($DB44&gt;2020,$C90*INDIRECT("'Bonus Calc'!"&amp;$X$101&amp;61)))</f>
        <v>0</v>
      </c>
      <c r="BE90" s="467">
        <f ca="1">IF($C$8="y",$C90*IF($DB44&gt;2019,VLOOKUP(2020,'Bonus Calc'!$A$18:$CZ$61,$Y$104,0),VLOOKUP($DB44,'Bonus Calc'!$A$18:$CZ$61,$Y$104,0)),+IF(OR($DB44&gt;2020,$C90=0),0,INDIRECT("'"&amp;$D$102&amp;"'!"&amp;$Y$101&amp;$D$103))+IF($DB44&gt;2020,$C90*INDIRECT("'Bonus Calc'!"&amp;$Y$101&amp;61)))</f>
        <v>0</v>
      </c>
      <c r="BF90" s="467">
        <f ca="1">IF($C$8="y",$C90*IF($DB44&gt;2019,VLOOKUP(2020,'Bonus Calc'!$A$18:$CZ$61,$Z$104,0),VLOOKUP($DB44,'Bonus Calc'!$A$18:$CZ$61,$Z$104,0)),+IF(OR($DB44&gt;2020,$C90=0),0,INDIRECT("'"&amp;$D$102&amp;"'!"&amp;$Z$101&amp;$D$103))+IF($DB44&gt;2020,$C90*INDIRECT("'Bonus Calc'!"&amp;$Z$101&amp;61)))</f>
        <v>0</v>
      </c>
      <c r="BG90" s="467">
        <f ca="1">IF($C$8="y",$C90*IF($DB44&gt;2019,VLOOKUP(2020,'Bonus Calc'!$A$18:$CZ$61,$AA$104,0),VLOOKUP($DB44,'Bonus Calc'!$A$18:$CZ$61,$AA$104,0)),+IF(OR($DB44&gt;2020,$C90=0),0,INDIRECT("'"&amp;$D$102&amp;"'!"&amp;$AA$101&amp;$D$103))+IF($DB44&gt;2020,$C90*INDIRECT("'Bonus Calc'!"&amp;$AA$101&amp;61)))</f>
        <v>0</v>
      </c>
      <c r="BH90" s="467">
        <f ca="1">IF($C$8="y",$C90*IF($DB44&gt;2019,VLOOKUP(2020,'Bonus Calc'!$A$18:$CZ$61,$AB$104,0),VLOOKUP($DB44,'Bonus Calc'!$A$18:$CZ$61,$AB$104,0)),+IF(OR($DB44&gt;2020,$C90=0),0,INDIRECT("'"&amp;$D$102&amp;"'!"&amp;$AB$101&amp;$D$103))+IF($DB44&gt;2020,$C90*INDIRECT("'Bonus Calc'!"&amp;$AB$101&amp;61)))</f>
        <v>0</v>
      </c>
      <c r="BI90" s="467">
        <f ca="1">IF($C$8="y",$C90*IF($DB44&gt;2019,VLOOKUP(2020,'Bonus Calc'!$A$18:$CZ$61,$AC$104,0),VLOOKUP($DB44,'Bonus Calc'!$A$18:$CZ$61,$AC$104,0)),+IF(OR($DB44&gt;2020,$C90=0),0,INDIRECT("'"&amp;$D$102&amp;"'!"&amp;$AC$101&amp;$D$103))+IF($DB44&gt;2020,$C90*INDIRECT("'Bonus Calc'!"&amp;$AC$101&amp;61)))</f>
        <v>0</v>
      </c>
      <c r="BJ90" s="467">
        <f ca="1">IF($C$8="y",$C90*IF($DB44&gt;2019,VLOOKUP(2020,'Bonus Calc'!$A$18:$CZ$61,$AD$104,0),VLOOKUP($DB44,'Bonus Calc'!$A$18:$CZ$61,$AD$104,0)),+IF(OR($DB44&gt;2020,$C90=0),0,INDIRECT("'"&amp;$D$102&amp;"'!"&amp;$AD$101&amp;$D$103))+IF($DB44&gt;2020,$C90*INDIRECT("'Bonus Calc'!"&amp;$AD$101&amp;61)))</f>
        <v>0</v>
      </c>
      <c r="BK90" s="467">
        <f ca="1">IF($C$8="y",$C90*IF($DB44&gt;2019,VLOOKUP(2020,'Bonus Calc'!$A$18:$CZ$61,$AE$104,0),VLOOKUP($DB44,'Bonus Calc'!$A$18:$CZ$61,$AE$104,0)),+IF(OR($DB44&gt;2020,$C90=0),0,INDIRECT("'"&amp;$D$102&amp;"'!"&amp;$AE$101&amp;$D$103))+IF($DB44&gt;2020,$C90*INDIRECT("'Bonus Calc'!"&amp;$AE$101&amp;61)))</f>
        <v>0</v>
      </c>
      <c r="BL90" s="467">
        <f ca="1">IF($C$8="y",$C90*IF($DB44&gt;2019,VLOOKUP(2020,'Bonus Calc'!$A$18:$CZ$61,$AF$104,0),VLOOKUP($DB44,'Bonus Calc'!$A$18:$CZ$61,$AF$104,0)),+IF(OR($DB44&gt;2020,$C90=0),0,INDIRECT("'"&amp;$D$102&amp;"'!"&amp;$AF$101&amp;$D$103))+IF($DB44&gt;2020,$C90*INDIRECT("'Bonus Calc'!"&amp;$AF$101&amp;61)))</f>
        <v>0</v>
      </c>
      <c r="BM90" s="467">
        <f ca="1">IF($C$8="y",$C90*IF($DB44&gt;2019,VLOOKUP(2020,'Bonus Calc'!$A$18:$CZ$61,$AG$104,0),VLOOKUP($DB44,'Bonus Calc'!$A$18:$CZ$61,$AG$104,0)),+IF(OR($DB44&gt;2020,$C90=0),0,INDIRECT("'"&amp;$D$102&amp;"'!"&amp;$AG$101&amp;$D$103))+IF($DB44&gt;2020,$C90*INDIRECT("'Bonus Calc'!"&amp;$AG$101&amp;61)))</f>
        <v>0</v>
      </c>
      <c r="BN90" s="467">
        <f ca="1">IF($C$8="y",$C90*IF($DB44&gt;2019,VLOOKUP(2020,'Bonus Calc'!$A$18:$CZ$61,$AH$104,0),VLOOKUP($DB44,'Bonus Calc'!$A$18:$CZ$61,$AH$104,0)),+IF(OR($DB44&gt;2020,$C90=0),0,INDIRECT("'"&amp;$D$102&amp;"'!"&amp;$AH$101&amp;$D$103))+IF($DB44&gt;2020,$C90*INDIRECT("'Bonus Calc'!"&amp;$AH$101&amp;61)))</f>
        <v>0</v>
      </c>
      <c r="BO90" s="467">
        <f ca="1">IF($C$8="y",$C90*IF($DB44&gt;2019,VLOOKUP(2020,'Bonus Calc'!$A$18:$CZ$61,$AI$104,0),VLOOKUP($DB44,'Bonus Calc'!$A$18:$CZ$61,$AI$104,0)),+IF(OR($DB44&gt;2020,$C90=0),0,INDIRECT("'"&amp;$D$102&amp;"'!"&amp;$AI$101&amp;$D$103))+IF($DB44&gt;2020,$C90*INDIRECT("'Bonus Calc'!"&amp;$AI$101&amp;61)))</f>
        <v>0</v>
      </c>
      <c r="BP90" s="467">
        <f ca="1">IF($C$8="y",$C90*IF($DB44&gt;2019,VLOOKUP(2020,'Bonus Calc'!$A$18:$CZ$61,$AJ$104,0),VLOOKUP($DB44,'Bonus Calc'!$A$18:$CZ$61,$AJ$104,0)),+IF(OR($DB44&gt;2020,$C90=0),0,INDIRECT("'"&amp;$D$102&amp;"'!"&amp;$AJ$101&amp;$D$103))+IF($DB44&gt;2020,$C90*INDIRECT("'Bonus Calc'!"&amp;$AJ$101&amp;61)))</f>
        <v>0</v>
      </c>
      <c r="BQ90" s="467">
        <f ca="1">IF($C$8="y",$C90*IF($DB44&gt;2019,VLOOKUP(2020,'Bonus Calc'!$A$18:$CZ$61,$AK$104,0),VLOOKUP($DB44,'Bonus Calc'!$A$18:$CZ$61,$AK$104,0)),+IF(OR($DB44&gt;2020,$C90=0),0,INDIRECT("'"&amp;$D$102&amp;"'!"&amp;$AK$101&amp;$D$103))+IF($DB44&gt;2020,$C90*INDIRECT("'Bonus Calc'!"&amp;$AK$101&amp;61)))</f>
        <v>0</v>
      </c>
      <c r="BR90" s="467">
        <f ca="1">IF($C$8="y",$C90*IF($DB44&gt;2019,VLOOKUP(2020,'Bonus Calc'!$A$18:$CZ$61,$AL$104,0),VLOOKUP($DB44,'Bonus Calc'!$A$18:$CZ$61,$AL$104,0)),+IF(OR($DB44&gt;2020,$C90=0),0,INDIRECT("'"&amp;$D$102&amp;"'!"&amp;$AL$101&amp;$D$103))+IF($DB44&gt;2020,$C90*INDIRECT("'Bonus Calc'!"&amp;$AL$101&amp;61)))</f>
        <v>0</v>
      </c>
      <c r="BS90" s="467">
        <f ca="1">IF($C$8="y",$C90*IF($DB44&gt;2019,VLOOKUP(2020,'Bonus Calc'!$A$18:$CZ$61,$AM$104,0),VLOOKUP($DB44,'Bonus Calc'!$A$18:$CZ$61,$AM$104,0)),+IF(OR($DB44&gt;2020,$C90=0),0,INDIRECT("'"&amp;$D$102&amp;"'!"&amp;$AM$101&amp;$D$103))+IF($DB44&gt;2020,$C90*INDIRECT("'Bonus Calc'!"&amp;$AM$101&amp;61)))</f>
        <v>0</v>
      </c>
      <c r="BT90" s="467">
        <f ca="1">IF($C$8="y",$C90*IF($DB44&gt;2019,VLOOKUP(2020,'Bonus Calc'!$A$18:$CZ$61,$AN$104,0),VLOOKUP($DB44,'Bonus Calc'!$A$18:$CZ$61,$AN$104,0)),+IF(OR($DB44&gt;2020,$C90=0),0,INDIRECT("'"&amp;$D$102&amp;"'!"&amp;$AN$101&amp;$D$103))+IF($DB44&gt;2020,$C90*INDIRECT("'Bonus Calc'!"&amp;$AN$101&amp;61)))</f>
        <v>0</v>
      </c>
      <c r="BU90" s="467">
        <f ca="1">IF($C$8="y",$C90*IF($DB44&gt;2019,VLOOKUP(2020,'Bonus Calc'!$A$18:$CZ$61,$AO$104,0),VLOOKUP($DB44,'Bonus Calc'!$A$18:$CZ$61,$AO$104,0)),+IF(OR($DB44&gt;2020,$C90=0),0,INDIRECT("'"&amp;$D$102&amp;"'!"&amp;$AO$101&amp;$D$103))+IF($DB44&gt;2020,$C90*INDIRECT("'Bonus Calc'!"&amp;$AO$101&amp;61)))</f>
        <v>0</v>
      </c>
      <c r="BV90" s="467">
        <f ca="1">IF($C$8="y",$C90*IF($DB44&gt;2019,VLOOKUP(2020,'Bonus Calc'!$A$18:$CZ$61,$AP$104,0),VLOOKUP($DB44,'Bonus Calc'!$A$18:$CZ$61,$AP$104,0)),+IF(OR($DB44&gt;2020,$C90=0),0,INDIRECT("'"&amp;$D$102&amp;"'!"&amp;$AP$101&amp;$D$103))+IF($DB44&gt;2020,$C90*INDIRECT("'Bonus Calc'!"&amp;$AP$101&amp;61)))</f>
        <v>0</v>
      </c>
      <c r="BW90" s="467">
        <f ca="1">IF($C$8="y",$C90*IF($DB44&gt;2019,VLOOKUP(2020,'Bonus Calc'!$A$18:$CZ$61,$AQ$104,0),VLOOKUP($DB44,'Bonus Calc'!$A$18:$CZ$61,$AQ$104,0)),+IF(OR($DB44&gt;2020,$C90=0),0,INDIRECT("'"&amp;$D$102&amp;"'!"&amp;$AQ$101&amp;$D$103))+IF($DB44&gt;2020,$C90*INDIRECT("'Bonus Calc'!"&amp;$AQ$101&amp;61)))</f>
        <v>0</v>
      </c>
      <c r="BX90" s="468"/>
      <c r="BY90" s="468"/>
      <c r="BZ90" s="468"/>
      <c r="CA90" s="468"/>
      <c r="CB90" s="468"/>
      <c r="CC90" s="468"/>
      <c r="CD90" s="468"/>
      <c r="CE90" s="468"/>
      <c r="CF90" s="468"/>
      <c r="CG90" s="467"/>
      <c r="CH90" s="467"/>
      <c r="CI90" s="467"/>
      <c r="CJ90" s="467"/>
      <c r="CK90" s="467"/>
      <c r="CL90" s="467"/>
      <c r="CM90" s="467"/>
      <c r="CN90" s="467"/>
      <c r="CO90" s="467"/>
      <c r="CP90" s="467"/>
      <c r="CQ90" s="467"/>
      <c r="CR90" s="467"/>
      <c r="CS90" s="467"/>
      <c r="CT90" s="467"/>
      <c r="CU90" s="467"/>
      <c r="CV90" s="467"/>
      <c r="CW90" s="467"/>
      <c r="CX90" s="467"/>
      <c r="CY90" s="467"/>
      <c r="CZ90" s="465">
        <f t="shared" ca="1" si="130"/>
        <v>0</v>
      </c>
    </row>
    <row r="91" spans="1:104" s="464" customFormat="1" x14ac:dyDescent="0.2">
      <c r="A91" s="195">
        <f t="shared" si="128"/>
        <v>34</v>
      </c>
      <c r="B91" s="195">
        <f t="shared" si="129"/>
        <v>2050</v>
      </c>
      <c r="C91" s="187">
        <f t="shared" ca="1" si="131"/>
        <v>0</v>
      </c>
      <c r="D91" s="466"/>
      <c r="E91" s="466"/>
      <c r="F91" s="466"/>
      <c r="G91" s="466"/>
      <c r="H91" s="466"/>
      <c r="I91" s="466"/>
      <c r="J91" s="466"/>
      <c r="K91" s="466"/>
      <c r="L91" s="466"/>
      <c r="M91" s="466"/>
      <c r="N91" s="466"/>
      <c r="O91" s="466"/>
      <c r="P91" s="466"/>
      <c r="Q91" s="466"/>
      <c r="R91" s="466"/>
      <c r="S91" s="466"/>
      <c r="T91" s="466"/>
      <c r="U91" s="466"/>
      <c r="V91" s="466"/>
      <c r="W91" s="467"/>
      <c r="X91" s="467"/>
      <c r="Y91" s="467"/>
      <c r="Z91" s="467"/>
      <c r="AA91" s="467"/>
      <c r="AB91" s="467"/>
      <c r="AC91" s="467"/>
      <c r="AD91" s="467"/>
      <c r="AE91" s="467"/>
      <c r="AF91" s="467"/>
      <c r="AG91" s="467"/>
      <c r="AH91" s="467"/>
      <c r="AI91" s="467"/>
      <c r="AJ91" s="467"/>
      <c r="AK91" s="467">
        <f ca="1">IF($C$8="y",$C91*IF($DB45&gt;2019,VLOOKUP(2020,'Bonus Calc'!$A$18:$CZ$61,$D$104,0),VLOOKUP($DB45,'Bonus Calc'!$A$18:$CZ$61,$D$104,0)),+IF(OR($DB45&gt;2020,$C91=0),0,INDIRECT("'"&amp;$D$102&amp;"'!"&amp;$D$101&amp;$D$103))+IF($DB45&gt;2020,$C91*INDIRECT("'Bonus Calc'!"&amp;$D$101&amp;61)))</f>
        <v>0</v>
      </c>
      <c r="AL91" s="467">
        <f ca="1">IF($C$8="y",$C91*IF($DB45&gt;2019,VLOOKUP(2020,'Bonus Calc'!$A$18:$CZ$61,$E$104,0),VLOOKUP($DB45,'Bonus Calc'!$A$18:$CZ$61,$E$104,0)),+IF(OR($DB45&gt;2020,$C91=0),0,INDIRECT("'"&amp;$D$102&amp;"'!"&amp;$E$101&amp;$D$103))+IF($DB45&gt;2020,$C91*INDIRECT("'Bonus Calc'!"&amp;$E$101&amp;61)))</f>
        <v>0</v>
      </c>
      <c r="AM91" s="467">
        <f ca="1">IF($C$8="y",$C91*IF($DB45&gt;2019,VLOOKUP(2020,'Bonus Calc'!$A$18:$CZ$61,$F$104,0),VLOOKUP($DB45,'Bonus Calc'!$A$18:$CZ$61,$F$104,0)),+IF(OR($DB45&gt;2020,$C91=0),0,INDIRECT("'"&amp;$D$102&amp;"'!"&amp;$F$101&amp;$D$103))+IF($DB45&gt;2020,$C91*INDIRECT("'Bonus Calc'!"&amp;$F$101&amp;61)))</f>
        <v>0</v>
      </c>
      <c r="AN91" s="467">
        <f ca="1">IF($C$8="y",$C91*IF($DB45&gt;2019,VLOOKUP(2020,'Bonus Calc'!$A$18:$CZ$61,$G$104,0),VLOOKUP($DB45,'Bonus Calc'!$A$18:$CZ$61,$G$104,0)),+IF(OR($DB45&gt;2020,$C91=0),0,INDIRECT("'"&amp;$D$102&amp;"'!"&amp;$G$101&amp;$D$103))+IF($DB45&gt;2020,$C91*INDIRECT("'Bonus Calc'!"&amp;$G$101&amp;61)))</f>
        <v>0</v>
      </c>
      <c r="AO91" s="467">
        <f ca="1">IF($C$8="y",$C91*IF($DB45&gt;2019,VLOOKUP(2020,'Bonus Calc'!$A$18:$CZ$61,$H$104,0),VLOOKUP($DB45,'Bonus Calc'!$A$18:$CZ$61,$H$104,0)),+IF(OR($DB45&gt;2020,$C91=0),0,INDIRECT("'"&amp;$D$102&amp;"'!"&amp;$H$101&amp;$D$103))+IF($DB45&gt;2020,$C91*INDIRECT("'Bonus Calc'!"&amp;$H$101&amp;61)))</f>
        <v>0</v>
      </c>
      <c r="AP91" s="467">
        <f ca="1">IF($C$8="y",$C91*IF($DB45&gt;2019,VLOOKUP(2020,'Bonus Calc'!$A$18:$CZ$61,$I$104,0),VLOOKUP($DB45,'Bonus Calc'!$A$18:$CZ$61,$I$104,0)),+IF(OR($DB45&gt;2020,$C91=0),0,INDIRECT("'"&amp;$D$102&amp;"'!"&amp;$I$101&amp;$D$103))+IF($DB45&gt;2020,$C91*INDIRECT("'Bonus Calc'!"&amp;$I$101&amp;61)))</f>
        <v>0</v>
      </c>
      <c r="AQ91" s="467">
        <f ca="1">IF($C$8="y",$C91*IF($DB45&gt;2019,VLOOKUP(2020,'Bonus Calc'!$A$18:$CZ$61,$J$104,0),VLOOKUP($DB45,'Bonus Calc'!$A$18:$CZ$61,$J$104,0)),+IF(OR($DB45&gt;2020,$C91=0),0,INDIRECT("'"&amp;$D$102&amp;"'!"&amp;$J$101&amp;$D$103))+IF($DB45&gt;2020,$C91*INDIRECT("'Bonus Calc'!"&amp;$J$101&amp;61)))</f>
        <v>0</v>
      </c>
      <c r="AR91" s="467">
        <f ca="1">IF($C$8="y",$C91*IF($DB45&gt;2019,VLOOKUP(2020,'Bonus Calc'!$A$18:$CZ$61,$K$104,0),VLOOKUP($DB45,'Bonus Calc'!$A$18:$CZ$61,$K$104,0)),+IF(OR($DB45&gt;2020,$C91=0),0,INDIRECT("'"&amp;$D$102&amp;"'!"&amp;$K$101&amp;$D$103))+IF($DB45&gt;2020,$C91*INDIRECT("'Bonus Calc'!"&amp;$K$101&amp;61)))</f>
        <v>0</v>
      </c>
      <c r="AS91" s="467">
        <f ca="1">IF($C$8="y",$C91*IF($DB45&gt;2019,VLOOKUP(2020,'Bonus Calc'!$A$18:$CZ$61,$L$104,0),VLOOKUP($DB45,'Bonus Calc'!$A$18:$CZ$61,$L$104,0)),+IF(OR($DB45&gt;2020,$C91=0),0,INDIRECT("'"&amp;$D$102&amp;"'!"&amp;$L$101&amp;$D$103))+IF($DB45&gt;2020,$C91*INDIRECT("'Bonus Calc'!"&amp;$L$101&amp;61)))</f>
        <v>0</v>
      </c>
      <c r="AT91" s="467">
        <f ca="1">IF($C$8="y",$C91*IF($DB45&gt;2019,VLOOKUP(2020,'Bonus Calc'!$A$18:$CZ$61,$M$104,0),VLOOKUP($DB45,'Bonus Calc'!$A$18:$CZ$61,$M$104,0)),+IF(OR($DB45&gt;2020,$C91=0),0,INDIRECT("'"&amp;$D$102&amp;"'!"&amp;$M$101&amp;$D$103))+IF($DB45&gt;2020,$C91*INDIRECT("'Bonus Calc'!"&amp;$M$101&amp;61)))</f>
        <v>0</v>
      </c>
      <c r="AU91" s="467">
        <f ca="1">IF($C$8="y",$C91*IF($DB45&gt;2019,VLOOKUP(2020,'Bonus Calc'!$A$18:$CZ$61,$N$104,0),VLOOKUP($DB45,'Bonus Calc'!$A$18:$CZ$61,$N$104,0)),+IF(OR($DB45&gt;2020,$C91=0),0,INDIRECT("'"&amp;$D$102&amp;"'!"&amp;$N$101&amp;$D$103))+IF($DB45&gt;2020,$C91*INDIRECT("'Bonus Calc'!"&amp;$N$101&amp;61)))</f>
        <v>0</v>
      </c>
      <c r="AV91" s="467">
        <f ca="1">IF($C$8="y",$C91*IF($DB45&gt;2019,VLOOKUP(2020,'Bonus Calc'!$A$18:$CZ$61,$O$104,0),VLOOKUP($DB45,'Bonus Calc'!$A$18:$CZ$61,$O$104,0)),+IF(OR($DB45&gt;2020,$C91=0),0,INDIRECT("'"&amp;$D$102&amp;"'!"&amp;$O$101&amp;$D$103))+IF($DB45&gt;2020,$C91*INDIRECT("'Bonus Calc'!"&amp;$O$101&amp;61)))</f>
        <v>0</v>
      </c>
      <c r="AW91" s="467">
        <f ca="1">IF($C$8="y",$C91*IF($DB45&gt;2019,VLOOKUP(2020,'Bonus Calc'!$A$18:$CZ$61,$P$104,0),VLOOKUP($DB45,'Bonus Calc'!$A$18:$CZ$61,$P$104,0)),+IF(OR($DB45&gt;2020,$C91=0),0,INDIRECT("'"&amp;$D$102&amp;"'!"&amp;$P$101&amp;$D$103))+IF($DB45&gt;2020,$C91*INDIRECT("'Bonus Calc'!"&amp;$P$101&amp;61)))</f>
        <v>0</v>
      </c>
      <c r="AX91" s="467">
        <f ca="1">IF($C$8="y",$C91*IF($DB45&gt;2019,VLOOKUP(2020,'Bonus Calc'!$A$18:$CZ$61,$Q$104,0),VLOOKUP($DB45,'Bonus Calc'!$A$18:$CZ$61,$Q$104,0)),+IF(OR($DB45&gt;2020,$C91=0),0,INDIRECT("'"&amp;$D$102&amp;"'!"&amp;$Q$101&amp;$D$103))+IF($DB45&gt;2020,$C91*INDIRECT("'Bonus Calc'!"&amp;$Q$101&amp;61)))</f>
        <v>0</v>
      </c>
      <c r="AY91" s="467">
        <f ca="1">IF($C$8="y",$C91*IF($DB45&gt;2019,VLOOKUP(2020,'Bonus Calc'!$A$18:$CZ$61,$R$104,0),VLOOKUP($DB45,'Bonus Calc'!$A$18:$CZ$61,$R$104,0)),+IF(OR($DB45&gt;2020,$C91=0),0,INDIRECT("'"&amp;$D$102&amp;"'!"&amp;$R$101&amp;$D$103))+IF($DB45&gt;2020,$C91*INDIRECT("'Bonus Calc'!"&amp;$R$101&amp;61)))</f>
        <v>0</v>
      </c>
      <c r="AZ91" s="467">
        <f ca="1">IF($C$8="y",$C91*IF($DB45&gt;2019,VLOOKUP(2020,'Bonus Calc'!$A$18:$CZ$61,$S$104,0),VLOOKUP($DB45,'Bonus Calc'!$A$18:$CZ$61,$S$104,0)),+IF(OR($DB45&gt;2020,$C91=0),0,INDIRECT("'"&amp;$D$102&amp;"'!"&amp;$S$101&amp;$D$103))+IF($DB45&gt;2020,$C91*INDIRECT("'Bonus Calc'!"&amp;$S$101&amp;61)))</f>
        <v>0</v>
      </c>
      <c r="BA91" s="467">
        <f ca="1">IF($C$8="y",$C91*IF($DB45&gt;2019,VLOOKUP(2020,'Bonus Calc'!$A$18:$CZ$61,$T$104,0),VLOOKUP($DB45,'Bonus Calc'!$A$18:$CZ$61,$T$104,0)),+IF(OR($DB45&gt;2020,$C91=0),0,INDIRECT("'"&amp;$D$102&amp;"'!"&amp;$T$101&amp;$D$103))+IF($DB45&gt;2020,$C91*INDIRECT("'Bonus Calc'!"&amp;$T$101&amp;61)))</f>
        <v>0</v>
      </c>
      <c r="BB91" s="467">
        <f ca="1">IF($C$8="y",$C91*IF($DB45&gt;2019,VLOOKUP(2020,'Bonus Calc'!$A$18:$CZ$61,$U$104,0),VLOOKUP($DB45,'Bonus Calc'!$A$18:$CZ$61,$U$104,0)),+IF(OR($DB45&gt;2020,$C91=0),0,INDIRECT("'"&amp;$D$102&amp;"'!"&amp;$U$101&amp;$D$103))+IF($DB45&gt;2020,$C91*INDIRECT("'Bonus Calc'!"&amp;$U$101&amp;61)))</f>
        <v>0</v>
      </c>
      <c r="BC91" s="467">
        <f ca="1">IF($C$8="y",$C91*IF($DB45&gt;2019,VLOOKUP(2020,'Bonus Calc'!$A$18:$CZ$61,$V$104,0),VLOOKUP($DB45,'Bonus Calc'!$A$18:$CZ$61,$V$104,0)),+IF(OR($DB45&gt;2020,$C91=0),0,INDIRECT("'"&amp;$D$102&amp;"'!"&amp;$V$101&amp;$D$103))+IF($DB45&gt;2020,$C91*INDIRECT("'Bonus Calc'!"&amp;$V$101&amp;61)))</f>
        <v>0</v>
      </c>
      <c r="BD91" s="467">
        <f ca="1">IF($C$8="y",$C91*IF($DB45&gt;2019,VLOOKUP(2020,'Bonus Calc'!$A$18:$CZ$61,$W$104,0),VLOOKUP($DB45,'Bonus Calc'!$A$18:$CZ$61,$W$104,0)),+IF(OR($DB45&gt;2020,$C91=0),0,INDIRECT("'"&amp;$D$102&amp;"'!"&amp;$W$101&amp;$D$103))+IF($DB45&gt;2020,$C91*INDIRECT("'Bonus Calc'!"&amp;$W$101&amp;61)))</f>
        <v>0</v>
      </c>
      <c r="BE91" s="467">
        <f ca="1">IF($C$8="y",$C91*IF($DB45&gt;2019,VLOOKUP(2020,'Bonus Calc'!$A$18:$CZ$61,$X$104,0),VLOOKUP($DB45,'Bonus Calc'!$A$18:$CZ$61,$X$104,0)),+IF(OR($DB45&gt;2020,$C91=0),0,INDIRECT("'"&amp;$D$102&amp;"'!"&amp;$X$101&amp;$D$103))+IF($DB45&gt;2020,$C91*INDIRECT("'Bonus Calc'!"&amp;$X$101&amp;61)))</f>
        <v>0</v>
      </c>
      <c r="BF91" s="467">
        <f ca="1">IF($C$8="y",$C91*IF($DB45&gt;2019,VLOOKUP(2020,'Bonus Calc'!$A$18:$CZ$61,$Y$104,0),VLOOKUP($DB45,'Bonus Calc'!$A$18:$CZ$61,$Y$104,0)),+IF(OR($DB45&gt;2020,$C91=0),0,INDIRECT("'"&amp;$D$102&amp;"'!"&amp;$Y$101&amp;$D$103))+IF($DB45&gt;2020,$C91*INDIRECT("'Bonus Calc'!"&amp;$Y$101&amp;61)))</f>
        <v>0</v>
      </c>
      <c r="BG91" s="467">
        <f ca="1">IF($C$8="y",$C91*IF($DB45&gt;2019,VLOOKUP(2020,'Bonus Calc'!$A$18:$CZ$61,$Z$104,0),VLOOKUP($DB45,'Bonus Calc'!$A$18:$CZ$61,$Z$104,0)),+IF(OR($DB45&gt;2020,$C91=0),0,INDIRECT("'"&amp;$D$102&amp;"'!"&amp;$Z$101&amp;$D$103))+IF($DB45&gt;2020,$C91*INDIRECT("'Bonus Calc'!"&amp;$Z$101&amp;61)))</f>
        <v>0</v>
      </c>
      <c r="BH91" s="467">
        <f ca="1">IF($C$8="y",$C91*IF($DB45&gt;2019,VLOOKUP(2020,'Bonus Calc'!$A$18:$CZ$61,$AA$104,0),VLOOKUP($DB45,'Bonus Calc'!$A$18:$CZ$61,$AA$104,0)),+IF(OR($DB45&gt;2020,$C91=0),0,INDIRECT("'"&amp;$D$102&amp;"'!"&amp;$AA$101&amp;$D$103))+IF($DB45&gt;2020,$C91*INDIRECT("'Bonus Calc'!"&amp;$AA$101&amp;61)))</f>
        <v>0</v>
      </c>
      <c r="BI91" s="467">
        <f ca="1">IF($C$8="y",$C91*IF($DB45&gt;2019,VLOOKUP(2020,'Bonus Calc'!$A$18:$CZ$61,$AB$104,0),VLOOKUP($DB45,'Bonus Calc'!$A$18:$CZ$61,$AB$104,0)),+IF(OR($DB45&gt;2020,$C91=0),0,INDIRECT("'"&amp;$D$102&amp;"'!"&amp;$AB$101&amp;$D$103))+IF($DB45&gt;2020,$C91*INDIRECT("'Bonus Calc'!"&amp;$AB$101&amp;61)))</f>
        <v>0</v>
      </c>
      <c r="BJ91" s="467">
        <f ca="1">IF($C$8="y",$C91*IF($DB45&gt;2019,VLOOKUP(2020,'Bonus Calc'!$A$18:$CZ$61,$AC$104,0),VLOOKUP($DB45,'Bonus Calc'!$A$18:$CZ$61,$AC$104,0)),+IF(OR($DB45&gt;2020,$C91=0),0,INDIRECT("'"&amp;$D$102&amp;"'!"&amp;$AC$101&amp;$D$103))+IF($DB45&gt;2020,$C91*INDIRECT("'Bonus Calc'!"&amp;$AC$101&amp;61)))</f>
        <v>0</v>
      </c>
      <c r="BK91" s="467">
        <f ca="1">IF($C$8="y",$C91*IF($DB45&gt;2019,VLOOKUP(2020,'Bonus Calc'!$A$18:$CZ$61,$AD$104,0),VLOOKUP($DB45,'Bonus Calc'!$A$18:$CZ$61,$AD$104,0)),+IF(OR($DB45&gt;2020,$C91=0),0,INDIRECT("'"&amp;$D$102&amp;"'!"&amp;$AD$101&amp;$D$103))+IF($DB45&gt;2020,$C91*INDIRECT("'Bonus Calc'!"&amp;$AD$101&amp;61)))</f>
        <v>0</v>
      </c>
      <c r="BL91" s="467">
        <f ca="1">IF($C$8="y",$C91*IF($DB45&gt;2019,VLOOKUP(2020,'Bonus Calc'!$A$18:$CZ$61,$AE$104,0),VLOOKUP($DB45,'Bonus Calc'!$A$18:$CZ$61,$AE$104,0)),+IF(OR($DB45&gt;2020,$C91=0),0,INDIRECT("'"&amp;$D$102&amp;"'!"&amp;$AE$101&amp;$D$103))+IF($DB45&gt;2020,$C91*INDIRECT("'Bonus Calc'!"&amp;$AE$101&amp;61)))</f>
        <v>0</v>
      </c>
      <c r="BM91" s="467">
        <f ca="1">IF($C$8="y",$C91*IF($DB45&gt;2019,VLOOKUP(2020,'Bonus Calc'!$A$18:$CZ$61,$AF$104,0),VLOOKUP($DB45,'Bonus Calc'!$A$18:$CZ$61,$AF$104,0)),+IF(OR($DB45&gt;2020,$C91=0),0,INDIRECT("'"&amp;$D$102&amp;"'!"&amp;$AF$101&amp;$D$103))+IF($DB45&gt;2020,$C91*INDIRECT("'Bonus Calc'!"&amp;$AF$101&amp;61)))</f>
        <v>0</v>
      </c>
      <c r="BN91" s="467">
        <f ca="1">IF($C$8="y",$C91*IF($DB45&gt;2019,VLOOKUP(2020,'Bonus Calc'!$A$18:$CZ$61,$AG$104,0),VLOOKUP($DB45,'Bonus Calc'!$A$18:$CZ$61,$AG$104,0)),+IF(OR($DB45&gt;2020,$C91=0),0,INDIRECT("'"&amp;$D$102&amp;"'!"&amp;$AG$101&amp;$D$103))+IF($DB45&gt;2020,$C91*INDIRECT("'Bonus Calc'!"&amp;$AG$101&amp;61)))</f>
        <v>0</v>
      </c>
      <c r="BO91" s="467">
        <f ca="1">IF($C$8="y",$C91*IF($DB45&gt;2019,VLOOKUP(2020,'Bonus Calc'!$A$18:$CZ$61,$AH$104,0),VLOOKUP($DB45,'Bonus Calc'!$A$18:$CZ$61,$AH$104,0)),+IF(OR($DB45&gt;2020,$C91=0),0,INDIRECT("'"&amp;$D$102&amp;"'!"&amp;$AH$101&amp;$D$103))+IF($DB45&gt;2020,$C91*INDIRECT("'Bonus Calc'!"&amp;$AH$101&amp;61)))</f>
        <v>0</v>
      </c>
      <c r="BP91" s="467">
        <f ca="1">IF($C$8="y",$C91*IF($DB45&gt;2019,VLOOKUP(2020,'Bonus Calc'!$A$18:$CZ$61,$AI$104,0),VLOOKUP($DB45,'Bonus Calc'!$A$18:$CZ$61,$AI$104,0)),+IF(OR($DB45&gt;2020,$C91=0),0,INDIRECT("'"&amp;$D$102&amp;"'!"&amp;$AI$101&amp;$D$103))+IF($DB45&gt;2020,$C91*INDIRECT("'Bonus Calc'!"&amp;$AI$101&amp;61)))</f>
        <v>0</v>
      </c>
      <c r="BQ91" s="467">
        <f ca="1">IF($C$8="y",$C91*IF($DB45&gt;2019,VLOOKUP(2020,'Bonus Calc'!$A$18:$CZ$61,$AJ$104,0),VLOOKUP($DB45,'Bonus Calc'!$A$18:$CZ$61,$AJ$104,0)),+IF(OR($DB45&gt;2020,$C91=0),0,INDIRECT("'"&amp;$D$102&amp;"'!"&amp;$AJ$101&amp;$D$103))+IF($DB45&gt;2020,$C91*INDIRECT("'Bonus Calc'!"&amp;$AJ$101&amp;61)))</f>
        <v>0</v>
      </c>
      <c r="BR91" s="467">
        <f ca="1">IF($C$8="y",$C91*IF($DB45&gt;2019,VLOOKUP(2020,'Bonus Calc'!$A$18:$CZ$61,$AK$104,0),VLOOKUP($DB45,'Bonus Calc'!$A$18:$CZ$61,$AK$104,0)),+IF(OR($DB45&gt;2020,$C91=0),0,INDIRECT("'"&amp;$D$102&amp;"'!"&amp;$AK$101&amp;$D$103))+IF($DB45&gt;2020,$C91*INDIRECT("'Bonus Calc'!"&amp;$AK$101&amp;61)))</f>
        <v>0</v>
      </c>
      <c r="BS91" s="467">
        <f ca="1">IF($C$8="y",$C91*IF($DB45&gt;2019,VLOOKUP(2020,'Bonus Calc'!$A$18:$CZ$61,$AL$104,0),VLOOKUP($DB45,'Bonus Calc'!$A$18:$CZ$61,$AL$104,0)),+IF(OR($DB45&gt;2020,$C91=0),0,INDIRECT("'"&amp;$D$102&amp;"'!"&amp;$AL$101&amp;$D$103))+IF($DB45&gt;2020,$C91*INDIRECT("'Bonus Calc'!"&amp;$AL$101&amp;61)))</f>
        <v>0</v>
      </c>
      <c r="BT91" s="467">
        <f ca="1">IF($C$8="y",$C91*IF($DB45&gt;2019,VLOOKUP(2020,'Bonus Calc'!$A$18:$CZ$61,$AM$104,0),VLOOKUP($DB45,'Bonus Calc'!$A$18:$CZ$61,$AM$104,0)),+IF(OR($DB45&gt;2020,$C91=0),0,INDIRECT("'"&amp;$D$102&amp;"'!"&amp;$AM$101&amp;$D$103))+IF($DB45&gt;2020,$C91*INDIRECT("'Bonus Calc'!"&amp;$AM$101&amp;61)))</f>
        <v>0</v>
      </c>
      <c r="BU91" s="467">
        <f ca="1">IF($C$8="y",$C91*IF($DB45&gt;2019,VLOOKUP(2020,'Bonus Calc'!$A$18:$CZ$61,$AN$104,0),VLOOKUP($DB45,'Bonus Calc'!$A$18:$CZ$61,$AN$104,0)),+IF(OR($DB45&gt;2020,$C91=0),0,INDIRECT("'"&amp;$D$102&amp;"'!"&amp;$AN$101&amp;$D$103))+IF($DB45&gt;2020,$C91*INDIRECT("'Bonus Calc'!"&amp;$AN$101&amp;61)))</f>
        <v>0</v>
      </c>
      <c r="BV91" s="467">
        <f ca="1">IF($C$8="y",$C91*IF($DB45&gt;2019,VLOOKUP(2020,'Bonus Calc'!$A$18:$CZ$61,$AO$104,0),VLOOKUP($DB45,'Bonus Calc'!$A$18:$CZ$61,$AO$104,0)),+IF(OR($DB45&gt;2020,$C91=0),0,INDIRECT("'"&amp;$D$102&amp;"'!"&amp;$AO$101&amp;$D$103))+IF($DB45&gt;2020,$C91*INDIRECT("'Bonus Calc'!"&amp;$AO$101&amp;61)))</f>
        <v>0</v>
      </c>
      <c r="BW91" s="467">
        <f ca="1">IF($C$8="y",$C91*IF($DB45&gt;2019,VLOOKUP(2020,'Bonus Calc'!$A$18:$CZ$61,$AP$104,0),VLOOKUP($DB45,'Bonus Calc'!$A$18:$CZ$61,$AP$104,0)),+IF(OR($DB45&gt;2020,$C91=0),0,INDIRECT("'"&amp;$D$102&amp;"'!"&amp;$AP$101&amp;$D$103))+IF($DB45&gt;2020,$C91*INDIRECT("'Bonus Calc'!"&amp;$AP$101&amp;61)))</f>
        <v>0</v>
      </c>
      <c r="BX91" s="467">
        <f ca="1">IF($C$8="y",$C91*IF($DB45&gt;2019,VLOOKUP(2020,'Bonus Calc'!$A$18:$CZ$61,$AQ$104,0),VLOOKUP($DB45,'Bonus Calc'!$A$18:$CZ$61,$AQ$104,0)),+IF(OR($DB45&gt;2020,$C91=0),0,INDIRECT("'"&amp;$D$102&amp;"'!"&amp;$AQ$101&amp;$D$103))+IF($DB45&gt;2020,$C91*INDIRECT("'Bonus Calc'!"&amp;$AQ$101&amp;61)))</f>
        <v>0</v>
      </c>
      <c r="BY91" s="468"/>
      <c r="BZ91" s="468"/>
      <c r="CA91" s="468"/>
      <c r="CB91" s="468"/>
      <c r="CC91" s="468"/>
      <c r="CD91" s="468"/>
      <c r="CE91" s="468"/>
      <c r="CF91" s="468"/>
      <c r="CG91" s="467"/>
      <c r="CH91" s="467"/>
      <c r="CI91" s="467"/>
      <c r="CJ91" s="467"/>
      <c r="CK91" s="467"/>
      <c r="CL91" s="467"/>
      <c r="CM91" s="467"/>
      <c r="CN91" s="467"/>
      <c r="CO91" s="467"/>
      <c r="CP91" s="467"/>
      <c r="CQ91" s="467"/>
      <c r="CR91" s="467"/>
      <c r="CS91" s="467"/>
      <c r="CT91" s="467"/>
      <c r="CU91" s="467"/>
      <c r="CV91" s="467"/>
      <c r="CW91" s="467"/>
      <c r="CX91" s="467"/>
      <c r="CY91" s="467"/>
      <c r="CZ91" s="465">
        <f t="shared" ca="1" si="130"/>
        <v>0</v>
      </c>
    </row>
    <row r="92" spans="1:104" s="464" customFormat="1" x14ac:dyDescent="0.2">
      <c r="A92" s="195">
        <f t="shared" si="128"/>
        <v>35</v>
      </c>
      <c r="B92" s="195">
        <f t="shared" si="129"/>
        <v>2051</v>
      </c>
      <c r="C92" s="187">
        <f t="shared" ca="1" si="131"/>
        <v>0</v>
      </c>
      <c r="D92" s="466"/>
      <c r="E92" s="466"/>
      <c r="F92" s="466"/>
      <c r="G92" s="466"/>
      <c r="H92" s="466"/>
      <c r="I92" s="466"/>
      <c r="J92" s="466"/>
      <c r="K92" s="466"/>
      <c r="L92" s="466"/>
      <c r="M92" s="466"/>
      <c r="N92" s="466"/>
      <c r="O92" s="466"/>
      <c r="P92" s="466"/>
      <c r="Q92" s="466"/>
      <c r="R92" s="466"/>
      <c r="S92" s="466"/>
      <c r="T92" s="466"/>
      <c r="U92" s="466"/>
      <c r="V92" s="466"/>
      <c r="W92" s="467"/>
      <c r="X92" s="467"/>
      <c r="Y92" s="467"/>
      <c r="Z92" s="467"/>
      <c r="AA92" s="467"/>
      <c r="AB92" s="467"/>
      <c r="AC92" s="467"/>
      <c r="AD92" s="467"/>
      <c r="AE92" s="467"/>
      <c r="AF92" s="467"/>
      <c r="AG92" s="467"/>
      <c r="AH92" s="467"/>
      <c r="AI92" s="467"/>
      <c r="AJ92" s="467"/>
      <c r="AK92" s="467"/>
      <c r="AL92" s="467">
        <f ca="1">IF($C$8="y",$C92*IF($DB46&gt;2019,VLOOKUP(2020,'Bonus Calc'!$A$18:$CZ$61,$D$104,0),VLOOKUP($DB46,'Bonus Calc'!$A$18:$CZ$61,$D$104,0)),+IF(OR($DB46&gt;2020,$C92=0),0,INDIRECT("'"&amp;$D$102&amp;"'!"&amp;$D$101&amp;$D$103))+IF($DB46&gt;2020,$C92*INDIRECT("'Bonus Calc'!"&amp;$D$101&amp;61)))</f>
        <v>0</v>
      </c>
      <c r="AM92" s="467">
        <f ca="1">IF($C$8="y",$C92*IF($DB46&gt;2019,VLOOKUP(2020,'Bonus Calc'!$A$18:$CZ$61,$E$104,0),VLOOKUP($DB46,'Bonus Calc'!$A$18:$CZ$61,$E$104,0)),+IF(OR($DB46&gt;2020,$C92=0),0,INDIRECT("'"&amp;$D$102&amp;"'!"&amp;$E$101&amp;$D$103))+IF($DB46&gt;2020,$C92*INDIRECT("'Bonus Calc'!"&amp;$E$101&amp;61)))</f>
        <v>0</v>
      </c>
      <c r="AN92" s="467">
        <f ca="1">IF($C$8="y",$C92*IF($DB46&gt;2019,VLOOKUP(2020,'Bonus Calc'!$A$18:$CZ$61,$F$104,0),VLOOKUP($DB46,'Bonus Calc'!$A$18:$CZ$61,$F$104,0)),+IF(OR($DB46&gt;2020,$C92=0),0,INDIRECT("'"&amp;$D$102&amp;"'!"&amp;$F$101&amp;$D$103))+IF($DB46&gt;2020,$C92*INDIRECT("'Bonus Calc'!"&amp;$F$101&amp;61)))</f>
        <v>0</v>
      </c>
      <c r="AO92" s="467">
        <f ca="1">IF($C$8="y",$C92*IF($DB46&gt;2019,VLOOKUP(2020,'Bonus Calc'!$A$18:$CZ$61,$G$104,0),VLOOKUP($DB46,'Bonus Calc'!$A$18:$CZ$61,$G$104,0)),+IF(OR($DB46&gt;2020,$C92=0),0,INDIRECT("'"&amp;$D$102&amp;"'!"&amp;$G$101&amp;$D$103))+IF($DB46&gt;2020,$C92*INDIRECT("'Bonus Calc'!"&amp;$G$101&amp;61)))</f>
        <v>0</v>
      </c>
      <c r="AP92" s="467">
        <f ca="1">IF($C$8="y",$C92*IF($DB46&gt;2019,VLOOKUP(2020,'Bonus Calc'!$A$18:$CZ$61,$H$104,0),VLOOKUP($DB46,'Bonus Calc'!$A$18:$CZ$61,$H$104,0)),+IF(OR($DB46&gt;2020,$C92=0),0,INDIRECT("'"&amp;$D$102&amp;"'!"&amp;$H$101&amp;$D$103))+IF($DB46&gt;2020,$C92*INDIRECT("'Bonus Calc'!"&amp;$H$101&amp;61)))</f>
        <v>0</v>
      </c>
      <c r="AQ92" s="467">
        <f ca="1">IF($C$8="y",$C92*IF($DB46&gt;2019,VLOOKUP(2020,'Bonus Calc'!$A$18:$CZ$61,$I$104,0),VLOOKUP($DB46,'Bonus Calc'!$A$18:$CZ$61,$I$104,0)),+IF(OR($DB46&gt;2020,$C92=0),0,INDIRECT("'"&amp;$D$102&amp;"'!"&amp;$I$101&amp;$D$103))+IF($DB46&gt;2020,$C92*INDIRECT("'Bonus Calc'!"&amp;$I$101&amp;61)))</f>
        <v>0</v>
      </c>
      <c r="AR92" s="467">
        <f ca="1">IF($C$8="y",$C92*IF($DB46&gt;2019,VLOOKUP(2020,'Bonus Calc'!$A$18:$CZ$61,$J$104,0),VLOOKUP($DB46,'Bonus Calc'!$A$18:$CZ$61,$J$104,0)),+IF(OR($DB46&gt;2020,$C92=0),0,INDIRECT("'"&amp;$D$102&amp;"'!"&amp;$J$101&amp;$D$103))+IF($DB46&gt;2020,$C92*INDIRECT("'Bonus Calc'!"&amp;$J$101&amp;61)))</f>
        <v>0</v>
      </c>
      <c r="AS92" s="467">
        <f ca="1">IF($C$8="y",$C92*IF($DB46&gt;2019,VLOOKUP(2020,'Bonus Calc'!$A$18:$CZ$61,$K$104,0),VLOOKUP($DB46,'Bonus Calc'!$A$18:$CZ$61,$K$104,0)),+IF(OR($DB46&gt;2020,$C92=0),0,INDIRECT("'"&amp;$D$102&amp;"'!"&amp;$K$101&amp;$D$103))+IF($DB46&gt;2020,$C92*INDIRECT("'Bonus Calc'!"&amp;$K$101&amp;61)))</f>
        <v>0</v>
      </c>
      <c r="AT92" s="467">
        <f ca="1">IF($C$8="y",$C92*IF($DB46&gt;2019,VLOOKUP(2020,'Bonus Calc'!$A$18:$CZ$61,$L$104,0),VLOOKUP($DB46,'Bonus Calc'!$A$18:$CZ$61,$L$104,0)),+IF(OR($DB46&gt;2020,$C92=0),0,INDIRECT("'"&amp;$D$102&amp;"'!"&amp;$L$101&amp;$D$103))+IF($DB46&gt;2020,$C92*INDIRECT("'Bonus Calc'!"&amp;$L$101&amp;61)))</f>
        <v>0</v>
      </c>
      <c r="AU92" s="467">
        <f ca="1">IF($C$8="y",$C92*IF($DB46&gt;2019,VLOOKUP(2020,'Bonus Calc'!$A$18:$CZ$61,$M$104,0),VLOOKUP($DB46,'Bonus Calc'!$A$18:$CZ$61,$M$104,0)),+IF(OR($DB46&gt;2020,$C92=0),0,INDIRECT("'"&amp;$D$102&amp;"'!"&amp;$M$101&amp;$D$103))+IF($DB46&gt;2020,$C92*INDIRECT("'Bonus Calc'!"&amp;$M$101&amp;61)))</f>
        <v>0</v>
      </c>
      <c r="AV92" s="467">
        <f ca="1">IF($C$8="y",$C92*IF($DB46&gt;2019,VLOOKUP(2020,'Bonus Calc'!$A$18:$CZ$61,$N$104,0),VLOOKUP($DB46,'Bonus Calc'!$A$18:$CZ$61,$N$104,0)),+IF(OR($DB46&gt;2020,$C92=0),0,INDIRECT("'"&amp;$D$102&amp;"'!"&amp;$N$101&amp;$D$103))+IF($DB46&gt;2020,$C92*INDIRECT("'Bonus Calc'!"&amp;$N$101&amp;61)))</f>
        <v>0</v>
      </c>
      <c r="AW92" s="467">
        <f ca="1">IF($C$8="y",$C92*IF($DB46&gt;2019,VLOOKUP(2020,'Bonus Calc'!$A$18:$CZ$61,$O$104,0),VLOOKUP($DB46,'Bonus Calc'!$A$18:$CZ$61,$O$104,0)),+IF(OR($DB46&gt;2020,$C92=0),0,INDIRECT("'"&amp;$D$102&amp;"'!"&amp;$O$101&amp;$D$103))+IF($DB46&gt;2020,$C92*INDIRECT("'Bonus Calc'!"&amp;$O$101&amp;61)))</f>
        <v>0</v>
      </c>
      <c r="AX92" s="467">
        <f ca="1">IF($C$8="y",$C92*IF($DB46&gt;2019,VLOOKUP(2020,'Bonus Calc'!$A$18:$CZ$61,$P$104,0),VLOOKUP($DB46,'Bonus Calc'!$A$18:$CZ$61,$P$104,0)),+IF(OR($DB46&gt;2020,$C92=0),0,INDIRECT("'"&amp;$D$102&amp;"'!"&amp;$P$101&amp;$D$103))+IF($DB46&gt;2020,$C92*INDIRECT("'Bonus Calc'!"&amp;$P$101&amp;61)))</f>
        <v>0</v>
      </c>
      <c r="AY92" s="467">
        <f ca="1">IF($C$8="y",$C92*IF($DB46&gt;2019,VLOOKUP(2020,'Bonus Calc'!$A$18:$CZ$61,$Q$104,0),VLOOKUP($DB46,'Bonus Calc'!$A$18:$CZ$61,$Q$104,0)),+IF(OR($DB46&gt;2020,$C92=0),0,INDIRECT("'"&amp;$D$102&amp;"'!"&amp;$Q$101&amp;$D$103))+IF($DB46&gt;2020,$C92*INDIRECT("'Bonus Calc'!"&amp;$Q$101&amp;61)))</f>
        <v>0</v>
      </c>
      <c r="AZ92" s="467">
        <f ca="1">IF($C$8="y",$C92*IF($DB46&gt;2019,VLOOKUP(2020,'Bonus Calc'!$A$18:$CZ$61,$R$104,0),VLOOKUP($DB46,'Bonus Calc'!$A$18:$CZ$61,$R$104,0)),+IF(OR($DB46&gt;2020,$C92=0),0,INDIRECT("'"&amp;$D$102&amp;"'!"&amp;$R$101&amp;$D$103))+IF($DB46&gt;2020,$C92*INDIRECT("'Bonus Calc'!"&amp;$R$101&amp;61)))</f>
        <v>0</v>
      </c>
      <c r="BA92" s="467">
        <f ca="1">IF($C$8="y",$C92*IF($DB46&gt;2019,VLOOKUP(2020,'Bonus Calc'!$A$18:$CZ$61,$S$104,0),VLOOKUP($DB46,'Bonus Calc'!$A$18:$CZ$61,$S$104,0)),+IF(OR($DB46&gt;2020,$C92=0),0,INDIRECT("'"&amp;$D$102&amp;"'!"&amp;$S$101&amp;$D$103))+IF($DB46&gt;2020,$C92*INDIRECT("'Bonus Calc'!"&amp;$S$101&amp;61)))</f>
        <v>0</v>
      </c>
      <c r="BB92" s="467">
        <f ca="1">IF($C$8="y",$C92*IF($DB46&gt;2019,VLOOKUP(2020,'Bonus Calc'!$A$18:$CZ$61,$T$104,0),VLOOKUP($DB46,'Bonus Calc'!$A$18:$CZ$61,$T$104,0)),+IF(OR($DB46&gt;2020,$C92=0),0,INDIRECT("'"&amp;$D$102&amp;"'!"&amp;$T$101&amp;$D$103))+IF($DB46&gt;2020,$C92*INDIRECT("'Bonus Calc'!"&amp;$T$101&amp;61)))</f>
        <v>0</v>
      </c>
      <c r="BC92" s="467">
        <f ca="1">IF($C$8="y",$C92*IF($DB46&gt;2019,VLOOKUP(2020,'Bonus Calc'!$A$18:$CZ$61,$U$104,0),VLOOKUP($DB46,'Bonus Calc'!$A$18:$CZ$61,$U$104,0)),+IF(OR($DB46&gt;2020,$C92=0),0,INDIRECT("'"&amp;$D$102&amp;"'!"&amp;$U$101&amp;$D$103))+IF($DB46&gt;2020,$C92*INDIRECT("'Bonus Calc'!"&amp;$U$101&amp;61)))</f>
        <v>0</v>
      </c>
      <c r="BD92" s="467">
        <f ca="1">IF($C$8="y",$C92*IF($DB46&gt;2019,VLOOKUP(2020,'Bonus Calc'!$A$18:$CZ$61,$V$104,0),VLOOKUP($DB46,'Bonus Calc'!$A$18:$CZ$61,$V$104,0)),+IF(OR($DB46&gt;2020,$C92=0),0,INDIRECT("'"&amp;$D$102&amp;"'!"&amp;$V$101&amp;$D$103))+IF($DB46&gt;2020,$C92*INDIRECT("'Bonus Calc'!"&amp;$V$101&amp;61)))</f>
        <v>0</v>
      </c>
      <c r="BE92" s="467">
        <f ca="1">IF($C$8="y",$C92*IF($DB46&gt;2019,VLOOKUP(2020,'Bonus Calc'!$A$18:$CZ$61,$W$104,0),VLOOKUP($DB46,'Bonus Calc'!$A$18:$CZ$61,$W$104,0)),+IF(OR($DB46&gt;2020,$C92=0),0,INDIRECT("'"&amp;$D$102&amp;"'!"&amp;$W$101&amp;$D$103))+IF($DB46&gt;2020,$C92*INDIRECT("'Bonus Calc'!"&amp;$W$101&amp;61)))</f>
        <v>0</v>
      </c>
      <c r="BF92" s="467">
        <f ca="1">IF($C$8="y",$C92*IF($DB46&gt;2019,VLOOKUP(2020,'Bonus Calc'!$A$18:$CZ$61,$X$104,0),VLOOKUP($DB46,'Bonus Calc'!$A$18:$CZ$61,$X$104,0)),+IF(OR($DB46&gt;2020,$C92=0),0,INDIRECT("'"&amp;$D$102&amp;"'!"&amp;$X$101&amp;$D$103))+IF($DB46&gt;2020,$C92*INDIRECT("'Bonus Calc'!"&amp;$X$101&amp;61)))</f>
        <v>0</v>
      </c>
      <c r="BG92" s="467">
        <f ca="1">IF($C$8="y",$C92*IF($DB46&gt;2019,VLOOKUP(2020,'Bonus Calc'!$A$18:$CZ$61,$Y$104,0),VLOOKUP($DB46,'Bonus Calc'!$A$18:$CZ$61,$Y$104,0)),+IF(OR($DB46&gt;2020,$C92=0),0,INDIRECT("'"&amp;$D$102&amp;"'!"&amp;$Y$101&amp;$D$103))+IF($DB46&gt;2020,$C92*INDIRECT("'Bonus Calc'!"&amp;$Y$101&amp;61)))</f>
        <v>0</v>
      </c>
      <c r="BH92" s="467">
        <f ca="1">IF($C$8="y",$C92*IF($DB46&gt;2019,VLOOKUP(2020,'Bonus Calc'!$A$18:$CZ$61,$Z$104,0),VLOOKUP($DB46,'Bonus Calc'!$A$18:$CZ$61,$Z$104,0)),+IF(OR($DB46&gt;2020,$C92=0),0,INDIRECT("'"&amp;$D$102&amp;"'!"&amp;$Z$101&amp;$D$103))+IF($DB46&gt;2020,$C92*INDIRECT("'Bonus Calc'!"&amp;$Z$101&amp;61)))</f>
        <v>0</v>
      </c>
      <c r="BI92" s="467">
        <f ca="1">IF($C$8="y",$C92*IF($DB46&gt;2019,VLOOKUP(2020,'Bonus Calc'!$A$18:$CZ$61,$AA$104,0),VLOOKUP($DB46,'Bonus Calc'!$A$18:$CZ$61,$AA$104,0)),+IF(OR($DB46&gt;2020,$C92=0),0,INDIRECT("'"&amp;$D$102&amp;"'!"&amp;$AA$101&amp;$D$103))+IF($DB46&gt;2020,$C92*INDIRECT("'Bonus Calc'!"&amp;$AA$101&amp;61)))</f>
        <v>0</v>
      </c>
      <c r="BJ92" s="467">
        <f ca="1">IF($C$8="y",$C92*IF($DB46&gt;2019,VLOOKUP(2020,'Bonus Calc'!$A$18:$CZ$61,$AB$104,0),VLOOKUP($DB46,'Bonus Calc'!$A$18:$CZ$61,$AB$104,0)),+IF(OR($DB46&gt;2020,$C92=0),0,INDIRECT("'"&amp;$D$102&amp;"'!"&amp;$AB$101&amp;$D$103))+IF($DB46&gt;2020,$C92*INDIRECT("'Bonus Calc'!"&amp;$AB$101&amp;61)))</f>
        <v>0</v>
      </c>
      <c r="BK92" s="467">
        <f ca="1">IF($C$8="y",$C92*IF($DB46&gt;2019,VLOOKUP(2020,'Bonus Calc'!$A$18:$CZ$61,$AC$104,0),VLOOKUP($DB46,'Bonus Calc'!$A$18:$CZ$61,$AC$104,0)),+IF(OR($DB46&gt;2020,$C92=0),0,INDIRECT("'"&amp;$D$102&amp;"'!"&amp;$AC$101&amp;$D$103))+IF($DB46&gt;2020,$C92*INDIRECT("'Bonus Calc'!"&amp;$AC$101&amp;61)))</f>
        <v>0</v>
      </c>
      <c r="BL92" s="467">
        <f ca="1">IF($C$8="y",$C92*IF($DB46&gt;2019,VLOOKUP(2020,'Bonus Calc'!$A$18:$CZ$61,$AD$104,0),VLOOKUP($DB46,'Bonus Calc'!$A$18:$CZ$61,$AD$104,0)),+IF(OR($DB46&gt;2020,$C92=0),0,INDIRECT("'"&amp;$D$102&amp;"'!"&amp;$AD$101&amp;$D$103))+IF($DB46&gt;2020,$C92*INDIRECT("'Bonus Calc'!"&amp;$AD$101&amp;61)))</f>
        <v>0</v>
      </c>
      <c r="BM92" s="467">
        <f ca="1">IF($C$8="y",$C92*IF($DB46&gt;2019,VLOOKUP(2020,'Bonus Calc'!$A$18:$CZ$61,$AE$104,0),VLOOKUP($DB46,'Bonus Calc'!$A$18:$CZ$61,$AE$104,0)),+IF(OR($DB46&gt;2020,$C92=0),0,INDIRECT("'"&amp;$D$102&amp;"'!"&amp;$AE$101&amp;$D$103))+IF($DB46&gt;2020,$C92*INDIRECT("'Bonus Calc'!"&amp;$AE$101&amp;61)))</f>
        <v>0</v>
      </c>
      <c r="BN92" s="467">
        <f ca="1">IF($C$8="y",$C92*IF($DB46&gt;2019,VLOOKUP(2020,'Bonus Calc'!$A$18:$CZ$61,$AF$104,0),VLOOKUP($DB46,'Bonus Calc'!$A$18:$CZ$61,$AF$104,0)),+IF(OR($DB46&gt;2020,$C92=0),0,INDIRECT("'"&amp;$D$102&amp;"'!"&amp;$AF$101&amp;$D$103))+IF($DB46&gt;2020,$C92*INDIRECT("'Bonus Calc'!"&amp;$AF$101&amp;61)))</f>
        <v>0</v>
      </c>
      <c r="BO92" s="467">
        <f ca="1">IF($C$8="y",$C92*IF($DB46&gt;2019,VLOOKUP(2020,'Bonus Calc'!$A$18:$CZ$61,$AG$104,0),VLOOKUP($DB46,'Bonus Calc'!$A$18:$CZ$61,$AG$104,0)),+IF(OR($DB46&gt;2020,$C92=0),0,INDIRECT("'"&amp;$D$102&amp;"'!"&amp;$AG$101&amp;$D$103))+IF($DB46&gt;2020,$C92*INDIRECT("'Bonus Calc'!"&amp;$AG$101&amp;61)))</f>
        <v>0</v>
      </c>
      <c r="BP92" s="467">
        <f ca="1">IF($C$8="y",$C92*IF($DB46&gt;2019,VLOOKUP(2020,'Bonus Calc'!$A$18:$CZ$61,$AH$104,0),VLOOKUP($DB46,'Bonus Calc'!$A$18:$CZ$61,$AH$104,0)),+IF(OR($DB46&gt;2020,$C92=0),0,INDIRECT("'"&amp;$D$102&amp;"'!"&amp;$AH$101&amp;$D$103))+IF($DB46&gt;2020,$C92*INDIRECT("'Bonus Calc'!"&amp;$AH$101&amp;61)))</f>
        <v>0</v>
      </c>
      <c r="BQ92" s="467">
        <f ca="1">IF($C$8="y",$C92*IF($DB46&gt;2019,VLOOKUP(2020,'Bonus Calc'!$A$18:$CZ$61,$AI$104,0),VLOOKUP($DB46,'Bonus Calc'!$A$18:$CZ$61,$AI$104,0)),+IF(OR($DB46&gt;2020,$C92=0),0,INDIRECT("'"&amp;$D$102&amp;"'!"&amp;$AI$101&amp;$D$103))+IF($DB46&gt;2020,$C92*INDIRECT("'Bonus Calc'!"&amp;$AI$101&amp;61)))</f>
        <v>0</v>
      </c>
      <c r="BR92" s="467">
        <f ca="1">IF($C$8="y",$C92*IF($DB46&gt;2019,VLOOKUP(2020,'Bonus Calc'!$A$18:$CZ$61,$AJ$104,0),VLOOKUP($DB46,'Bonus Calc'!$A$18:$CZ$61,$AJ$104,0)),+IF(OR($DB46&gt;2020,$C92=0),0,INDIRECT("'"&amp;$D$102&amp;"'!"&amp;$AJ$101&amp;$D$103))+IF($DB46&gt;2020,$C92*INDIRECT("'Bonus Calc'!"&amp;$AJ$101&amp;61)))</f>
        <v>0</v>
      </c>
      <c r="BS92" s="467">
        <f ca="1">IF($C$8="y",$C92*IF($DB46&gt;2019,VLOOKUP(2020,'Bonus Calc'!$A$18:$CZ$61,$AK$104,0),VLOOKUP($DB46,'Bonus Calc'!$A$18:$CZ$61,$AK$104,0)),+IF(OR($DB46&gt;2020,$C92=0),0,INDIRECT("'"&amp;$D$102&amp;"'!"&amp;$AK$101&amp;$D$103))+IF($DB46&gt;2020,$C92*INDIRECT("'Bonus Calc'!"&amp;$AK$101&amp;61)))</f>
        <v>0</v>
      </c>
      <c r="BT92" s="467">
        <f ca="1">IF($C$8="y",$C92*IF($DB46&gt;2019,VLOOKUP(2020,'Bonus Calc'!$A$18:$CZ$61,$AL$104,0),VLOOKUP($DB46,'Bonus Calc'!$A$18:$CZ$61,$AL$104,0)),+IF(OR($DB46&gt;2020,$C92=0),0,INDIRECT("'"&amp;$D$102&amp;"'!"&amp;$AL$101&amp;$D$103))+IF($DB46&gt;2020,$C92*INDIRECT("'Bonus Calc'!"&amp;$AL$101&amp;61)))</f>
        <v>0</v>
      </c>
      <c r="BU92" s="467">
        <f ca="1">IF($C$8="y",$C92*IF($DB46&gt;2019,VLOOKUP(2020,'Bonus Calc'!$A$18:$CZ$61,$AM$104,0),VLOOKUP($DB46,'Bonus Calc'!$A$18:$CZ$61,$AM$104,0)),+IF(OR($DB46&gt;2020,$C92=0),0,INDIRECT("'"&amp;$D$102&amp;"'!"&amp;$AM$101&amp;$D$103))+IF($DB46&gt;2020,$C92*INDIRECT("'Bonus Calc'!"&amp;$AM$101&amp;61)))</f>
        <v>0</v>
      </c>
      <c r="BV92" s="467">
        <f ca="1">IF($C$8="y",$C92*IF($DB46&gt;2019,VLOOKUP(2020,'Bonus Calc'!$A$18:$CZ$61,$AN$104,0),VLOOKUP($DB46,'Bonus Calc'!$A$18:$CZ$61,$AN$104,0)),+IF(OR($DB46&gt;2020,$C92=0),0,INDIRECT("'"&amp;$D$102&amp;"'!"&amp;$AN$101&amp;$D$103))+IF($DB46&gt;2020,$C92*INDIRECT("'Bonus Calc'!"&amp;$AN$101&amp;61)))</f>
        <v>0</v>
      </c>
      <c r="BW92" s="467">
        <f ca="1">IF($C$8="y",$C92*IF($DB46&gt;2019,VLOOKUP(2020,'Bonus Calc'!$A$18:$CZ$61,$AO$104,0),VLOOKUP($DB46,'Bonus Calc'!$A$18:$CZ$61,$AO$104,0)),+IF(OR($DB46&gt;2020,$C92=0),0,INDIRECT("'"&amp;$D$102&amp;"'!"&amp;$AO$101&amp;$D$103))+IF($DB46&gt;2020,$C92*INDIRECT("'Bonus Calc'!"&amp;$AO$101&amp;61)))</f>
        <v>0</v>
      </c>
      <c r="BX92" s="467">
        <f ca="1">IF($C$8="y",$C92*IF($DB46&gt;2019,VLOOKUP(2020,'Bonus Calc'!$A$18:$CZ$61,$AP$104,0),VLOOKUP($DB46,'Bonus Calc'!$A$18:$CZ$61,$AP$104,0)),+IF(OR($DB46&gt;2020,$C92=0),0,INDIRECT("'"&amp;$D$102&amp;"'!"&amp;$AP$101&amp;$D$103))+IF($DB46&gt;2020,$C92*INDIRECT("'Bonus Calc'!"&amp;$AP$101&amp;61)))</f>
        <v>0</v>
      </c>
      <c r="BY92" s="467">
        <f ca="1">IF($C$8="y",$C92*IF($DB46&gt;2019,VLOOKUP(2020,'Bonus Calc'!$A$18:$CZ$61,$AQ$104,0),VLOOKUP($DB46,'Bonus Calc'!$A$18:$CZ$61,$AQ$104,0)),+IF(OR($DB46&gt;2020,$C92=0),0,INDIRECT("'"&amp;$D$102&amp;"'!"&amp;$AQ$101&amp;$D$103))+IF($DB46&gt;2020,$C92*INDIRECT("'Bonus Calc'!"&amp;$AQ$101&amp;61)))</f>
        <v>0</v>
      </c>
      <c r="BZ92" s="468"/>
      <c r="CA92" s="468"/>
      <c r="CB92" s="468"/>
      <c r="CC92" s="468"/>
      <c r="CD92" s="468"/>
      <c r="CE92" s="468"/>
      <c r="CF92" s="468"/>
      <c r="CG92" s="467"/>
      <c r="CH92" s="467"/>
      <c r="CI92" s="467"/>
      <c r="CJ92" s="467"/>
      <c r="CK92" s="467"/>
      <c r="CL92" s="467"/>
      <c r="CM92" s="467"/>
      <c r="CN92" s="467"/>
      <c r="CO92" s="467"/>
      <c r="CP92" s="467"/>
      <c r="CQ92" s="467"/>
      <c r="CR92" s="467"/>
      <c r="CS92" s="467"/>
      <c r="CT92" s="467"/>
      <c r="CU92" s="467"/>
      <c r="CV92" s="467"/>
      <c r="CW92" s="467"/>
      <c r="CX92" s="467"/>
      <c r="CY92" s="467"/>
      <c r="CZ92" s="465">
        <f t="shared" ca="1" si="130"/>
        <v>0</v>
      </c>
    </row>
    <row r="93" spans="1:104" s="464" customFormat="1" x14ac:dyDescent="0.2">
      <c r="A93" s="195">
        <f t="shared" si="128"/>
        <v>36</v>
      </c>
      <c r="B93" s="195">
        <f t="shared" si="129"/>
        <v>2052</v>
      </c>
      <c r="C93" s="187">
        <f t="shared" ca="1" si="131"/>
        <v>0</v>
      </c>
      <c r="D93" s="466"/>
      <c r="E93" s="466"/>
      <c r="F93" s="466"/>
      <c r="G93" s="466"/>
      <c r="H93" s="466"/>
      <c r="I93" s="466"/>
      <c r="J93" s="466"/>
      <c r="K93" s="466"/>
      <c r="L93" s="466"/>
      <c r="M93" s="466"/>
      <c r="N93" s="466"/>
      <c r="O93" s="466"/>
      <c r="P93" s="466"/>
      <c r="Q93" s="466"/>
      <c r="R93" s="466"/>
      <c r="S93" s="466"/>
      <c r="T93" s="466"/>
      <c r="U93" s="466"/>
      <c r="V93" s="466"/>
      <c r="W93" s="467"/>
      <c r="X93" s="467"/>
      <c r="Y93" s="467"/>
      <c r="Z93" s="467"/>
      <c r="AA93" s="467"/>
      <c r="AB93" s="467"/>
      <c r="AC93" s="467"/>
      <c r="AD93" s="467"/>
      <c r="AE93" s="467"/>
      <c r="AF93" s="467"/>
      <c r="AG93" s="467"/>
      <c r="AH93" s="467"/>
      <c r="AI93" s="467"/>
      <c r="AJ93" s="467"/>
      <c r="AK93" s="467"/>
      <c r="AL93" s="467"/>
      <c r="AM93" s="467">
        <f ca="1">IF($C$8="y",$C93*IF($DB47&gt;2019,VLOOKUP(2020,'Bonus Calc'!$A$18:$CZ$61,$D$104,0),VLOOKUP($DB47,'Bonus Calc'!$A$18:$CZ$61,$D$104,0)),+IF(OR($DB47&gt;2020,$C93=0),0,INDIRECT("'"&amp;$D$102&amp;"'!"&amp;$D$101&amp;$D$103))+IF($DB47&gt;2020,$C93*INDIRECT("'Bonus Calc'!"&amp;$D$101&amp;61)))</f>
        <v>0</v>
      </c>
      <c r="AN93" s="467">
        <f ca="1">IF($C$8="y",$C93*IF($DB47&gt;2019,VLOOKUP(2020,'Bonus Calc'!$A$18:$CZ$61,$E$104,0),VLOOKUP($DB47,'Bonus Calc'!$A$18:$CZ$61,$E$104,0)),+IF(OR($DB47&gt;2020,$C93=0),0,INDIRECT("'"&amp;$D$102&amp;"'!"&amp;$E$101&amp;$D$103))+IF($DB47&gt;2020,$C93*INDIRECT("'Bonus Calc'!"&amp;$E$101&amp;61)))</f>
        <v>0</v>
      </c>
      <c r="AO93" s="467">
        <f ca="1">IF($C$8="y",$C93*IF($DB47&gt;2019,VLOOKUP(2020,'Bonus Calc'!$A$18:$CZ$61,$F$104,0),VLOOKUP($DB47,'Bonus Calc'!$A$18:$CZ$61,$F$104,0)),+IF(OR($DB47&gt;2020,$C93=0),0,INDIRECT("'"&amp;$D$102&amp;"'!"&amp;$F$101&amp;$D$103))+IF($DB47&gt;2020,$C93*INDIRECT("'Bonus Calc'!"&amp;$F$101&amp;61)))</f>
        <v>0</v>
      </c>
      <c r="AP93" s="467">
        <f ca="1">IF($C$8="y",$C93*IF($DB47&gt;2019,VLOOKUP(2020,'Bonus Calc'!$A$18:$CZ$61,$G$104,0),VLOOKUP($DB47,'Bonus Calc'!$A$18:$CZ$61,$G$104,0)),+IF(OR($DB47&gt;2020,$C93=0),0,INDIRECT("'"&amp;$D$102&amp;"'!"&amp;$G$101&amp;$D$103))+IF($DB47&gt;2020,$C93*INDIRECT("'Bonus Calc'!"&amp;$G$101&amp;61)))</f>
        <v>0</v>
      </c>
      <c r="AQ93" s="467">
        <f ca="1">IF($C$8="y",$C93*IF($DB47&gt;2019,VLOOKUP(2020,'Bonus Calc'!$A$18:$CZ$61,$H$104,0),VLOOKUP($DB47,'Bonus Calc'!$A$18:$CZ$61,$H$104,0)),+IF(OR($DB47&gt;2020,$C93=0),0,INDIRECT("'"&amp;$D$102&amp;"'!"&amp;$H$101&amp;$D$103))+IF($DB47&gt;2020,$C93*INDIRECT("'Bonus Calc'!"&amp;$H$101&amp;61)))</f>
        <v>0</v>
      </c>
      <c r="AR93" s="467">
        <f ca="1">IF($C$8="y",$C93*IF($DB47&gt;2019,VLOOKUP(2020,'Bonus Calc'!$A$18:$CZ$61,$I$104,0),VLOOKUP($DB47,'Bonus Calc'!$A$18:$CZ$61,$I$104,0)),+IF(OR($DB47&gt;2020,$C93=0),0,INDIRECT("'"&amp;$D$102&amp;"'!"&amp;$I$101&amp;$D$103))+IF($DB47&gt;2020,$C93*INDIRECT("'Bonus Calc'!"&amp;$I$101&amp;61)))</f>
        <v>0</v>
      </c>
      <c r="AS93" s="467">
        <f ca="1">IF($C$8="y",$C93*IF($DB47&gt;2019,VLOOKUP(2020,'Bonus Calc'!$A$18:$CZ$61,$J$104,0),VLOOKUP($DB47,'Bonus Calc'!$A$18:$CZ$61,$J$104,0)),+IF(OR($DB47&gt;2020,$C93=0),0,INDIRECT("'"&amp;$D$102&amp;"'!"&amp;$J$101&amp;$D$103))+IF($DB47&gt;2020,$C93*INDIRECT("'Bonus Calc'!"&amp;$J$101&amp;61)))</f>
        <v>0</v>
      </c>
      <c r="AT93" s="467">
        <f ca="1">IF($C$8="y",$C93*IF($DB47&gt;2019,VLOOKUP(2020,'Bonus Calc'!$A$18:$CZ$61,$K$104,0),VLOOKUP($DB47,'Bonus Calc'!$A$18:$CZ$61,$K$104,0)),+IF(OR($DB47&gt;2020,$C93=0),0,INDIRECT("'"&amp;$D$102&amp;"'!"&amp;$K$101&amp;$D$103))+IF($DB47&gt;2020,$C93*INDIRECT("'Bonus Calc'!"&amp;$K$101&amp;61)))</f>
        <v>0</v>
      </c>
      <c r="AU93" s="467">
        <f ca="1">IF($C$8="y",$C93*IF($DB47&gt;2019,VLOOKUP(2020,'Bonus Calc'!$A$18:$CZ$61,$L$104,0),VLOOKUP($DB47,'Bonus Calc'!$A$18:$CZ$61,$L$104,0)),+IF(OR($DB47&gt;2020,$C93=0),0,INDIRECT("'"&amp;$D$102&amp;"'!"&amp;$L$101&amp;$D$103))+IF($DB47&gt;2020,$C93*INDIRECT("'Bonus Calc'!"&amp;$L$101&amp;61)))</f>
        <v>0</v>
      </c>
      <c r="AV93" s="467">
        <f ca="1">IF($C$8="y",$C93*IF($DB47&gt;2019,VLOOKUP(2020,'Bonus Calc'!$A$18:$CZ$61,$M$104,0),VLOOKUP($DB47,'Bonus Calc'!$A$18:$CZ$61,$M$104,0)),+IF(OR($DB47&gt;2020,$C93=0),0,INDIRECT("'"&amp;$D$102&amp;"'!"&amp;$M$101&amp;$D$103))+IF($DB47&gt;2020,$C93*INDIRECT("'Bonus Calc'!"&amp;$M$101&amp;61)))</f>
        <v>0</v>
      </c>
      <c r="AW93" s="467">
        <f ca="1">IF($C$8="y",$C93*IF($DB47&gt;2019,VLOOKUP(2020,'Bonus Calc'!$A$18:$CZ$61,$N$104,0),VLOOKUP($DB47,'Bonus Calc'!$A$18:$CZ$61,$N$104,0)),+IF(OR($DB47&gt;2020,$C93=0),0,INDIRECT("'"&amp;$D$102&amp;"'!"&amp;$N$101&amp;$D$103))+IF($DB47&gt;2020,$C93*INDIRECT("'Bonus Calc'!"&amp;$N$101&amp;61)))</f>
        <v>0</v>
      </c>
      <c r="AX93" s="467">
        <f ca="1">IF($C$8="y",$C93*IF($DB47&gt;2019,VLOOKUP(2020,'Bonus Calc'!$A$18:$CZ$61,$O$104,0),VLOOKUP($DB47,'Bonus Calc'!$A$18:$CZ$61,$O$104,0)),+IF(OR($DB47&gt;2020,$C93=0),0,INDIRECT("'"&amp;$D$102&amp;"'!"&amp;$O$101&amp;$D$103))+IF($DB47&gt;2020,$C93*INDIRECT("'Bonus Calc'!"&amp;$O$101&amp;61)))</f>
        <v>0</v>
      </c>
      <c r="AY93" s="467">
        <f ca="1">IF($C$8="y",$C93*IF($DB47&gt;2019,VLOOKUP(2020,'Bonus Calc'!$A$18:$CZ$61,$P$104,0),VLOOKUP($DB47,'Bonus Calc'!$A$18:$CZ$61,$P$104,0)),+IF(OR($DB47&gt;2020,$C93=0),0,INDIRECT("'"&amp;$D$102&amp;"'!"&amp;$P$101&amp;$D$103))+IF($DB47&gt;2020,$C93*INDIRECT("'Bonus Calc'!"&amp;$P$101&amp;61)))</f>
        <v>0</v>
      </c>
      <c r="AZ93" s="467">
        <f ca="1">IF($C$8="y",$C93*IF($DB47&gt;2019,VLOOKUP(2020,'Bonus Calc'!$A$18:$CZ$61,$Q$104,0),VLOOKUP($DB47,'Bonus Calc'!$A$18:$CZ$61,$Q$104,0)),+IF(OR($DB47&gt;2020,$C93=0),0,INDIRECT("'"&amp;$D$102&amp;"'!"&amp;$Q$101&amp;$D$103))+IF($DB47&gt;2020,$C93*INDIRECT("'Bonus Calc'!"&amp;$Q$101&amp;61)))</f>
        <v>0</v>
      </c>
      <c r="BA93" s="467">
        <f ca="1">IF($C$8="y",$C93*IF($DB47&gt;2019,VLOOKUP(2020,'Bonus Calc'!$A$18:$CZ$61,$R$104,0),VLOOKUP($DB47,'Bonus Calc'!$A$18:$CZ$61,$R$104,0)),+IF(OR($DB47&gt;2020,$C93=0),0,INDIRECT("'"&amp;$D$102&amp;"'!"&amp;$R$101&amp;$D$103))+IF($DB47&gt;2020,$C93*INDIRECT("'Bonus Calc'!"&amp;$R$101&amp;61)))</f>
        <v>0</v>
      </c>
      <c r="BB93" s="467">
        <f ca="1">IF($C$8="y",$C93*IF($DB47&gt;2019,VLOOKUP(2020,'Bonus Calc'!$A$18:$CZ$61,$S$104,0),VLOOKUP($DB47,'Bonus Calc'!$A$18:$CZ$61,$S$104,0)),+IF(OR($DB47&gt;2020,$C93=0),0,INDIRECT("'"&amp;$D$102&amp;"'!"&amp;$S$101&amp;$D$103))+IF($DB47&gt;2020,$C93*INDIRECT("'Bonus Calc'!"&amp;$S$101&amp;61)))</f>
        <v>0</v>
      </c>
      <c r="BC93" s="467">
        <f ca="1">IF($C$8="y",$C93*IF($DB47&gt;2019,VLOOKUP(2020,'Bonus Calc'!$A$18:$CZ$61,$T$104,0),VLOOKUP($DB47,'Bonus Calc'!$A$18:$CZ$61,$T$104,0)),+IF(OR($DB47&gt;2020,$C93=0),0,INDIRECT("'"&amp;$D$102&amp;"'!"&amp;$T$101&amp;$D$103))+IF($DB47&gt;2020,$C93*INDIRECT("'Bonus Calc'!"&amp;$T$101&amp;61)))</f>
        <v>0</v>
      </c>
      <c r="BD93" s="467">
        <f ca="1">IF($C$8="y",$C93*IF($DB47&gt;2019,VLOOKUP(2020,'Bonus Calc'!$A$18:$CZ$61,$U$104,0),VLOOKUP($DB47,'Bonus Calc'!$A$18:$CZ$61,$U$104,0)),+IF(OR($DB47&gt;2020,$C93=0),0,INDIRECT("'"&amp;$D$102&amp;"'!"&amp;$U$101&amp;$D$103))+IF($DB47&gt;2020,$C93*INDIRECT("'Bonus Calc'!"&amp;$U$101&amp;61)))</f>
        <v>0</v>
      </c>
      <c r="BE93" s="467">
        <f ca="1">IF($C$8="y",$C93*IF($DB47&gt;2019,VLOOKUP(2020,'Bonus Calc'!$A$18:$CZ$61,$V$104,0),VLOOKUP($DB47,'Bonus Calc'!$A$18:$CZ$61,$V$104,0)),+IF(OR($DB47&gt;2020,$C93=0),0,INDIRECT("'"&amp;$D$102&amp;"'!"&amp;$V$101&amp;$D$103))+IF($DB47&gt;2020,$C93*INDIRECT("'Bonus Calc'!"&amp;$V$101&amp;61)))</f>
        <v>0</v>
      </c>
      <c r="BF93" s="467">
        <f ca="1">IF($C$8="y",$C93*IF($DB47&gt;2019,VLOOKUP(2020,'Bonus Calc'!$A$18:$CZ$61,$W$104,0),VLOOKUP($DB47,'Bonus Calc'!$A$18:$CZ$61,$W$104,0)),+IF(OR($DB47&gt;2020,$C93=0),0,INDIRECT("'"&amp;$D$102&amp;"'!"&amp;$W$101&amp;$D$103))+IF($DB47&gt;2020,$C93*INDIRECT("'Bonus Calc'!"&amp;$W$101&amp;61)))</f>
        <v>0</v>
      </c>
      <c r="BG93" s="467">
        <f ca="1">IF($C$8="y",$C93*IF($DB47&gt;2019,VLOOKUP(2020,'Bonus Calc'!$A$18:$CZ$61,$X$104,0),VLOOKUP($DB47,'Bonus Calc'!$A$18:$CZ$61,$X$104,0)),+IF(OR($DB47&gt;2020,$C93=0),0,INDIRECT("'"&amp;$D$102&amp;"'!"&amp;$X$101&amp;$D$103))+IF($DB47&gt;2020,$C93*INDIRECT("'Bonus Calc'!"&amp;$X$101&amp;61)))</f>
        <v>0</v>
      </c>
      <c r="BH93" s="467">
        <f ca="1">IF($C$8="y",$C93*IF($DB47&gt;2019,VLOOKUP(2020,'Bonus Calc'!$A$18:$CZ$61,$Y$104,0),VLOOKUP($DB47,'Bonus Calc'!$A$18:$CZ$61,$Y$104,0)),+IF(OR($DB47&gt;2020,$C93=0),0,INDIRECT("'"&amp;$D$102&amp;"'!"&amp;$Y$101&amp;$D$103))+IF($DB47&gt;2020,$C93*INDIRECT("'Bonus Calc'!"&amp;$Y$101&amp;61)))</f>
        <v>0</v>
      </c>
      <c r="BI93" s="467">
        <f ca="1">IF($C$8="y",$C93*IF($DB47&gt;2019,VLOOKUP(2020,'Bonus Calc'!$A$18:$CZ$61,$Z$104,0),VLOOKUP($DB47,'Bonus Calc'!$A$18:$CZ$61,$Z$104,0)),+IF(OR($DB47&gt;2020,$C93=0),0,INDIRECT("'"&amp;$D$102&amp;"'!"&amp;$Z$101&amp;$D$103))+IF($DB47&gt;2020,$C93*INDIRECT("'Bonus Calc'!"&amp;$Z$101&amp;61)))</f>
        <v>0</v>
      </c>
      <c r="BJ93" s="467">
        <f ca="1">IF($C$8="y",$C93*IF($DB47&gt;2019,VLOOKUP(2020,'Bonus Calc'!$A$18:$CZ$61,$AA$104,0),VLOOKUP($DB47,'Bonus Calc'!$A$18:$CZ$61,$AA$104,0)),+IF(OR($DB47&gt;2020,$C93=0),0,INDIRECT("'"&amp;$D$102&amp;"'!"&amp;$AA$101&amp;$D$103))+IF($DB47&gt;2020,$C93*INDIRECT("'Bonus Calc'!"&amp;$AA$101&amp;61)))</f>
        <v>0</v>
      </c>
      <c r="BK93" s="467">
        <f ca="1">IF($C$8="y",$C93*IF($DB47&gt;2019,VLOOKUP(2020,'Bonus Calc'!$A$18:$CZ$61,$AB$104,0),VLOOKUP($DB47,'Bonus Calc'!$A$18:$CZ$61,$AB$104,0)),+IF(OR($DB47&gt;2020,$C93=0),0,INDIRECT("'"&amp;$D$102&amp;"'!"&amp;$AB$101&amp;$D$103))+IF($DB47&gt;2020,$C93*INDIRECT("'Bonus Calc'!"&amp;$AB$101&amp;61)))</f>
        <v>0</v>
      </c>
      <c r="BL93" s="467">
        <f ca="1">IF($C$8="y",$C93*IF($DB47&gt;2019,VLOOKUP(2020,'Bonus Calc'!$A$18:$CZ$61,$AC$104,0),VLOOKUP($DB47,'Bonus Calc'!$A$18:$CZ$61,$AC$104,0)),+IF(OR($DB47&gt;2020,$C93=0),0,INDIRECT("'"&amp;$D$102&amp;"'!"&amp;$AC$101&amp;$D$103))+IF($DB47&gt;2020,$C93*INDIRECT("'Bonus Calc'!"&amp;$AC$101&amp;61)))</f>
        <v>0</v>
      </c>
      <c r="BM93" s="467">
        <f ca="1">IF($C$8="y",$C93*IF($DB47&gt;2019,VLOOKUP(2020,'Bonus Calc'!$A$18:$CZ$61,$AD$104,0),VLOOKUP($DB47,'Bonus Calc'!$A$18:$CZ$61,$AD$104,0)),+IF(OR($DB47&gt;2020,$C93=0),0,INDIRECT("'"&amp;$D$102&amp;"'!"&amp;$AD$101&amp;$D$103))+IF($DB47&gt;2020,$C93*INDIRECT("'Bonus Calc'!"&amp;$AD$101&amp;61)))</f>
        <v>0</v>
      </c>
      <c r="BN93" s="467">
        <f ca="1">IF($C$8="y",$C93*IF($DB47&gt;2019,VLOOKUP(2020,'Bonus Calc'!$A$18:$CZ$61,$AE$104,0),VLOOKUP($DB47,'Bonus Calc'!$A$18:$CZ$61,$AE$104,0)),+IF(OR($DB47&gt;2020,$C93=0),0,INDIRECT("'"&amp;$D$102&amp;"'!"&amp;$AE$101&amp;$D$103))+IF($DB47&gt;2020,$C93*INDIRECT("'Bonus Calc'!"&amp;$AE$101&amp;61)))</f>
        <v>0</v>
      </c>
      <c r="BO93" s="467">
        <f ca="1">IF($C$8="y",$C93*IF($DB47&gt;2019,VLOOKUP(2020,'Bonus Calc'!$A$18:$CZ$61,$AF$104,0),VLOOKUP($DB47,'Bonus Calc'!$A$18:$CZ$61,$AF$104,0)),+IF(OR($DB47&gt;2020,$C93=0),0,INDIRECT("'"&amp;$D$102&amp;"'!"&amp;$AF$101&amp;$D$103))+IF($DB47&gt;2020,$C93*INDIRECT("'Bonus Calc'!"&amp;$AF$101&amp;61)))</f>
        <v>0</v>
      </c>
      <c r="BP93" s="467">
        <f ca="1">IF($C$8="y",$C93*IF($DB47&gt;2019,VLOOKUP(2020,'Bonus Calc'!$A$18:$CZ$61,$AG$104,0),VLOOKUP($DB47,'Bonus Calc'!$A$18:$CZ$61,$AG$104,0)),+IF(OR($DB47&gt;2020,$C93=0),0,INDIRECT("'"&amp;$D$102&amp;"'!"&amp;$AG$101&amp;$D$103))+IF($DB47&gt;2020,$C93*INDIRECT("'Bonus Calc'!"&amp;$AG$101&amp;61)))</f>
        <v>0</v>
      </c>
      <c r="BQ93" s="467">
        <f ca="1">IF($C$8="y",$C93*IF($DB47&gt;2019,VLOOKUP(2020,'Bonus Calc'!$A$18:$CZ$61,$AH$104,0),VLOOKUP($DB47,'Bonus Calc'!$A$18:$CZ$61,$AH$104,0)),+IF(OR($DB47&gt;2020,$C93=0),0,INDIRECT("'"&amp;$D$102&amp;"'!"&amp;$AH$101&amp;$D$103))+IF($DB47&gt;2020,$C93*INDIRECT("'Bonus Calc'!"&amp;$AH$101&amp;61)))</f>
        <v>0</v>
      </c>
      <c r="BR93" s="467">
        <f ca="1">IF($C$8="y",$C93*IF($DB47&gt;2019,VLOOKUP(2020,'Bonus Calc'!$A$18:$CZ$61,$AI$104,0),VLOOKUP($DB47,'Bonus Calc'!$A$18:$CZ$61,$AI$104,0)),+IF(OR($DB47&gt;2020,$C93=0),0,INDIRECT("'"&amp;$D$102&amp;"'!"&amp;$AI$101&amp;$D$103))+IF($DB47&gt;2020,$C93*INDIRECT("'Bonus Calc'!"&amp;$AI$101&amp;61)))</f>
        <v>0</v>
      </c>
      <c r="BS93" s="467">
        <f ca="1">IF($C$8="y",$C93*IF($DB47&gt;2019,VLOOKUP(2020,'Bonus Calc'!$A$18:$CZ$61,$AJ$104,0),VLOOKUP($DB47,'Bonus Calc'!$A$18:$CZ$61,$AJ$104,0)),+IF(OR($DB47&gt;2020,$C93=0),0,INDIRECT("'"&amp;$D$102&amp;"'!"&amp;$AJ$101&amp;$D$103))+IF($DB47&gt;2020,$C93*INDIRECT("'Bonus Calc'!"&amp;$AJ$101&amp;61)))</f>
        <v>0</v>
      </c>
      <c r="BT93" s="467">
        <f ca="1">IF($C$8="y",$C93*IF($DB47&gt;2019,VLOOKUP(2020,'Bonus Calc'!$A$18:$CZ$61,$AK$104,0),VLOOKUP($DB47,'Bonus Calc'!$A$18:$CZ$61,$AK$104,0)),+IF(OR($DB47&gt;2020,$C93=0),0,INDIRECT("'"&amp;$D$102&amp;"'!"&amp;$AK$101&amp;$D$103))+IF($DB47&gt;2020,$C93*INDIRECT("'Bonus Calc'!"&amp;$AK$101&amp;61)))</f>
        <v>0</v>
      </c>
      <c r="BU93" s="467">
        <f ca="1">IF($C$8="y",$C93*IF($DB47&gt;2019,VLOOKUP(2020,'Bonus Calc'!$A$18:$CZ$61,$AL$104,0),VLOOKUP($DB47,'Bonus Calc'!$A$18:$CZ$61,$AL$104,0)),+IF(OR($DB47&gt;2020,$C93=0),0,INDIRECT("'"&amp;$D$102&amp;"'!"&amp;$AL$101&amp;$D$103))+IF($DB47&gt;2020,$C93*INDIRECT("'Bonus Calc'!"&amp;$AL$101&amp;61)))</f>
        <v>0</v>
      </c>
      <c r="BV93" s="467">
        <f ca="1">IF($C$8="y",$C93*IF($DB47&gt;2019,VLOOKUP(2020,'Bonus Calc'!$A$18:$CZ$61,$AM$104,0),VLOOKUP($DB47,'Bonus Calc'!$A$18:$CZ$61,$AM$104,0)),+IF(OR($DB47&gt;2020,$C93=0),0,INDIRECT("'"&amp;$D$102&amp;"'!"&amp;$AM$101&amp;$D$103))+IF($DB47&gt;2020,$C93*INDIRECT("'Bonus Calc'!"&amp;$AM$101&amp;61)))</f>
        <v>0</v>
      </c>
      <c r="BW93" s="467">
        <f ca="1">IF($C$8="y",$C93*IF($DB47&gt;2019,VLOOKUP(2020,'Bonus Calc'!$A$18:$CZ$61,$AN$104,0),VLOOKUP($DB47,'Bonus Calc'!$A$18:$CZ$61,$AN$104,0)),+IF(OR($DB47&gt;2020,$C93=0),0,INDIRECT("'"&amp;$D$102&amp;"'!"&amp;$AN$101&amp;$D$103))+IF($DB47&gt;2020,$C93*INDIRECT("'Bonus Calc'!"&amp;$AN$101&amp;61)))</f>
        <v>0</v>
      </c>
      <c r="BX93" s="467">
        <f ca="1">IF($C$8="y",$C93*IF($DB47&gt;2019,VLOOKUP(2020,'Bonus Calc'!$A$18:$CZ$61,$AO$104,0),VLOOKUP($DB47,'Bonus Calc'!$A$18:$CZ$61,$AO$104,0)),+IF(OR($DB47&gt;2020,$C93=0),0,INDIRECT("'"&amp;$D$102&amp;"'!"&amp;$AO$101&amp;$D$103))+IF($DB47&gt;2020,$C93*INDIRECT("'Bonus Calc'!"&amp;$AO$101&amp;61)))</f>
        <v>0</v>
      </c>
      <c r="BY93" s="467">
        <f ca="1">IF($C$8="y",$C93*IF($DB47&gt;2019,VLOOKUP(2020,'Bonus Calc'!$A$18:$CZ$61,$AP$104,0),VLOOKUP($DB47,'Bonus Calc'!$A$18:$CZ$61,$AP$104,0)),+IF(OR($DB47&gt;2020,$C93=0),0,INDIRECT("'"&amp;$D$102&amp;"'!"&amp;$AP$101&amp;$D$103))+IF($DB47&gt;2020,$C93*INDIRECT("'Bonus Calc'!"&amp;$AP$101&amp;61)))</f>
        <v>0</v>
      </c>
      <c r="BZ93" s="467">
        <f ca="1">IF($C$8="y",$C93*IF($DB47&gt;2019,VLOOKUP(2020,'Bonus Calc'!$A$18:$CZ$61,$AQ$104,0),VLOOKUP($DB47,'Bonus Calc'!$A$18:$CZ$61,$AQ$104,0)),+IF(OR($DB47&gt;2020,$C93=0),0,INDIRECT("'"&amp;$D$102&amp;"'!"&amp;$AQ$101&amp;$D$103))+IF($DB47&gt;2020,$C93*INDIRECT("'Bonus Calc'!"&amp;$AQ$101&amp;61)))</f>
        <v>0</v>
      </c>
      <c r="CA93" s="468"/>
      <c r="CB93" s="468"/>
      <c r="CC93" s="468"/>
      <c r="CD93" s="468"/>
      <c r="CE93" s="468"/>
      <c r="CF93" s="468"/>
      <c r="CG93" s="467"/>
      <c r="CH93" s="467"/>
      <c r="CI93" s="467"/>
      <c r="CJ93" s="467"/>
      <c r="CK93" s="467"/>
      <c r="CL93" s="467"/>
      <c r="CM93" s="467"/>
      <c r="CN93" s="467"/>
      <c r="CO93" s="467"/>
      <c r="CP93" s="467"/>
      <c r="CQ93" s="467"/>
      <c r="CR93" s="467"/>
      <c r="CS93" s="467"/>
      <c r="CT93" s="467"/>
      <c r="CU93" s="467"/>
      <c r="CV93" s="467"/>
      <c r="CW93" s="467"/>
      <c r="CX93" s="467"/>
      <c r="CY93" s="467"/>
      <c r="CZ93" s="465">
        <f t="shared" ca="1" si="130"/>
        <v>0</v>
      </c>
    </row>
    <row r="94" spans="1:104" s="464" customFormat="1" x14ac:dyDescent="0.2">
      <c r="A94" s="195">
        <f t="shared" si="128"/>
        <v>37</v>
      </c>
      <c r="B94" s="195">
        <f t="shared" si="129"/>
        <v>2053</v>
      </c>
      <c r="C94" s="187">
        <f t="shared" ca="1" si="131"/>
        <v>0</v>
      </c>
      <c r="D94" s="466"/>
      <c r="E94" s="466"/>
      <c r="F94" s="466"/>
      <c r="G94" s="466"/>
      <c r="H94" s="466"/>
      <c r="I94" s="466"/>
      <c r="J94" s="466"/>
      <c r="K94" s="466"/>
      <c r="L94" s="466"/>
      <c r="M94" s="466"/>
      <c r="N94" s="466"/>
      <c r="O94" s="466"/>
      <c r="P94" s="466"/>
      <c r="Q94" s="466"/>
      <c r="R94" s="466"/>
      <c r="S94" s="466"/>
      <c r="T94" s="466"/>
      <c r="U94" s="466"/>
      <c r="V94" s="466"/>
      <c r="W94" s="467"/>
      <c r="X94" s="467"/>
      <c r="Y94" s="467"/>
      <c r="Z94" s="467"/>
      <c r="AA94" s="467"/>
      <c r="AB94" s="467"/>
      <c r="AC94" s="467"/>
      <c r="AD94" s="467"/>
      <c r="AE94" s="467"/>
      <c r="AF94" s="467"/>
      <c r="AG94" s="467"/>
      <c r="AH94" s="467"/>
      <c r="AI94" s="467"/>
      <c r="AJ94" s="467"/>
      <c r="AK94" s="467"/>
      <c r="AL94" s="467"/>
      <c r="AM94" s="467"/>
      <c r="AN94" s="467">
        <f ca="1">IF($C$8="y",$C94*IF($DB48&gt;2019,VLOOKUP(2020,'Bonus Calc'!$A$18:$CZ$61,$D$104,0),VLOOKUP($DB48,'Bonus Calc'!$A$18:$CZ$61,$D$104,0)),+IF(OR($DB48&gt;2020,$C94=0),0,INDIRECT("'"&amp;$D$102&amp;"'!"&amp;$D$101&amp;$D$103))+IF($DB48&gt;2020,$C94*INDIRECT("'Bonus Calc'!"&amp;$D$101&amp;61)))</f>
        <v>0</v>
      </c>
      <c r="AO94" s="467">
        <f ca="1">IF($C$8="y",$C94*IF($DB48&gt;2019,VLOOKUP(2020,'Bonus Calc'!$A$18:$CZ$61,$E$104,0),VLOOKUP($DB48,'Bonus Calc'!$A$18:$CZ$61,$E$104,0)),+IF(OR($DB48&gt;2020,$C94=0),0,INDIRECT("'"&amp;$D$102&amp;"'!"&amp;$E$101&amp;$D$103))+IF($DB48&gt;2020,$C94*INDIRECT("'Bonus Calc'!"&amp;$E$101&amp;61)))</f>
        <v>0</v>
      </c>
      <c r="AP94" s="467">
        <f ca="1">IF($C$8="y",$C94*IF($DB48&gt;2019,VLOOKUP(2020,'Bonus Calc'!$A$18:$CZ$61,$F$104,0),VLOOKUP($DB48,'Bonus Calc'!$A$18:$CZ$61,$F$104,0)),+IF(OR($DB48&gt;2020,$C94=0),0,INDIRECT("'"&amp;$D$102&amp;"'!"&amp;$F$101&amp;$D$103))+IF($DB48&gt;2020,$C94*INDIRECT("'Bonus Calc'!"&amp;$F$101&amp;61)))</f>
        <v>0</v>
      </c>
      <c r="AQ94" s="467">
        <f ca="1">IF($C$8="y",$C94*IF($DB48&gt;2019,VLOOKUP(2020,'Bonus Calc'!$A$18:$CZ$61,$G$104,0),VLOOKUP($DB48,'Bonus Calc'!$A$18:$CZ$61,$G$104,0)),+IF(OR($DB48&gt;2020,$C94=0),0,INDIRECT("'"&amp;$D$102&amp;"'!"&amp;$G$101&amp;$D$103))+IF($DB48&gt;2020,$C94*INDIRECT("'Bonus Calc'!"&amp;$G$101&amp;61)))</f>
        <v>0</v>
      </c>
      <c r="AR94" s="467">
        <f ca="1">IF($C$8="y",$C94*IF($DB48&gt;2019,VLOOKUP(2020,'Bonus Calc'!$A$18:$CZ$61,$H$104,0),VLOOKUP($DB48,'Bonus Calc'!$A$18:$CZ$61,$H$104,0)),+IF(OR($DB48&gt;2020,$C94=0),0,INDIRECT("'"&amp;$D$102&amp;"'!"&amp;$H$101&amp;$D$103))+IF($DB48&gt;2020,$C94*INDIRECT("'Bonus Calc'!"&amp;$H$101&amp;61)))</f>
        <v>0</v>
      </c>
      <c r="AS94" s="467">
        <f ca="1">IF($C$8="y",$C94*IF($DB48&gt;2019,VLOOKUP(2020,'Bonus Calc'!$A$18:$CZ$61,$I$104,0),VLOOKUP($DB48,'Bonus Calc'!$A$18:$CZ$61,$I$104,0)),+IF(OR($DB48&gt;2020,$C94=0),0,INDIRECT("'"&amp;$D$102&amp;"'!"&amp;$I$101&amp;$D$103))+IF($DB48&gt;2020,$C94*INDIRECT("'Bonus Calc'!"&amp;$I$101&amp;61)))</f>
        <v>0</v>
      </c>
      <c r="AT94" s="467">
        <f ca="1">IF($C$8="y",$C94*IF($DB48&gt;2019,VLOOKUP(2020,'Bonus Calc'!$A$18:$CZ$61,$J$104,0),VLOOKUP($DB48,'Bonus Calc'!$A$18:$CZ$61,$J$104,0)),+IF(OR($DB48&gt;2020,$C94=0),0,INDIRECT("'"&amp;$D$102&amp;"'!"&amp;$J$101&amp;$D$103))+IF($DB48&gt;2020,$C94*INDIRECT("'Bonus Calc'!"&amp;$J$101&amp;61)))</f>
        <v>0</v>
      </c>
      <c r="AU94" s="467">
        <f ca="1">IF($C$8="y",$C94*IF($DB48&gt;2019,VLOOKUP(2020,'Bonus Calc'!$A$18:$CZ$61,$K$104,0),VLOOKUP($DB48,'Bonus Calc'!$A$18:$CZ$61,$K$104,0)),+IF(OR($DB48&gt;2020,$C94=0),0,INDIRECT("'"&amp;$D$102&amp;"'!"&amp;$K$101&amp;$D$103))+IF($DB48&gt;2020,$C94*INDIRECT("'Bonus Calc'!"&amp;$K$101&amp;61)))</f>
        <v>0</v>
      </c>
      <c r="AV94" s="467">
        <f ca="1">IF($C$8="y",$C94*IF($DB48&gt;2019,VLOOKUP(2020,'Bonus Calc'!$A$18:$CZ$61,$L$104,0),VLOOKUP($DB48,'Bonus Calc'!$A$18:$CZ$61,$L$104,0)),+IF(OR($DB48&gt;2020,$C94=0),0,INDIRECT("'"&amp;$D$102&amp;"'!"&amp;$L$101&amp;$D$103))+IF($DB48&gt;2020,$C94*INDIRECT("'Bonus Calc'!"&amp;$L$101&amp;61)))</f>
        <v>0</v>
      </c>
      <c r="AW94" s="467">
        <f ca="1">IF($C$8="y",$C94*IF($DB48&gt;2019,VLOOKUP(2020,'Bonus Calc'!$A$18:$CZ$61,$M$104,0),VLOOKUP($DB48,'Bonus Calc'!$A$18:$CZ$61,$M$104,0)),+IF(OR($DB48&gt;2020,$C94=0),0,INDIRECT("'"&amp;$D$102&amp;"'!"&amp;$M$101&amp;$D$103))+IF($DB48&gt;2020,$C94*INDIRECT("'Bonus Calc'!"&amp;$M$101&amp;61)))</f>
        <v>0</v>
      </c>
      <c r="AX94" s="467">
        <f ca="1">IF($C$8="y",$C94*IF($DB48&gt;2019,VLOOKUP(2020,'Bonus Calc'!$A$18:$CZ$61,$N$104,0),VLOOKUP($DB48,'Bonus Calc'!$A$18:$CZ$61,$N$104,0)),+IF(OR($DB48&gt;2020,$C94=0),0,INDIRECT("'"&amp;$D$102&amp;"'!"&amp;$N$101&amp;$D$103))+IF($DB48&gt;2020,$C94*INDIRECT("'Bonus Calc'!"&amp;$N$101&amp;61)))</f>
        <v>0</v>
      </c>
      <c r="AY94" s="467">
        <f ca="1">IF($C$8="y",$C94*IF($DB48&gt;2019,VLOOKUP(2020,'Bonus Calc'!$A$18:$CZ$61,$O$104,0),VLOOKUP($DB48,'Bonus Calc'!$A$18:$CZ$61,$O$104,0)),+IF(OR($DB48&gt;2020,$C94=0),0,INDIRECT("'"&amp;$D$102&amp;"'!"&amp;$O$101&amp;$D$103))+IF($DB48&gt;2020,$C94*INDIRECT("'Bonus Calc'!"&amp;$O$101&amp;61)))</f>
        <v>0</v>
      </c>
      <c r="AZ94" s="467">
        <f ca="1">IF($C$8="y",$C94*IF($DB48&gt;2019,VLOOKUP(2020,'Bonus Calc'!$A$18:$CZ$61,$P$104,0),VLOOKUP($DB48,'Bonus Calc'!$A$18:$CZ$61,$P$104,0)),+IF(OR($DB48&gt;2020,$C94=0),0,INDIRECT("'"&amp;$D$102&amp;"'!"&amp;$P$101&amp;$D$103))+IF($DB48&gt;2020,$C94*INDIRECT("'Bonus Calc'!"&amp;$P$101&amp;61)))</f>
        <v>0</v>
      </c>
      <c r="BA94" s="467">
        <f ca="1">IF($C$8="y",$C94*IF($DB48&gt;2019,VLOOKUP(2020,'Bonus Calc'!$A$18:$CZ$61,$Q$104,0),VLOOKUP($DB48,'Bonus Calc'!$A$18:$CZ$61,$Q$104,0)),+IF(OR($DB48&gt;2020,$C94=0),0,INDIRECT("'"&amp;$D$102&amp;"'!"&amp;$Q$101&amp;$D$103))+IF($DB48&gt;2020,$C94*INDIRECT("'Bonus Calc'!"&amp;$Q$101&amp;61)))</f>
        <v>0</v>
      </c>
      <c r="BB94" s="467">
        <f ca="1">IF($C$8="y",$C94*IF($DB48&gt;2019,VLOOKUP(2020,'Bonus Calc'!$A$18:$CZ$61,$R$104,0),VLOOKUP($DB48,'Bonus Calc'!$A$18:$CZ$61,$R$104,0)),+IF(OR($DB48&gt;2020,$C94=0),0,INDIRECT("'"&amp;$D$102&amp;"'!"&amp;$R$101&amp;$D$103))+IF($DB48&gt;2020,$C94*INDIRECT("'Bonus Calc'!"&amp;$R$101&amp;61)))</f>
        <v>0</v>
      </c>
      <c r="BC94" s="467">
        <f ca="1">IF($C$8="y",$C94*IF($DB48&gt;2019,VLOOKUP(2020,'Bonus Calc'!$A$18:$CZ$61,$S$104,0),VLOOKUP($DB48,'Bonus Calc'!$A$18:$CZ$61,$S$104,0)),+IF(OR($DB48&gt;2020,$C94=0),0,INDIRECT("'"&amp;$D$102&amp;"'!"&amp;$S$101&amp;$D$103))+IF($DB48&gt;2020,$C94*INDIRECT("'Bonus Calc'!"&amp;$S$101&amp;61)))</f>
        <v>0</v>
      </c>
      <c r="BD94" s="467">
        <f ca="1">IF($C$8="y",$C94*IF($DB48&gt;2019,VLOOKUP(2020,'Bonus Calc'!$A$18:$CZ$61,$T$104,0),VLOOKUP($DB48,'Bonus Calc'!$A$18:$CZ$61,$T$104,0)),+IF(OR($DB48&gt;2020,$C94=0),0,INDIRECT("'"&amp;$D$102&amp;"'!"&amp;$T$101&amp;$D$103))+IF($DB48&gt;2020,$C94*INDIRECT("'Bonus Calc'!"&amp;$T$101&amp;61)))</f>
        <v>0</v>
      </c>
      <c r="BE94" s="467">
        <f ca="1">IF($C$8="y",$C94*IF($DB48&gt;2019,VLOOKUP(2020,'Bonus Calc'!$A$18:$CZ$61,$U$104,0),VLOOKUP($DB48,'Bonus Calc'!$A$18:$CZ$61,$U$104,0)),+IF(OR($DB48&gt;2020,$C94=0),0,INDIRECT("'"&amp;$D$102&amp;"'!"&amp;$U$101&amp;$D$103))+IF($DB48&gt;2020,$C94*INDIRECT("'Bonus Calc'!"&amp;$U$101&amp;61)))</f>
        <v>0</v>
      </c>
      <c r="BF94" s="467">
        <f ca="1">IF($C$8="y",$C94*IF($DB48&gt;2019,VLOOKUP(2020,'Bonus Calc'!$A$18:$CZ$61,$V$104,0),VLOOKUP($DB48,'Bonus Calc'!$A$18:$CZ$61,$V$104,0)),+IF(OR($DB48&gt;2020,$C94=0),0,INDIRECT("'"&amp;$D$102&amp;"'!"&amp;$V$101&amp;$D$103))+IF($DB48&gt;2020,$C94*INDIRECT("'Bonus Calc'!"&amp;$V$101&amp;61)))</f>
        <v>0</v>
      </c>
      <c r="BG94" s="467">
        <f ca="1">IF($C$8="y",$C94*IF($DB48&gt;2019,VLOOKUP(2020,'Bonus Calc'!$A$18:$CZ$61,$W$104,0),VLOOKUP($DB48,'Bonus Calc'!$A$18:$CZ$61,$W$104,0)),+IF(OR($DB48&gt;2020,$C94=0),0,INDIRECT("'"&amp;$D$102&amp;"'!"&amp;$W$101&amp;$D$103))+IF($DB48&gt;2020,$C94*INDIRECT("'Bonus Calc'!"&amp;$W$101&amp;61)))</f>
        <v>0</v>
      </c>
      <c r="BH94" s="467">
        <f ca="1">IF($C$8="y",$C94*IF($DB48&gt;2019,VLOOKUP(2020,'Bonus Calc'!$A$18:$CZ$61,$X$104,0),VLOOKUP($DB48,'Bonus Calc'!$A$18:$CZ$61,$X$104,0)),+IF(OR($DB48&gt;2020,$C94=0),0,INDIRECT("'"&amp;$D$102&amp;"'!"&amp;$X$101&amp;$D$103))+IF($DB48&gt;2020,$C94*INDIRECT("'Bonus Calc'!"&amp;$X$101&amp;61)))</f>
        <v>0</v>
      </c>
      <c r="BI94" s="467">
        <f ca="1">IF($C$8="y",$C94*IF($DB48&gt;2019,VLOOKUP(2020,'Bonus Calc'!$A$18:$CZ$61,$Y$104,0),VLOOKUP($DB48,'Bonus Calc'!$A$18:$CZ$61,$Y$104,0)),+IF(OR($DB48&gt;2020,$C94=0),0,INDIRECT("'"&amp;$D$102&amp;"'!"&amp;$Y$101&amp;$D$103))+IF($DB48&gt;2020,$C94*INDIRECT("'Bonus Calc'!"&amp;$Y$101&amp;61)))</f>
        <v>0</v>
      </c>
      <c r="BJ94" s="467">
        <f ca="1">IF($C$8="y",$C94*IF($DB48&gt;2019,VLOOKUP(2020,'Bonus Calc'!$A$18:$CZ$61,$Z$104,0),VLOOKUP($DB48,'Bonus Calc'!$A$18:$CZ$61,$Z$104,0)),+IF(OR($DB48&gt;2020,$C94=0),0,INDIRECT("'"&amp;$D$102&amp;"'!"&amp;$Z$101&amp;$D$103))+IF($DB48&gt;2020,$C94*INDIRECT("'Bonus Calc'!"&amp;$Z$101&amp;61)))</f>
        <v>0</v>
      </c>
      <c r="BK94" s="467">
        <f ca="1">IF($C$8="y",$C94*IF($DB48&gt;2019,VLOOKUP(2020,'Bonus Calc'!$A$18:$CZ$61,$AA$104,0),VLOOKUP($DB48,'Bonus Calc'!$A$18:$CZ$61,$AA$104,0)),+IF(OR($DB48&gt;2020,$C94=0),0,INDIRECT("'"&amp;$D$102&amp;"'!"&amp;$AA$101&amp;$D$103))+IF($DB48&gt;2020,$C94*INDIRECT("'Bonus Calc'!"&amp;$AA$101&amp;61)))</f>
        <v>0</v>
      </c>
      <c r="BL94" s="467">
        <f ca="1">IF($C$8="y",$C94*IF($DB48&gt;2019,VLOOKUP(2020,'Bonus Calc'!$A$18:$CZ$61,$AB$104,0),VLOOKUP($DB48,'Bonus Calc'!$A$18:$CZ$61,$AB$104,0)),+IF(OR($DB48&gt;2020,$C94=0),0,INDIRECT("'"&amp;$D$102&amp;"'!"&amp;$AB$101&amp;$D$103))+IF($DB48&gt;2020,$C94*INDIRECT("'Bonus Calc'!"&amp;$AB$101&amp;61)))</f>
        <v>0</v>
      </c>
      <c r="BM94" s="467">
        <f ca="1">IF($C$8="y",$C94*IF($DB48&gt;2019,VLOOKUP(2020,'Bonus Calc'!$A$18:$CZ$61,$AC$104,0),VLOOKUP($DB48,'Bonus Calc'!$A$18:$CZ$61,$AC$104,0)),+IF(OR($DB48&gt;2020,$C94=0),0,INDIRECT("'"&amp;$D$102&amp;"'!"&amp;$AC$101&amp;$D$103))+IF($DB48&gt;2020,$C94*INDIRECT("'Bonus Calc'!"&amp;$AC$101&amp;61)))</f>
        <v>0</v>
      </c>
      <c r="BN94" s="467">
        <f ca="1">IF($C$8="y",$C94*IF($DB48&gt;2019,VLOOKUP(2020,'Bonus Calc'!$A$18:$CZ$61,$AD$104,0),VLOOKUP($DB48,'Bonus Calc'!$A$18:$CZ$61,$AD$104,0)),+IF(OR($DB48&gt;2020,$C94=0),0,INDIRECT("'"&amp;$D$102&amp;"'!"&amp;$AD$101&amp;$D$103))+IF($DB48&gt;2020,$C94*INDIRECT("'Bonus Calc'!"&amp;$AD$101&amp;61)))</f>
        <v>0</v>
      </c>
      <c r="BO94" s="467">
        <f ca="1">IF($C$8="y",$C94*IF($DB48&gt;2019,VLOOKUP(2020,'Bonus Calc'!$A$18:$CZ$61,$AE$104,0),VLOOKUP($DB48,'Bonus Calc'!$A$18:$CZ$61,$AE$104,0)),+IF(OR($DB48&gt;2020,$C94=0),0,INDIRECT("'"&amp;$D$102&amp;"'!"&amp;$AE$101&amp;$D$103))+IF($DB48&gt;2020,$C94*INDIRECT("'Bonus Calc'!"&amp;$AE$101&amp;61)))</f>
        <v>0</v>
      </c>
      <c r="BP94" s="467">
        <f ca="1">IF($C$8="y",$C94*IF($DB48&gt;2019,VLOOKUP(2020,'Bonus Calc'!$A$18:$CZ$61,$AF$104,0),VLOOKUP($DB48,'Bonus Calc'!$A$18:$CZ$61,$AF$104,0)),+IF(OR($DB48&gt;2020,$C94=0),0,INDIRECT("'"&amp;$D$102&amp;"'!"&amp;$AF$101&amp;$D$103))+IF($DB48&gt;2020,$C94*INDIRECT("'Bonus Calc'!"&amp;$AF$101&amp;61)))</f>
        <v>0</v>
      </c>
      <c r="BQ94" s="467">
        <f ca="1">IF($C$8="y",$C94*IF($DB48&gt;2019,VLOOKUP(2020,'Bonus Calc'!$A$18:$CZ$61,$AG$104,0),VLOOKUP($DB48,'Bonus Calc'!$A$18:$CZ$61,$AG$104,0)),+IF(OR($DB48&gt;2020,$C94=0),0,INDIRECT("'"&amp;$D$102&amp;"'!"&amp;$AG$101&amp;$D$103))+IF($DB48&gt;2020,$C94*INDIRECT("'Bonus Calc'!"&amp;$AG$101&amp;61)))</f>
        <v>0</v>
      </c>
      <c r="BR94" s="467">
        <f ca="1">IF($C$8="y",$C94*IF($DB48&gt;2019,VLOOKUP(2020,'Bonus Calc'!$A$18:$CZ$61,$AH$104,0),VLOOKUP($DB48,'Bonus Calc'!$A$18:$CZ$61,$AH$104,0)),+IF(OR($DB48&gt;2020,$C94=0),0,INDIRECT("'"&amp;$D$102&amp;"'!"&amp;$AH$101&amp;$D$103))+IF($DB48&gt;2020,$C94*INDIRECT("'Bonus Calc'!"&amp;$AH$101&amp;61)))</f>
        <v>0</v>
      </c>
      <c r="BS94" s="467">
        <f ca="1">IF($C$8="y",$C94*IF($DB48&gt;2019,VLOOKUP(2020,'Bonus Calc'!$A$18:$CZ$61,$AI$104,0),VLOOKUP($DB48,'Bonus Calc'!$A$18:$CZ$61,$AI$104,0)),+IF(OR($DB48&gt;2020,$C94=0),0,INDIRECT("'"&amp;$D$102&amp;"'!"&amp;$AI$101&amp;$D$103))+IF($DB48&gt;2020,$C94*INDIRECT("'Bonus Calc'!"&amp;$AI$101&amp;61)))</f>
        <v>0</v>
      </c>
      <c r="BT94" s="467">
        <f ca="1">IF($C$8="y",$C94*IF($DB48&gt;2019,VLOOKUP(2020,'Bonus Calc'!$A$18:$CZ$61,$AJ$104,0),VLOOKUP($DB48,'Bonus Calc'!$A$18:$CZ$61,$AJ$104,0)),+IF(OR($DB48&gt;2020,$C94=0),0,INDIRECT("'"&amp;$D$102&amp;"'!"&amp;$AJ$101&amp;$D$103))+IF($DB48&gt;2020,$C94*INDIRECT("'Bonus Calc'!"&amp;$AJ$101&amp;61)))</f>
        <v>0</v>
      </c>
      <c r="BU94" s="467">
        <f ca="1">IF($C$8="y",$C94*IF($DB48&gt;2019,VLOOKUP(2020,'Bonus Calc'!$A$18:$CZ$61,$AK$104,0),VLOOKUP($DB48,'Bonus Calc'!$A$18:$CZ$61,$AK$104,0)),+IF(OR($DB48&gt;2020,$C94=0),0,INDIRECT("'"&amp;$D$102&amp;"'!"&amp;$AK$101&amp;$D$103))+IF($DB48&gt;2020,$C94*INDIRECT("'Bonus Calc'!"&amp;$AK$101&amp;61)))</f>
        <v>0</v>
      </c>
      <c r="BV94" s="467">
        <f ca="1">IF($C$8="y",$C94*IF($DB48&gt;2019,VLOOKUP(2020,'Bonus Calc'!$A$18:$CZ$61,$AL$104,0),VLOOKUP($DB48,'Bonus Calc'!$A$18:$CZ$61,$AL$104,0)),+IF(OR($DB48&gt;2020,$C94=0),0,INDIRECT("'"&amp;$D$102&amp;"'!"&amp;$AL$101&amp;$D$103))+IF($DB48&gt;2020,$C94*INDIRECT("'Bonus Calc'!"&amp;$AL$101&amp;61)))</f>
        <v>0</v>
      </c>
      <c r="BW94" s="467">
        <f ca="1">IF($C$8="y",$C94*IF($DB48&gt;2019,VLOOKUP(2020,'Bonus Calc'!$A$18:$CZ$61,$AM$104,0),VLOOKUP($DB48,'Bonus Calc'!$A$18:$CZ$61,$AM$104,0)),+IF(OR($DB48&gt;2020,$C94=0),0,INDIRECT("'"&amp;$D$102&amp;"'!"&amp;$AM$101&amp;$D$103))+IF($DB48&gt;2020,$C94*INDIRECT("'Bonus Calc'!"&amp;$AM$101&amp;61)))</f>
        <v>0</v>
      </c>
      <c r="BX94" s="467">
        <f ca="1">IF($C$8="y",$C94*IF($DB48&gt;2019,VLOOKUP(2020,'Bonus Calc'!$A$18:$CZ$61,$AN$104,0),VLOOKUP($DB48,'Bonus Calc'!$A$18:$CZ$61,$AN$104,0)),+IF(OR($DB48&gt;2020,$C94=0),0,INDIRECT("'"&amp;$D$102&amp;"'!"&amp;$AN$101&amp;$D$103))+IF($DB48&gt;2020,$C94*INDIRECT("'Bonus Calc'!"&amp;$AN$101&amp;61)))</f>
        <v>0</v>
      </c>
      <c r="BY94" s="467">
        <f ca="1">IF($C$8="y",$C94*IF($DB48&gt;2019,VLOOKUP(2020,'Bonus Calc'!$A$18:$CZ$61,$AO$104,0),VLOOKUP($DB48,'Bonus Calc'!$A$18:$CZ$61,$AO$104,0)),+IF(OR($DB48&gt;2020,$C94=0),0,INDIRECT("'"&amp;$D$102&amp;"'!"&amp;$AO$101&amp;$D$103))+IF($DB48&gt;2020,$C94*INDIRECT("'Bonus Calc'!"&amp;$AO$101&amp;61)))</f>
        <v>0</v>
      </c>
      <c r="BZ94" s="467">
        <f ca="1">IF($C$8="y",$C94*IF($DB48&gt;2019,VLOOKUP(2020,'Bonus Calc'!$A$18:$CZ$61,$AP$104,0),VLOOKUP($DB48,'Bonus Calc'!$A$18:$CZ$61,$AP$104,0)),+IF(OR($DB48&gt;2020,$C94=0),0,INDIRECT("'"&amp;$D$102&amp;"'!"&amp;$AP$101&amp;$D$103))+IF($DB48&gt;2020,$C94*INDIRECT("'Bonus Calc'!"&amp;$AP$101&amp;61)))</f>
        <v>0</v>
      </c>
      <c r="CA94" s="467">
        <f ca="1">IF($C$8="y",$C94*IF($DB48&gt;2019,VLOOKUP(2020,'Bonus Calc'!$A$18:$CZ$61,$AQ$104,0),VLOOKUP($DB48,'Bonus Calc'!$A$18:$CZ$61,$AQ$104,0)),+IF(OR($DB48&gt;2020,$C94=0),0,INDIRECT("'"&amp;$D$102&amp;"'!"&amp;$AQ$101&amp;$D$103))+IF($DB48&gt;2020,$C94*INDIRECT("'Bonus Calc'!"&amp;$AQ$101&amp;61)))</f>
        <v>0</v>
      </c>
      <c r="CB94" s="468"/>
      <c r="CC94" s="468"/>
      <c r="CD94" s="468"/>
      <c r="CE94" s="468"/>
      <c r="CF94" s="468"/>
      <c r="CG94" s="467"/>
      <c r="CH94" s="467"/>
      <c r="CI94" s="467"/>
      <c r="CJ94" s="467"/>
      <c r="CK94" s="467"/>
      <c r="CL94" s="467"/>
      <c r="CM94" s="467"/>
      <c r="CN94" s="467"/>
      <c r="CO94" s="467"/>
      <c r="CP94" s="467"/>
      <c r="CQ94" s="467"/>
      <c r="CR94" s="467"/>
      <c r="CS94" s="467"/>
      <c r="CT94" s="467"/>
      <c r="CU94" s="467"/>
      <c r="CV94" s="467"/>
      <c r="CW94" s="467"/>
      <c r="CX94" s="467"/>
      <c r="CY94" s="467"/>
      <c r="CZ94" s="465">
        <f t="shared" ca="1" si="130"/>
        <v>0</v>
      </c>
    </row>
    <row r="95" spans="1:104" s="464" customFormat="1" x14ac:dyDescent="0.2">
      <c r="A95" s="195">
        <f t="shared" si="128"/>
        <v>38</v>
      </c>
      <c r="B95" s="195">
        <f t="shared" si="129"/>
        <v>2054</v>
      </c>
      <c r="C95" s="187">
        <f t="shared" ca="1" si="131"/>
        <v>0</v>
      </c>
      <c r="D95" s="466"/>
      <c r="E95" s="466"/>
      <c r="F95" s="466"/>
      <c r="G95" s="466"/>
      <c r="H95" s="466"/>
      <c r="I95" s="466"/>
      <c r="J95" s="466"/>
      <c r="K95" s="466"/>
      <c r="L95" s="466"/>
      <c r="M95" s="466"/>
      <c r="N95" s="466"/>
      <c r="O95" s="466"/>
      <c r="P95" s="466"/>
      <c r="Q95" s="466"/>
      <c r="R95" s="466"/>
      <c r="S95" s="466"/>
      <c r="T95" s="466"/>
      <c r="U95" s="466"/>
      <c r="V95" s="466"/>
      <c r="W95" s="467"/>
      <c r="X95" s="467"/>
      <c r="Y95" s="467"/>
      <c r="Z95" s="467"/>
      <c r="AA95" s="467"/>
      <c r="AB95" s="467"/>
      <c r="AC95" s="467"/>
      <c r="AD95" s="467"/>
      <c r="AE95" s="467"/>
      <c r="AF95" s="467"/>
      <c r="AG95" s="467"/>
      <c r="AH95" s="467"/>
      <c r="AI95" s="467"/>
      <c r="AJ95" s="467"/>
      <c r="AK95" s="467"/>
      <c r="AL95" s="467"/>
      <c r="AM95" s="467"/>
      <c r="AN95" s="467"/>
      <c r="AO95" s="467">
        <f ca="1">IF($C$8="y",$C95*IF($DB49&gt;2019,VLOOKUP(2020,'Bonus Calc'!$A$18:$CZ$61,$D$104,0),VLOOKUP($DB49,'Bonus Calc'!$A$18:$CZ$61,$D$104,0)),+IF(OR($DB49&gt;2020,$C95=0),0,INDIRECT("'"&amp;$D$102&amp;"'!"&amp;$D$101&amp;$D$103))+IF($DB49&gt;2020,$C95*INDIRECT("'Bonus Calc'!"&amp;$D$101&amp;61)))</f>
        <v>0</v>
      </c>
      <c r="AP95" s="467">
        <f ca="1">IF($C$8="y",$C95*IF($DB49&gt;2019,VLOOKUP(2020,'Bonus Calc'!$A$18:$CZ$61,$E$104,0),VLOOKUP($DB49,'Bonus Calc'!$A$18:$CZ$61,$E$104,0)),+IF(OR($DB49&gt;2020,$C95=0),0,INDIRECT("'"&amp;$D$102&amp;"'!"&amp;$E$101&amp;$D$103))+IF($DB49&gt;2020,$C95*INDIRECT("'Bonus Calc'!"&amp;$E$101&amp;61)))</f>
        <v>0</v>
      </c>
      <c r="AQ95" s="467">
        <f ca="1">IF($C$8="y",$C95*IF($DB49&gt;2019,VLOOKUP(2020,'Bonus Calc'!$A$18:$CZ$61,$F$104,0),VLOOKUP($DB49,'Bonus Calc'!$A$18:$CZ$61,$F$104,0)),+IF(OR($DB49&gt;2020,$C95=0),0,INDIRECT("'"&amp;$D$102&amp;"'!"&amp;$F$101&amp;$D$103))+IF($DB49&gt;2020,$C95*INDIRECT("'Bonus Calc'!"&amp;$F$101&amp;61)))</f>
        <v>0</v>
      </c>
      <c r="AR95" s="467">
        <f ca="1">IF($C$8="y",$C95*IF($DB49&gt;2019,VLOOKUP(2020,'Bonus Calc'!$A$18:$CZ$61,$G$104,0),VLOOKUP($DB49,'Bonus Calc'!$A$18:$CZ$61,$G$104,0)),+IF(OR($DB49&gt;2020,$C95=0),0,INDIRECT("'"&amp;$D$102&amp;"'!"&amp;$G$101&amp;$D$103))+IF($DB49&gt;2020,$C95*INDIRECT("'Bonus Calc'!"&amp;$G$101&amp;61)))</f>
        <v>0</v>
      </c>
      <c r="AS95" s="467">
        <f ca="1">IF($C$8="y",$C95*IF($DB49&gt;2019,VLOOKUP(2020,'Bonus Calc'!$A$18:$CZ$61,$H$104,0),VLOOKUP($DB49,'Bonus Calc'!$A$18:$CZ$61,$H$104,0)),+IF(OR($DB49&gt;2020,$C95=0),0,INDIRECT("'"&amp;$D$102&amp;"'!"&amp;$H$101&amp;$D$103))+IF($DB49&gt;2020,$C95*INDIRECT("'Bonus Calc'!"&amp;$H$101&amp;61)))</f>
        <v>0</v>
      </c>
      <c r="AT95" s="467">
        <f ca="1">IF($C$8="y",$C95*IF($DB49&gt;2019,VLOOKUP(2020,'Bonus Calc'!$A$18:$CZ$61,$I$104,0),VLOOKUP($DB49,'Bonus Calc'!$A$18:$CZ$61,$I$104,0)),+IF(OR($DB49&gt;2020,$C95=0),0,INDIRECT("'"&amp;$D$102&amp;"'!"&amp;$I$101&amp;$D$103))+IF($DB49&gt;2020,$C95*INDIRECT("'Bonus Calc'!"&amp;$I$101&amp;61)))</f>
        <v>0</v>
      </c>
      <c r="AU95" s="467">
        <f ca="1">IF($C$8="y",$C95*IF($DB49&gt;2019,VLOOKUP(2020,'Bonus Calc'!$A$18:$CZ$61,$J$104,0),VLOOKUP($DB49,'Bonus Calc'!$A$18:$CZ$61,$J$104,0)),+IF(OR($DB49&gt;2020,$C95=0),0,INDIRECT("'"&amp;$D$102&amp;"'!"&amp;$J$101&amp;$D$103))+IF($DB49&gt;2020,$C95*INDIRECT("'Bonus Calc'!"&amp;$J$101&amp;61)))</f>
        <v>0</v>
      </c>
      <c r="AV95" s="467">
        <f ca="1">IF($C$8="y",$C95*IF($DB49&gt;2019,VLOOKUP(2020,'Bonus Calc'!$A$18:$CZ$61,$K$104,0),VLOOKUP($DB49,'Bonus Calc'!$A$18:$CZ$61,$K$104,0)),+IF(OR($DB49&gt;2020,$C95=0),0,INDIRECT("'"&amp;$D$102&amp;"'!"&amp;$K$101&amp;$D$103))+IF($DB49&gt;2020,$C95*INDIRECT("'Bonus Calc'!"&amp;$K$101&amp;61)))</f>
        <v>0</v>
      </c>
      <c r="AW95" s="467">
        <f ca="1">IF($C$8="y",$C95*IF($DB49&gt;2019,VLOOKUP(2020,'Bonus Calc'!$A$18:$CZ$61,$L$104,0),VLOOKUP($DB49,'Bonus Calc'!$A$18:$CZ$61,$L$104,0)),+IF(OR($DB49&gt;2020,$C95=0),0,INDIRECT("'"&amp;$D$102&amp;"'!"&amp;$L$101&amp;$D$103))+IF($DB49&gt;2020,$C95*INDIRECT("'Bonus Calc'!"&amp;$L$101&amp;61)))</f>
        <v>0</v>
      </c>
      <c r="AX95" s="467">
        <f ca="1">IF($C$8="y",$C95*IF($DB49&gt;2019,VLOOKUP(2020,'Bonus Calc'!$A$18:$CZ$61,$M$104,0),VLOOKUP($DB49,'Bonus Calc'!$A$18:$CZ$61,$M$104,0)),+IF(OR($DB49&gt;2020,$C95=0),0,INDIRECT("'"&amp;$D$102&amp;"'!"&amp;$M$101&amp;$D$103))+IF($DB49&gt;2020,$C95*INDIRECT("'Bonus Calc'!"&amp;$M$101&amp;61)))</f>
        <v>0</v>
      </c>
      <c r="AY95" s="467">
        <f ca="1">IF($C$8="y",$C95*IF($DB49&gt;2019,VLOOKUP(2020,'Bonus Calc'!$A$18:$CZ$61,$N$104,0),VLOOKUP($DB49,'Bonus Calc'!$A$18:$CZ$61,$N$104,0)),+IF(OR($DB49&gt;2020,$C95=0),0,INDIRECT("'"&amp;$D$102&amp;"'!"&amp;$N$101&amp;$D$103))+IF($DB49&gt;2020,$C95*INDIRECT("'Bonus Calc'!"&amp;$N$101&amp;61)))</f>
        <v>0</v>
      </c>
      <c r="AZ95" s="467">
        <f ca="1">IF($C$8="y",$C95*IF($DB49&gt;2019,VLOOKUP(2020,'Bonus Calc'!$A$18:$CZ$61,$O$104,0),VLOOKUP($DB49,'Bonus Calc'!$A$18:$CZ$61,$O$104,0)),+IF(OR($DB49&gt;2020,$C95=0),0,INDIRECT("'"&amp;$D$102&amp;"'!"&amp;$O$101&amp;$D$103))+IF($DB49&gt;2020,$C95*INDIRECT("'Bonus Calc'!"&amp;$O$101&amp;61)))</f>
        <v>0</v>
      </c>
      <c r="BA95" s="467">
        <f ca="1">IF($C$8="y",$C95*IF($DB49&gt;2019,VLOOKUP(2020,'Bonus Calc'!$A$18:$CZ$61,$P$104,0),VLOOKUP($DB49,'Bonus Calc'!$A$18:$CZ$61,$P$104,0)),+IF(OR($DB49&gt;2020,$C95=0),0,INDIRECT("'"&amp;$D$102&amp;"'!"&amp;$P$101&amp;$D$103))+IF($DB49&gt;2020,$C95*INDIRECT("'Bonus Calc'!"&amp;$P$101&amp;61)))</f>
        <v>0</v>
      </c>
      <c r="BB95" s="467">
        <f ca="1">IF($C$8="y",$C95*IF($DB49&gt;2019,VLOOKUP(2020,'Bonus Calc'!$A$18:$CZ$61,$Q$104,0),VLOOKUP($DB49,'Bonus Calc'!$A$18:$CZ$61,$Q$104,0)),+IF(OR($DB49&gt;2020,$C95=0),0,INDIRECT("'"&amp;$D$102&amp;"'!"&amp;$Q$101&amp;$D$103))+IF($DB49&gt;2020,$C95*INDIRECT("'Bonus Calc'!"&amp;$Q$101&amp;61)))</f>
        <v>0</v>
      </c>
      <c r="BC95" s="467">
        <f ca="1">IF($C$8="y",$C95*IF($DB49&gt;2019,VLOOKUP(2020,'Bonus Calc'!$A$18:$CZ$61,$R$104,0),VLOOKUP($DB49,'Bonus Calc'!$A$18:$CZ$61,$R$104,0)),+IF(OR($DB49&gt;2020,$C95=0),0,INDIRECT("'"&amp;$D$102&amp;"'!"&amp;$R$101&amp;$D$103))+IF($DB49&gt;2020,$C95*INDIRECT("'Bonus Calc'!"&amp;$R$101&amp;61)))</f>
        <v>0</v>
      </c>
      <c r="BD95" s="467">
        <f ca="1">IF($C$8="y",$C95*IF($DB49&gt;2019,VLOOKUP(2020,'Bonus Calc'!$A$18:$CZ$61,$S$104,0),VLOOKUP($DB49,'Bonus Calc'!$A$18:$CZ$61,$S$104,0)),+IF(OR($DB49&gt;2020,$C95=0),0,INDIRECT("'"&amp;$D$102&amp;"'!"&amp;$S$101&amp;$D$103))+IF($DB49&gt;2020,$C95*INDIRECT("'Bonus Calc'!"&amp;$S$101&amp;61)))</f>
        <v>0</v>
      </c>
      <c r="BE95" s="467">
        <f ca="1">IF($C$8="y",$C95*IF($DB49&gt;2019,VLOOKUP(2020,'Bonus Calc'!$A$18:$CZ$61,$T$104,0),VLOOKUP($DB49,'Bonus Calc'!$A$18:$CZ$61,$T$104,0)),+IF(OR($DB49&gt;2020,$C95=0),0,INDIRECT("'"&amp;$D$102&amp;"'!"&amp;$T$101&amp;$D$103))+IF($DB49&gt;2020,$C95*INDIRECT("'Bonus Calc'!"&amp;$T$101&amp;61)))</f>
        <v>0</v>
      </c>
      <c r="BF95" s="467">
        <f ca="1">IF($C$8="y",$C95*IF($DB49&gt;2019,VLOOKUP(2020,'Bonus Calc'!$A$18:$CZ$61,$U$104,0),VLOOKUP($DB49,'Bonus Calc'!$A$18:$CZ$61,$U$104,0)),+IF(OR($DB49&gt;2020,$C95=0),0,INDIRECT("'"&amp;$D$102&amp;"'!"&amp;$U$101&amp;$D$103))+IF($DB49&gt;2020,$C95*INDIRECT("'Bonus Calc'!"&amp;$U$101&amp;61)))</f>
        <v>0</v>
      </c>
      <c r="BG95" s="467">
        <f ca="1">IF($C$8="y",$C95*IF($DB49&gt;2019,VLOOKUP(2020,'Bonus Calc'!$A$18:$CZ$61,$V$104,0),VLOOKUP($DB49,'Bonus Calc'!$A$18:$CZ$61,$V$104,0)),+IF(OR($DB49&gt;2020,$C95=0),0,INDIRECT("'"&amp;$D$102&amp;"'!"&amp;$V$101&amp;$D$103))+IF($DB49&gt;2020,$C95*INDIRECT("'Bonus Calc'!"&amp;$V$101&amp;61)))</f>
        <v>0</v>
      </c>
      <c r="BH95" s="467">
        <f ca="1">IF($C$8="y",$C95*IF($DB49&gt;2019,VLOOKUP(2020,'Bonus Calc'!$A$18:$CZ$61,$W$104,0),VLOOKUP($DB49,'Bonus Calc'!$A$18:$CZ$61,$W$104,0)),+IF(OR($DB49&gt;2020,$C95=0),0,INDIRECT("'"&amp;$D$102&amp;"'!"&amp;$W$101&amp;$D$103))+IF($DB49&gt;2020,$C95*INDIRECT("'Bonus Calc'!"&amp;$W$101&amp;61)))</f>
        <v>0</v>
      </c>
      <c r="BI95" s="467">
        <f ca="1">IF($C$8="y",$C95*IF($DB49&gt;2019,VLOOKUP(2020,'Bonus Calc'!$A$18:$CZ$61,$X$104,0),VLOOKUP($DB49,'Bonus Calc'!$A$18:$CZ$61,$X$104,0)),+IF(OR($DB49&gt;2020,$C95=0),0,INDIRECT("'"&amp;$D$102&amp;"'!"&amp;$X$101&amp;$D$103))+IF($DB49&gt;2020,$C95*INDIRECT("'Bonus Calc'!"&amp;$X$101&amp;61)))</f>
        <v>0</v>
      </c>
      <c r="BJ95" s="467">
        <f ca="1">IF($C$8="y",$C95*IF($DB49&gt;2019,VLOOKUP(2020,'Bonus Calc'!$A$18:$CZ$61,$Y$104,0),VLOOKUP($DB49,'Bonus Calc'!$A$18:$CZ$61,$Y$104,0)),+IF(OR($DB49&gt;2020,$C95=0),0,INDIRECT("'"&amp;$D$102&amp;"'!"&amp;$Y$101&amp;$D$103))+IF($DB49&gt;2020,$C95*INDIRECT("'Bonus Calc'!"&amp;$Y$101&amp;61)))</f>
        <v>0</v>
      </c>
      <c r="BK95" s="467">
        <f ca="1">IF($C$8="y",$C95*IF($DB49&gt;2019,VLOOKUP(2020,'Bonus Calc'!$A$18:$CZ$61,$Z$104,0),VLOOKUP($DB49,'Bonus Calc'!$A$18:$CZ$61,$Z$104,0)),+IF(OR($DB49&gt;2020,$C95=0),0,INDIRECT("'"&amp;$D$102&amp;"'!"&amp;$Z$101&amp;$D$103))+IF($DB49&gt;2020,$C95*INDIRECT("'Bonus Calc'!"&amp;$Z$101&amp;61)))</f>
        <v>0</v>
      </c>
      <c r="BL95" s="467">
        <f ca="1">IF($C$8="y",$C95*IF($DB49&gt;2019,VLOOKUP(2020,'Bonus Calc'!$A$18:$CZ$61,$AA$104,0),VLOOKUP($DB49,'Bonus Calc'!$A$18:$CZ$61,$AA$104,0)),+IF(OR($DB49&gt;2020,$C95=0),0,INDIRECT("'"&amp;$D$102&amp;"'!"&amp;$AA$101&amp;$D$103))+IF($DB49&gt;2020,$C95*INDIRECT("'Bonus Calc'!"&amp;$AA$101&amp;61)))</f>
        <v>0</v>
      </c>
      <c r="BM95" s="467">
        <f ca="1">IF($C$8="y",$C95*IF($DB49&gt;2019,VLOOKUP(2020,'Bonus Calc'!$A$18:$CZ$61,$AB$104,0),VLOOKUP($DB49,'Bonus Calc'!$A$18:$CZ$61,$AB$104,0)),+IF(OR($DB49&gt;2020,$C95=0),0,INDIRECT("'"&amp;$D$102&amp;"'!"&amp;$AB$101&amp;$D$103))+IF($DB49&gt;2020,$C95*INDIRECT("'Bonus Calc'!"&amp;$AB$101&amp;61)))</f>
        <v>0</v>
      </c>
      <c r="BN95" s="467">
        <f ca="1">IF($C$8="y",$C95*IF($DB49&gt;2019,VLOOKUP(2020,'Bonus Calc'!$A$18:$CZ$61,$AC$104,0),VLOOKUP($DB49,'Bonus Calc'!$A$18:$CZ$61,$AC$104,0)),+IF(OR($DB49&gt;2020,$C95=0),0,INDIRECT("'"&amp;$D$102&amp;"'!"&amp;$AC$101&amp;$D$103))+IF($DB49&gt;2020,$C95*INDIRECT("'Bonus Calc'!"&amp;$AC$101&amp;61)))</f>
        <v>0</v>
      </c>
      <c r="BO95" s="467">
        <f ca="1">IF($C$8="y",$C95*IF($DB49&gt;2019,VLOOKUP(2020,'Bonus Calc'!$A$18:$CZ$61,$AD$104,0),VLOOKUP($DB49,'Bonus Calc'!$A$18:$CZ$61,$AD$104,0)),+IF(OR($DB49&gt;2020,$C95=0),0,INDIRECT("'"&amp;$D$102&amp;"'!"&amp;$AD$101&amp;$D$103))+IF($DB49&gt;2020,$C95*INDIRECT("'Bonus Calc'!"&amp;$AD$101&amp;61)))</f>
        <v>0</v>
      </c>
      <c r="BP95" s="467">
        <f ca="1">IF($C$8="y",$C95*IF($DB49&gt;2019,VLOOKUP(2020,'Bonus Calc'!$A$18:$CZ$61,$AE$104,0),VLOOKUP($DB49,'Bonus Calc'!$A$18:$CZ$61,$AE$104,0)),+IF(OR($DB49&gt;2020,$C95=0),0,INDIRECT("'"&amp;$D$102&amp;"'!"&amp;$AE$101&amp;$D$103))+IF($DB49&gt;2020,$C95*INDIRECT("'Bonus Calc'!"&amp;$AE$101&amp;61)))</f>
        <v>0</v>
      </c>
      <c r="BQ95" s="467">
        <f ca="1">IF($C$8="y",$C95*IF($DB49&gt;2019,VLOOKUP(2020,'Bonus Calc'!$A$18:$CZ$61,$AF$104,0),VLOOKUP($DB49,'Bonus Calc'!$A$18:$CZ$61,$AF$104,0)),+IF(OR($DB49&gt;2020,$C95=0),0,INDIRECT("'"&amp;$D$102&amp;"'!"&amp;$AF$101&amp;$D$103))+IF($DB49&gt;2020,$C95*INDIRECT("'Bonus Calc'!"&amp;$AF$101&amp;61)))</f>
        <v>0</v>
      </c>
      <c r="BR95" s="467">
        <f ca="1">IF($C$8="y",$C95*IF($DB49&gt;2019,VLOOKUP(2020,'Bonus Calc'!$A$18:$CZ$61,$AG$104,0),VLOOKUP($DB49,'Bonus Calc'!$A$18:$CZ$61,$AG$104,0)),+IF(OR($DB49&gt;2020,$C95=0),0,INDIRECT("'"&amp;$D$102&amp;"'!"&amp;$AG$101&amp;$D$103))+IF($DB49&gt;2020,$C95*INDIRECT("'Bonus Calc'!"&amp;$AG$101&amp;61)))</f>
        <v>0</v>
      </c>
      <c r="BS95" s="467">
        <f ca="1">IF($C$8="y",$C95*IF($DB49&gt;2019,VLOOKUP(2020,'Bonus Calc'!$A$18:$CZ$61,$AH$104,0),VLOOKUP($DB49,'Bonus Calc'!$A$18:$CZ$61,$AH$104,0)),+IF(OR($DB49&gt;2020,$C95=0),0,INDIRECT("'"&amp;$D$102&amp;"'!"&amp;$AH$101&amp;$D$103))+IF($DB49&gt;2020,$C95*INDIRECT("'Bonus Calc'!"&amp;$AH$101&amp;61)))</f>
        <v>0</v>
      </c>
      <c r="BT95" s="467">
        <f ca="1">IF($C$8="y",$C95*IF($DB49&gt;2019,VLOOKUP(2020,'Bonus Calc'!$A$18:$CZ$61,$AI$104,0),VLOOKUP($DB49,'Bonus Calc'!$A$18:$CZ$61,$AI$104,0)),+IF(OR($DB49&gt;2020,$C95=0),0,INDIRECT("'"&amp;$D$102&amp;"'!"&amp;$AI$101&amp;$D$103))+IF($DB49&gt;2020,$C95*INDIRECT("'Bonus Calc'!"&amp;$AI$101&amp;61)))</f>
        <v>0</v>
      </c>
      <c r="BU95" s="467">
        <f ca="1">IF($C$8="y",$C95*IF($DB49&gt;2019,VLOOKUP(2020,'Bonus Calc'!$A$18:$CZ$61,$AJ$104,0),VLOOKUP($DB49,'Bonus Calc'!$A$18:$CZ$61,$AJ$104,0)),+IF(OR($DB49&gt;2020,$C95=0),0,INDIRECT("'"&amp;$D$102&amp;"'!"&amp;$AJ$101&amp;$D$103))+IF($DB49&gt;2020,$C95*INDIRECT("'Bonus Calc'!"&amp;$AJ$101&amp;61)))</f>
        <v>0</v>
      </c>
      <c r="BV95" s="467">
        <f ca="1">IF($C$8="y",$C95*IF($DB49&gt;2019,VLOOKUP(2020,'Bonus Calc'!$A$18:$CZ$61,$AK$104,0),VLOOKUP($DB49,'Bonus Calc'!$A$18:$CZ$61,$AK$104,0)),+IF(OR($DB49&gt;2020,$C95=0),0,INDIRECT("'"&amp;$D$102&amp;"'!"&amp;$AK$101&amp;$D$103))+IF($DB49&gt;2020,$C95*INDIRECT("'Bonus Calc'!"&amp;$AK$101&amp;61)))</f>
        <v>0</v>
      </c>
      <c r="BW95" s="467">
        <f ca="1">IF($C$8="y",$C95*IF($DB49&gt;2019,VLOOKUP(2020,'Bonus Calc'!$A$18:$CZ$61,$AL$104,0),VLOOKUP($DB49,'Bonus Calc'!$A$18:$CZ$61,$AL$104,0)),+IF(OR($DB49&gt;2020,$C95=0),0,INDIRECT("'"&amp;$D$102&amp;"'!"&amp;$AL$101&amp;$D$103))+IF($DB49&gt;2020,$C95*INDIRECT("'Bonus Calc'!"&amp;$AL$101&amp;61)))</f>
        <v>0</v>
      </c>
      <c r="BX95" s="467">
        <f ca="1">IF($C$8="y",$C95*IF($DB49&gt;2019,VLOOKUP(2020,'Bonus Calc'!$A$18:$CZ$61,$AM$104,0),VLOOKUP($DB49,'Bonus Calc'!$A$18:$CZ$61,$AM$104,0)),+IF(OR($DB49&gt;2020,$C95=0),0,INDIRECT("'"&amp;$D$102&amp;"'!"&amp;$AM$101&amp;$D$103))+IF($DB49&gt;2020,$C95*INDIRECT("'Bonus Calc'!"&amp;$AM$101&amp;61)))</f>
        <v>0</v>
      </c>
      <c r="BY95" s="467">
        <f ca="1">IF($C$8="y",$C95*IF($DB49&gt;2019,VLOOKUP(2020,'Bonus Calc'!$A$18:$CZ$61,$AN$104,0),VLOOKUP($DB49,'Bonus Calc'!$A$18:$CZ$61,$AN$104,0)),+IF(OR($DB49&gt;2020,$C95=0),0,INDIRECT("'"&amp;$D$102&amp;"'!"&amp;$AN$101&amp;$D$103))+IF($DB49&gt;2020,$C95*INDIRECT("'Bonus Calc'!"&amp;$AN$101&amp;61)))</f>
        <v>0</v>
      </c>
      <c r="BZ95" s="467">
        <f ca="1">IF($C$8="y",$C95*IF($DB49&gt;2019,VLOOKUP(2020,'Bonus Calc'!$A$18:$CZ$61,$AO$104,0),VLOOKUP($DB49,'Bonus Calc'!$A$18:$CZ$61,$AO$104,0)),+IF(OR($DB49&gt;2020,$C95=0),0,INDIRECT("'"&amp;$D$102&amp;"'!"&amp;$AO$101&amp;$D$103))+IF($DB49&gt;2020,$C95*INDIRECT("'Bonus Calc'!"&amp;$AO$101&amp;61)))</f>
        <v>0</v>
      </c>
      <c r="CA95" s="467">
        <f ca="1">IF($C$8="y",$C95*IF($DB49&gt;2019,VLOOKUP(2020,'Bonus Calc'!$A$18:$CZ$61,$AP$104,0),VLOOKUP($DB49,'Bonus Calc'!$A$18:$CZ$61,$AP$104,0)),+IF(OR($DB49&gt;2020,$C95=0),0,INDIRECT("'"&amp;$D$102&amp;"'!"&amp;$AP$101&amp;$D$103))+IF($DB49&gt;2020,$C95*INDIRECT("'Bonus Calc'!"&amp;$AP$101&amp;61)))</f>
        <v>0</v>
      </c>
      <c r="CB95" s="467">
        <f ca="1">IF($C$8="y",$C95*IF($DB49&gt;2019,VLOOKUP(2020,'Bonus Calc'!$A$18:$CZ$61,$AQ$104,0),VLOOKUP($DB49,'Bonus Calc'!$A$18:$CZ$61,$AQ$104,0)),+IF(OR($DB49&gt;2020,$C95=0),0,INDIRECT("'"&amp;$D$102&amp;"'!"&amp;$AQ$101&amp;$D$103))+IF($DB49&gt;2020,$C95*INDIRECT("'Bonus Calc'!"&amp;$AQ$101&amp;61)))</f>
        <v>0</v>
      </c>
      <c r="CC95" s="468"/>
      <c r="CD95" s="468"/>
      <c r="CE95" s="468"/>
      <c r="CF95" s="468"/>
      <c r="CG95" s="467"/>
      <c r="CH95" s="467"/>
      <c r="CI95" s="467"/>
      <c r="CJ95" s="467"/>
      <c r="CK95" s="467"/>
      <c r="CL95" s="467"/>
      <c r="CM95" s="467"/>
      <c r="CN95" s="467"/>
      <c r="CO95" s="467"/>
      <c r="CP95" s="467"/>
      <c r="CQ95" s="467"/>
      <c r="CR95" s="467"/>
      <c r="CS95" s="467"/>
      <c r="CT95" s="467"/>
      <c r="CU95" s="467"/>
      <c r="CV95" s="467"/>
      <c r="CW95" s="467"/>
      <c r="CX95" s="467"/>
      <c r="CY95" s="467"/>
      <c r="CZ95" s="465">
        <f t="shared" ca="1" si="130"/>
        <v>0</v>
      </c>
    </row>
    <row r="96" spans="1:104" s="464" customFormat="1" x14ac:dyDescent="0.2">
      <c r="A96" s="195">
        <f t="shared" si="128"/>
        <v>39</v>
      </c>
      <c r="B96" s="195">
        <f t="shared" si="129"/>
        <v>2055</v>
      </c>
      <c r="C96" s="187">
        <f t="shared" ca="1" si="131"/>
        <v>0</v>
      </c>
      <c r="D96" s="466"/>
      <c r="E96" s="466"/>
      <c r="F96" s="466"/>
      <c r="G96" s="466"/>
      <c r="H96" s="466"/>
      <c r="I96" s="466"/>
      <c r="J96" s="466"/>
      <c r="K96" s="466"/>
      <c r="L96" s="466"/>
      <c r="M96" s="466"/>
      <c r="N96" s="466"/>
      <c r="O96" s="466"/>
      <c r="P96" s="466"/>
      <c r="Q96" s="466"/>
      <c r="R96" s="466"/>
      <c r="S96" s="466"/>
      <c r="T96" s="466"/>
      <c r="U96" s="466"/>
      <c r="V96" s="466"/>
      <c r="W96" s="467"/>
      <c r="X96" s="467"/>
      <c r="Y96" s="467"/>
      <c r="Z96" s="467"/>
      <c r="AA96" s="467"/>
      <c r="AB96" s="467"/>
      <c r="AC96" s="467"/>
      <c r="AD96" s="467"/>
      <c r="AE96" s="467"/>
      <c r="AF96" s="467"/>
      <c r="AG96" s="467"/>
      <c r="AH96" s="467"/>
      <c r="AI96" s="467"/>
      <c r="AJ96" s="467"/>
      <c r="AK96" s="467"/>
      <c r="AL96" s="467"/>
      <c r="AM96" s="467"/>
      <c r="AN96" s="467"/>
      <c r="AO96" s="467"/>
      <c r="AP96" s="467">
        <f ca="1">IF($C$8="y",$C96*IF($DB50&gt;2019,VLOOKUP(2020,'Bonus Calc'!$A$18:$CZ$61,$D$104,0),VLOOKUP($DB50,'Bonus Calc'!$A$18:$CZ$61,$D$104,0)),+IF(OR($DB50&gt;2020,$C96=0),0,INDIRECT("'"&amp;$D$102&amp;"'!"&amp;$D$101&amp;$D$103))+IF($DB50&gt;2020,$C96*INDIRECT("'Bonus Calc'!"&amp;$D$101&amp;61)))</f>
        <v>0</v>
      </c>
      <c r="AQ96" s="467">
        <f ca="1">IF($C$8="y",$C96*IF($DB50&gt;2019,VLOOKUP(2020,'Bonus Calc'!$A$18:$CZ$61,$E$104,0),VLOOKUP($DB50,'Bonus Calc'!$A$18:$CZ$61,$E$104,0)),+IF(OR($DB50&gt;2020,$C96=0),0,INDIRECT("'"&amp;$D$102&amp;"'!"&amp;$E$101&amp;$D$103))+IF($DB50&gt;2020,$C96*INDIRECT("'Bonus Calc'!"&amp;$E$101&amp;61)))</f>
        <v>0</v>
      </c>
      <c r="AR96" s="467">
        <f ca="1">IF($C$8="y",$C96*IF($DB50&gt;2019,VLOOKUP(2020,'Bonus Calc'!$A$18:$CZ$61,$F$104,0),VLOOKUP($DB50,'Bonus Calc'!$A$18:$CZ$61,$F$104,0)),+IF(OR($DB50&gt;2020,$C96=0),0,INDIRECT("'"&amp;$D$102&amp;"'!"&amp;$F$101&amp;$D$103))+IF($DB50&gt;2020,$C96*INDIRECT("'Bonus Calc'!"&amp;$F$101&amp;61)))</f>
        <v>0</v>
      </c>
      <c r="AS96" s="467">
        <f ca="1">IF($C$8="y",$C96*IF($DB50&gt;2019,VLOOKUP(2020,'Bonus Calc'!$A$18:$CZ$61,$G$104,0),VLOOKUP($DB50,'Bonus Calc'!$A$18:$CZ$61,$G$104,0)),+IF(OR($DB50&gt;2020,$C96=0),0,INDIRECT("'"&amp;$D$102&amp;"'!"&amp;$G$101&amp;$D$103))+IF($DB50&gt;2020,$C96*INDIRECT("'Bonus Calc'!"&amp;$G$101&amp;61)))</f>
        <v>0</v>
      </c>
      <c r="AT96" s="467">
        <f ca="1">IF($C$8="y",$C96*IF($DB50&gt;2019,VLOOKUP(2020,'Bonus Calc'!$A$18:$CZ$61,$H$104,0),VLOOKUP($DB50,'Bonus Calc'!$A$18:$CZ$61,$H$104,0)),+IF(OR($DB50&gt;2020,$C96=0),0,INDIRECT("'"&amp;$D$102&amp;"'!"&amp;$H$101&amp;$D$103))+IF($DB50&gt;2020,$C96*INDIRECT("'Bonus Calc'!"&amp;$H$101&amp;61)))</f>
        <v>0</v>
      </c>
      <c r="AU96" s="467">
        <f ca="1">IF($C$8="y",$C96*IF($DB50&gt;2019,VLOOKUP(2020,'Bonus Calc'!$A$18:$CZ$61,$I$104,0),VLOOKUP($DB50,'Bonus Calc'!$A$18:$CZ$61,$I$104,0)),+IF(OR($DB50&gt;2020,$C96=0),0,INDIRECT("'"&amp;$D$102&amp;"'!"&amp;$I$101&amp;$D$103))+IF($DB50&gt;2020,$C96*INDIRECT("'Bonus Calc'!"&amp;$I$101&amp;61)))</f>
        <v>0</v>
      </c>
      <c r="AV96" s="467">
        <f ca="1">IF($C$8="y",$C96*IF($DB50&gt;2019,VLOOKUP(2020,'Bonus Calc'!$A$18:$CZ$61,$J$104,0),VLOOKUP($DB50,'Bonus Calc'!$A$18:$CZ$61,$J$104,0)),+IF(OR($DB50&gt;2020,$C96=0),0,INDIRECT("'"&amp;$D$102&amp;"'!"&amp;$J$101&amp;$D$103))+IF($DB50&gt;2020,$C96*INDIRECT("'Bonus Calc'!"&amp;$J$101&amp;61)))</f>
        <v>0</v>
      </c>
      <c r="AW96" s="467">
        <f ca="1">IF($C$8="y",$C96*IF($DB50&gt;2019,VLOOKUP(2020,'Bonus Calc'!$A$18:$CZ$61,$K$104,0),VLOOKUP($DB50,'Bonus Calc'!$A$18:$CZ$61,$K$104,0)),+IF(OR($DB50&gt;2020,$C96=0),0,INDIRECT("'"&amp;$D$102&amp;"'!"&amp;$K$101&amp;$D$103))+IF($DB50&gt;2020,$C96*INDIRECT("'Bonus Calc'!"&amp;$K$101&amp;61)))</f>
        <v>0</v>
      </c>
      <c r="AX96" s="467">
        <f ca="1">IF($C$8="y",$C96*IF($DB50&gt;2019,VLOOKUP(2020,'Bonus Calc'!$A$18:$CZ$61,$L$104,0),VLOOKUP($DB50,'Bonus Calc'!$A$18:$CZ$61,$L$104,0)),+IF(OR($DB50&gt;2020,$C96=0),0,INDIRECT("'"&amp;$D$102&amp;"'!"&amp;$L$101&amp;$D$103))+IF($DB50&gt;2020,$C96*INDIRECT("'Bonus Calc'!"&amp;$L$101&amp;61)))</f>
        <v>0</v>
      </c>
      <c r="AY96" s="467">
        <f ca="1">IF($C$8="y",$C96*IF($DB50&gt;2019,VLOOKUP(2020,'Bonus Calc'!$A$18:$CZ$61,$M$104,0),VLOOKUP($DB50,'Bonus Calc'!$A$18:$CZ$61,$M$104,0)),+IF(OR($DB50&gt;2020,$C96=0),0,INDIRECT("'"&amp;$D$102&amp;"'!"&amp;$M$101&amp;$D$103))+IF($DB50&gt;2020,$C96*INDIRECT("'Bonus Calc'!"&amp;$M$101&amp;61)))</f>
        <v>0</v>
      </c>
      <c r="AZ96" s="467">
        <f ca="1">IF($C$8="y",$C96*IF($DB50&gt;2019,VLOOKUP(2020,'Bonus Calc'!$A$18:$CZ$61,$N$104,0),VLOOKUP($DB50,'Bonus Calc'!$A$18:$CZ$61,$N$104,0)),+IF(OR($DB50&gt;2020,$C96=0),0,INDIRECT("'"&amp;$D$102&amp;"'!"&amp;$N$101&amp;$D$103))+IF($DB50&gt;2020,$C96*INDIRECT("'Bonus Calc'!"&amp;$N$101&amp;61)))</f>
        <v>0</v>
      </c>
      <c r="BA96" s="467">
        <f ca="1">IF($C$8="y",$C96*IF($DB50&gt;2019,VLOOKUP(2020,'Bonus Calc'!$A$18:$CZ$61,$O$104,0),VLOOKUP($DB50,'Bonus Calc'!$A$18:$CZ$61,$O$104,0)),+IF(OR($DB50&gt;2020,$C96=0),0,INDIRECT("'"&amp;$D$102&amp;"'!"&amp;$O$101&amp;$D$103))+IF($DB50&gt;2020,$C96*INDIRECT("'Bonus Calc'!"&amp;$O$101&amp;61)))</f>
        <v>0</v>
      </c>
      <c r="BB96" s="467">
        <f ca="1">IF($C$8="y",$C96*IF($DB50&gt;2019,VLOOKUP(2020,'Bonus Calc'!$A$18:$CZ$61,$P$104,0),VLOOKUP($DB50,'Bonus Calc'!$A$18:$CZ$61,$P$104,0)),+IF(OR($DB50&gt;2020,$C96=0),0,INDIRECT("'"&amp;$D$102&amp;"'!"&amp;$P$101&amp;$D$103))+IF($DB50&gt;2020,$C96*INDIRECT("'Bonus Calc'!"&amp;$P$101&amp;61)))</f>
        <v>0</v>
      </c>
      <c r="BC96" s="467">
        <f ca="1">IF($C$8="y",$C96*IF($DB50&gt;2019,VLOOKUP(2020,'Bonus Calc'!$A$18:$CZ$61,$Q$104,0),VLOOKUP($DB50,'Bonus Calc'!$A$18:$CZ$61,$Q$104,0)),+IF(OR($DB50&gt;2020,$C96=0),0,INDIRECT("'"&amp;$D$102&amp;"'!"&amp;$Q$101&amp;$D$103))+IF($DB50&gt;2020,$C96*INDIRECT("'Bonus Calc'!"&amp;$Q$101&amp;61)))</f>
        <v>0</v>
      </c>
      <c r="BD96" s="467">
        <f ca="1">IF($C$8="y",$C96*IF($DB50&gt;2019,VLOOKUP(2020,'Bonus Calc'!$A$18:$CZ$61,$R$104,0),VLOOKUP($DB50,'Bonus Calc'!$A$18:$CZ$61,$R$104,0)),+IF(OR($DB50&gt;2020,$C96=0),0,INDIRECT("'"&amp;$D$102&amp;"'!"&amp;$R$101&amp;$D$103))+IF($DB50&gt;2020,$C96*INDIRECT("'Bonus Calc'!"&amp;$R$101&amp;61)))</f>
        <v>0</v>
      </c>
      <c r="BE96" s="467">
        <f ca="1">IF($C$8="y",$C96*IF($DB50&gt;2019,VLOOKUP(2020,'Bonus Calc'!$A$18:$CZ$61,$S$104,0),VLOOKUP($DB50,'Bonus Calc'!$A$18:$CZ$61,$S$104,0)),+IF(OR($DB50&gt;2020,$C96=0),0,INDIRECT("'"&amp;$D$102&amp;"'!"&amp;$S$101&amp;$D$103))+IF($DB50&gt;2020,$C96*INDIRECT("'Bonus Calc'!"&amp;$S$101&amp;61)))</f>
        <v>0</v>
      </c>
      <c r="BF96" s="467">
        <f ca="1">IF($C$8="y",$C96*IF($DB50&gt;2019,VLOOKUP(2020,'Bonus Calc'!$A$18:$CZ$61,$T$104,0),VLOOKUP($DB50,'Bonus Calc'!$A$18:$CZ$61,$T$104,0)),+IF(OR($DB50&gt;2020,$C96=0),0,INDIRECT("'"&amp;$D$102&amp;"'!"&amp;$T$101&amp;$D$103))+IF($DB50&gt;2020,$C96*INDIRECT("'Bonus Calc'!"&amp;$T$101&amp;61)))</f>
        <v>0</v>
      </c>
      <c r="BG96" s="467">
        <f ca="1">IF($C$8="y",$C96*IF($DB50&gt;2019,VLOOKUP(2020,'Bonus Calc'!$A$18:$CZ$61,$U$104,0),VLOOKUP($DB50,'Bonus Calc'!$A$18:$CZ$61,$U$104,0)),+IF(OR($DB50&gt;2020,$C96=0),0,INDIRECT("'"&amp;$D$102&amp;"'!"&amp;$U$101&amp;$D$103))+IF($DB50&gt;2020,$C96*INDIRECT("'Bonus Calc'!"&amp;$U$101&amp;61)))</f>
        <v>0</v>
      </c>
      <c r="BH96" s="467">
        <f ca="1">IF($C$8="y",$C96*IF($DB50&gt;2019,VLOOKUP(2020,'Bonus Calc'!$A$18:$CZ$61,$V$104,0),VLOOKUP($DB50,'Bonus Calc'!$A$18:$CZ$61,$V$104,0)),+IF(OR($DB50&gt;2020,$C96=0),0,INDIRECT("'"&amp;$D$102&amp;"'!"&amp;$V$101&amp;$D$103))+IF($DB50&gt;2020,$C96*INDIRECT("'Bonus Calc'!"&amp;$V$101&amp;61)))</f>
        <v>0</v>
      </c>
      <c r="BI96" s="467">
        <f ca="1">IF($C$8="y",$C96*IF($DB50&gt;2019,VLOOKUP(2020,'Bonus Calc'!$A$18:$CZ$61,$W$104,0),VLOOKUP($DB50,'Bonus Calc'!$A$18:$CZ$61,$W$104,0)),+IF(OR($DB50&gt;2020,$C96=0),0,INDIRECT("'"&amp;$D$102&amp;"'!"&amp;$W$101&amp;$D$103))+IF($DB50&gt;2020,$C96*INDIRECT("'Bonus Calc'!"&amp;$W$101&amp;61)))</f>
        <v>0</v>
      </c>
      <c r="BJ96" s="467">
        <f ca="1">IF($C$8="y",$C96*IF($DB50&gt;2019,VLOOKUP(2020,'Bonus Calc'!$A$18:$CZ$61,$X$104,0),VLOOKUP($DB50,'Bonus Calc'!$A$18:$CZ$61,$X$104,0)),+IF(OR($DB50&gt;2020,$C96=0),0,INDIRECT("'"&amp;$D$102&amp;"'!"&amp;$X$101&amp;$D$103))+IF($DB50&gt;2020,$C96*INDIRECT("'Bonus Calc'!"&amp;$X$101&amp;61)))</f>
        <v>0</v>
      </c>
      <c r="BK96" s="467">
        <f ca="1">IF($C$8="y",$C96*IF($DB50&gt;2019,VLOOKUP(2020,'Bonus Calc'!$A$18:$CZ$61,$Y$104,0),VLOOKUP($DB50,'Bonus Calc'!$A$18:$CZ$61,$Y$104,0)),+IF(OR($DB50&gt;2020,$C96=0),0,INDIRECT("'"&amp;$D$102&amp;"'!"&amp;$Y$101&amp;$D$103))+IF($DB50&gt;2020,$C96*INDIRECT("'Bonus Calc'!"&amp;$Y$101&amp;61)))</f>
        <v>0</v>
      </c>
      <c r="BL96" s="467">
        <f ca="1">IF($C$8="y",$C96*IF($DB50&gt;2019,VLOOKUP(2020,'Bonus Calc'!$A$18:$CZ$61,$Z$104,0),VLOOKUP($DB50,'Bonus Calc'!$A$18:$CZ$61,$Z$104,0)),+IF(OR($DB50&gt;2020,$C96=0),0,INDIRECT("'"&amp;$D$102&amp;"'!"&amp;$Z$101&amp;$D$103))+IF($DB50&gt;2020,$C96*INDIRECT("'Bonus Calc'!"&amp;$Z$101&amp;61)))</f>
        <v>0</v>
      </c>
      <c r="BM96" s="467">
        <f ca="1">IF($C$8="y",$C96*IF($DB50&gt;2019,VLOOKUP(2020,'Bonus Calc'!$A$18:$CZ$61,$AA$104,0),VLOOKUP($DB50,'Bonus Calc'!$A$18:$CZ$61,$AA$104,0)),+IF(OR($DB50&gt;2020,$C96=0),0,INDIRECT("'"&amp;$D$102&amp;"'!"&amp;$AA$101&amp;$D$103))+IF($DB50&gt;2020,$C96*INDIRECT("'Bonus Calc'!"&amp;$AA$101&amp;61)))</f>
        <v>0</v>
      </c>
      <c r="BN96" s="467">
        <f ca="1">IF($C$8="y",$C96*IF($DB50&gt;2019,VLOOKUP(2020,'Bonus Calc'!$A$18:$CZ$61,$AB$104,0),VLOOKUP($DB50,'Bonus Calc'!$A$18:$CZ$61,$AB$104,0)),+IF(OR($DB50&gt;2020,$C96=0),0,INDIRECT("'"&amp;$D$102&amp;"'!"&amp;$AB$101&amp;$D$103))+IF($DB50&gt;2020,$C96*INDIRECT("'Bonus Calc'!"&amp;$AB$101&amp;61)))</f>
        <v>0</v>
      </c>
      <c r="BO96" s="467">
        <f ca="1">IF($C$8="y",$C96*IF($DB50&gt;2019,VLOOKUP(2020,'Bonus Calc'!$A$18:$CZ$61,$AC$104,0),VLOOKUP($DB50,'Bonus Calc'!$A$18:$CZ$61,$AC$104,0)),+IF(OR($DB50&gt;2020,$C96=0),0,INDIRECT("'"&amp;$D$102&amp;"'!"&amp;$AC$101&amp;$D$103))+IF($DB50&gt;2020,$C96*INDIRECT("'Bonus Calc'!"&amp;$AC$101&amp;61)))</f>
        <v>0</v>
      </c>
      <c r="BP96" s="467">
        <f ca="1">IF($C$8="y",$C96*IF($DB50&gt;2019,VLOOKUP(2020,'Bonus Calc'!$A$18:$CZ$61,$AD$104,0),VLOOKUP($DB50,'Bonus Calc'!$A$18:$CZ$61,$AD$104,0)),+IF(OR($DB50&gt;2020,$C96=0),0,INDIRECT("'"&amp;$D$102&amp;"'!"&amp;$AD$101&amp;$D$103))+IF($DB50&gt;2020,$C96*INDIRECT("'Bonus Calc'!"&amp;$AD$101&amp;61)))</f>
        <v>0</v>
      </c>
      <c r="BQ96" s="467">
        <f ca="1">IF($C$8="y",$C96*IF($DB50&gt;2019,VLOOKUP(2020,'Bonus Calc'!$A$18:$CZ$61,$AE$104,0),VLOOKUP($DB50,'Bonus Calc'!$A$18:$CZ$61,$AE$104,0)),+IF(OR($DB50&gt;2020,$C96=0),0,INDIRECT("'"&amp;$D$102&amp;"'!"&amp;$AE$101&amp;$D$103))+IF($DB50&gt;2020,$C96*INDIRECT("'Bonus Calc'!"&amp;$AE$101&amp;61)))</f>
        <v>0</v>
      </c>
      <c r="BR96" s="467">
        <f ca="1">IF($C$8="y",$C96*IF($DB50&gt;2019,VLOOKUP(2020,'Bonus Calc'!$A$18:$CZ$61,$AF$104,0),VLOOKUP($DB50,'Bonus Calc'!$A$18:$CZ$61,$AF$104,0)),+IF(OR($DB50&gt;2020,$C96=0),0,INDIRECT("'"&amp;$D$102&amp;"'!"&amp;$AF$101&amp;$D$103))+IF($DB50&gt;2020,$C96*INDIRECT("'Bonus Calc'!"&amp;$AF$101&amp;61)))</f>
        <v>0</v>
      </c>
      <c r="BS96" s="467">
        <f ca="1">IF($C$8="y",$C96*IF($DB50&gt;2019,VLOOKUP(2020,'Bonus Calc'!$A$18:$CZ$61,$AG$104,0),VLOOKUP($DB50,'Bonus Calc'!$A$18:$CZ$61,$AG$104,0)),+IF(OR($DB50&gt;2020,$C96=0),0,INDIRECT("'"&amp;$D$102&amp;"'!"&amp;$AG$101&amp;$D$103))+IF($DB50&gt;2020,$C96*INDIRECT("'Bonus Calc'!"&amp;$AG$101&amp;61)))</f>
        <v>0</v>
      </c>
      <c r="BT96" s="467">
        <f ca="1">IF($C$8="y",$C96*IF($DB50&gt;2019,VLOOKUP(2020,'Bonus Calc'!$A$18:$CZ$61,$AH$104,0),VLOOKUP($DB50,'Bonus Calc'!$A$18:$CZ$61,$AH$104,0)),+IF(OR($DB50&gt;2020,$C96=0),0,INDIRECT("'"&amp;$D$102&amp;"'!"&amp;$AH$101&amp;$D$103))+IF($DB50&gt;2020,$C96*INDIRECT("'Bonus Calc'!"&amp;$AH$101&amp;61)))</f>
        <v>0</v>
      </c>
      <c r="BU96" s="467">
        <f ca="1">IF($C$8="y",$C96*IF($DB50&gt;2019,VLOOKUP(2020,'Bonus Calc'!$A$18:$CZ$61,$AI$104,0),VLOOKUP($DB50,'Bonus Calc'!$A$18:$CZ$61,$AI$104,0)),+IF(OR($DB50&gt;2020,$C96=0),0,INDIRECT("'"&amp;$D$102&amp;"'!"&amp;$AI$101&amp;$D$103))+IF($DB50&gt;2020,$C96*INDIRECT("'Bonus Calc'!"&amp;$AI$101&amp;61)))</f>
        <v>0</v>
      </c>
      <c r="BV96" s="467">
        <f ca="1">IF($C$8="y",$C96*IF($DB50&gt;2019,VLOOKUP(2020,'Bonus Calc'!$A$18:$CZ$61,$AJ$104,0),VLOOKUP($DB50,'Bonus Calc'!$A$18:$CZ$61,$AJ$104,0)),+IF(OR($DB50&gt;2020,$C96=0),0,INDIRECT("'"&amp;$D$102&amp;"'!"&amp;$AJ$101&amp;$D$103))+IF($DB50&gt;2020,$C96*INDIRECT("'Bonus Calc'!"&amp;$AJ$101&amp;61)))</f>
        <v>0</v>
      </c>
      <c r="BW96" s="467">
        <f ca="1">IF($C$8="y",$C96*IF($DB50&gt;2019,VLOOKUP(2020,'Bonus Calc'!$A$18:$CZ$61,$AK$104,0),VLOOKUP($DB50,'Bonus Calc'!$A$18:$CZ$61,$AK$104,0)),+IF(OR($DB50&gt;2020,$C96=0),0,INDIRECT("'"&amp;$D$102&amp;"'!"&amp;$AK$101&amp;$D$103))+IF($DB50&gt;2020,$C96*INDIRECT("'Bonus Calc'!"&amp;$AK$101&amp;61)))</f>
        <v>0</v>
      </c>
      <c r="BX96" s="467">
        <f ca="1">IF($C$8="y",$C96*IF($DB50&gt;2019,VLOOKUP(2020,'Bonus Calc'!$A$18:$CZ$61,$AL$104,0),VLOOKUP($DB50,'Bonus Calc'!$A$18:$CZ$61,$AL$104,0)),+IF(OR($DB50&gt;2020,$C96=0),0,INDIRECT("'"&amp;$D$102&amp;"'!"&amp;$AL$101&amp;$D$103))+IF($DB50&gt;2020,$C96*INDIRECT("'Bonus Calc'!"&amp;$AL$101&amp;61)))</f>
        <v>0</v>
      </c>
      <c r="BY96" s="467">
        <f ca="1">IF($C$8="y",$C96*IF($DB50&gt;2019,VLOOKUP(2020,'Bonus Calc'!$A$18:$CZ$61,$AM$104,0),VLOOKUP($DB50,'Bonus Calc'!$A$18:$CZ$61,$AM$104,0)),+IF(OR($DB50&gt;2020,$C96=0),0,INDIRECT("'"&amp;$D$102&amp;"'!"&amp;$AM$101&amp;$D$103))+IF($DB50&gt;2020,$C96*INDIRECT("'Bonus Calc'!"&amp;$AM$101&amp;61)))</f>
        <v>0</v>
      </c>
      <c r="BZ96" s="467">
        <f ca="1">IF($C$8="y",$C96*IF($DB50&gt;2019,VLOOKUP(2020,'Bonus Calc'!$A$18:$CZ$61,$AN$104,0),VLOOKUP($DB50,'Bonus Calc'!$A$18:$CZ$61,$AN$104,0)),+IF(OR($DB50&gt;2020,$C96=0),0,INDIRECT("'"&amp;$D$102&amp;"'!"&amp;$AN$101&amp;$D$103))+IF($DB50&gt;2020,$C96*INDIRECT("'Bonus Calc'!"&amp;$AN$101&amp;61)))</f>
        <v>0</v>
      </c>
      <c r="CA96" s="467">
        <f ca="1">IF($C$8="y",$C96*IF($DB50&gt;2019,VLOOKUP(2020,'Bonus Calc'!$A$18:$CZ$61,$AO$104,0),VLOOKUP($DB50,'Bonus Calc'!$A$18:$CZ$61,$AO$104,0)),+IF(OR($DB50&gt;2020,$C96=0),0,INDIRECT("'"&amp;$D$102&amp;"'!"&amp;$AO$101&amp;$D$103))+IF($DB50&gt;2020,$C96*INDIRECT("'Bonus Calc'!"&amp;$AO$101&amp;61)))</f>
        <v>0</v>
      </c>
      <c r="CB96" s="467">
        <f ca="1">IF($C$8="y",$C96*IF($DB50&gt;2019,VLOOKUP(2020,'Bonus Calc'!$A$18:$CZ$61,$AP$104,0),VLOOKUP($DB50,'Bonus Calc'!$A$18:$CZ$61,$AP$104,0)),+IF(OR($DB50&gt;2020,$C96=0),0,INDIRECT("'"&amp;$D$102&amp;"'!"&amp;$AP$101&amp;$D$103))+IF($DB50&gt;2020,$C96*INDIRECT("'Bonus Calc'!"&amp;$AP$101&amp;61)))</f>
        <v>0</v>
      </c>
      <c r="CC96" s="467">
        <f ca="1">IF($C$8="y",$C96*IF($DB50&gt;2019,VLOOKUP(2020,'Bonus Calc'!$A$18:$CZ$61,$AQ$104,0),VLOOKUP($DB50,'Bonus Calc'!$A$18:$CZ$61,$AQ$104,0)),+IF(OR($DB50&gt;2020,$C96=0),0,INDIRECT("'"&amp;$D$102&amp;"'!"&amp;$AQ$101&amp;$D$103))+IF($DB50&gt;2020,$C96*INDIRECT("'Bonus Calc'!"&amp;$AQ$101&amp;61)))</f>
        <v>0</v>
      </c>
      <c r="CD96" s="468"/>
      <c r="CE96" s="468"/>
      <c r="CF96" s="468"/>
      <c r="CG96" s="467"/>
      <c r="CH96" s="467"/>
      <c r="CI96" s="467"/>
      <c r="CJ96" s="467"/>
      <c r="CK96" s="467"/>
      <c r="CL96" s="467"/>
      <c r="CM96" s="467"/>
      <c r="CN96" s="467"/>
      <c r="CO96" s="467"/>
      <c r="CP96" s="467"/>
      <c r="CQ96" s="467"/>
      <c r="CR96" s="467"/>
      <c r="CS96" s="467"/>
      <c r="CT96" s="467"/>
      <c r="CU96" s="467"/>
      <c r="CV96" s="467"/>
      <c r="CW96" s="467"/>
      <c r="CX96" s="467"/>
      <c r="CY96" s="467"/>
      <c r="CZ96" s="465">
        <f t="shared" ca="1" si="130"/>
        <v>0</v>
      </c>
    </row>
    <row r="97" spans="1:104" s="464" customFormat="1" x14ac:dyDescent="0.2">
      <c r="A97" s="195">
        <f t="shared" si="128"/>
        <v>40</v>
      </c>
      <c r="B97" s="195">
        <f t="shared" si="129"/>
        <v>2056</v>
      </c>
      <c r="C97" s="187">
        <f t="shared" ca="1" si="131"/>
        <v>0</v>
      </c>
      <c r="D97" s="466"/>
      <c r="E97" s="466"/>
      <c r="F97" s="466"/>
      <c r="G97" s="466"/>
      <c r="H97" s="466"/>
      <c r="I97" s="466"/>
      <c r="J97" s="466"/>
      <c r="K97" s="466"/>
      <c r="L97" s="466"/>
      <c r="M97" s="466"/>
      <c r="N97" s="466"/>
      <c r="O97" s="466"/>
      <c r="P97" s="466"/>
      <c r="Q97" s="466"/>
      <c r="R97" s="466"/>
      <c r="S97" s="466"/>
      <c r="T97" s="466"/>
      <c r="U97" s="466"/>
      <c r="V97" s="466"/>
      <c r="W97" s="467"/>
      <c r="X97" s="467"/>
      <c r="Y97" s="467"/>
      <c r="Z97" s="467"/>
      <c r="AA97" s="467"/>
      <c r="AB97" s="467"/>
      <c r="AC97" s="467"/>
      <c r="AD97" s="467"/>
      <c r="AE97" s="467"/>
      <c r="AF97" s="467"/>
      <c r="AG97" s="467"/>
      <c r="AH97" s="467"/>
      <c r="AI97" s="467"/>
      <c r="AJ97" s="467"/>
      <c r="AK97" s="467"/>
      <c r="AL97" s="467"/>
      <c r="AM97" s="467"/>
      <c r="AN97" s="467"/>
      <c r="AO97" s="467"/>
      <c r="AP97" s="467"/>
      <c r="AQ97" s="467">
        <f ca="1">IF($C$8="y",$C97*IF($DB51&gt;2019,VLOOKUP(2020,'Bonus Calc'!$A$18:$CZ$61,$D$104,0),VLOOKUP($DB51,'Bonus Calc'!$A$18:$CZ$61,$D$104,0)),+IF(OR($DB51&gt;2020,$C97=0),0,INDIRECT("'"&amp;$D$102&amp;"'!"&amp;$D$101&amp;$D$103))+IF($DB51&gt;2020,$C97*INDIRECT("'Bonus Calc'!"&amp;$D$101&amp;61)))</f>
        <v>0</v>
      </c>
      <c r="AR97" s="467">
        <f ca="1">IF($C$8="y",$C97*IF($DB51&gt;2019,VLOOKUP(2020,'Bonus Calc'!$A$18:$CZ$61,$E$104,0),VLOOKUP($DB51,'Bonus Calc'!$A$18:$CZ$61,$E$104,0)),+IF(OR($DB51&gt;2020,$C97=0),0,INDIRECT("'"&amp;$D$102&amp;"'!"&amp;$E$101&amp;$D$103))+IF($DB51&gt;2020,$C97*INDIRECT("'Bonus Calc'!"&amp;$E$101&amp;61)))</f>
        <v>0</v>
      </c>
      <c r="AS97" s="467">
        <f ca="1">IF($C$8="y",$C97*IF($DB51&gt;2019,VLOOKUP(2020,'Bonus Calc'!$A$18:$CZ$61,$F$104,0),VLOOKUP($DB51,'Bonus Calc'!$A$18:$CZ$61,$F$104,0)),+IF(OR($DB51&gt;2020,$C97=0),0,INDIRECT("'"&amp;$D$102&amp;"'!"&amp;$F$101&amp;$D$103))+IF($DB51&gt;2020,$C97*INDIRECT("'Bonus Calc'!"&amp;$F$101&amp;61)))</f>
        <v>0</v>
      </c>
      <c r="AT97" s="467">
        <f ca="1">IF($C$8="y",$C97*IF($DB51&gt;2019,VLOOKUP(2020,'Bonus Calc'!$A$18:$CZ$61,$G$104,0),VLOOKUP($DB51,'Bonus Calc'!$A$18:$CZ$61,$G$104,0)),+IF(OR($DB51&gt;2020,$C97=0),0,INDIRECT("'"&amp;$D$102&amp;"'!"&amp;$G$101&amp;$D$103))+IF($DB51&gt;2020,$C97*INDIRECT("'Bonus Calc'!"&amp;$G$101&amp;61)))</f>
        <v>0</v>
      </c>
      <c r="AU97" s="467">
        <f ca="1">IF($C$8="y",$C97*IF($DB51&gt;2019,VLOOKUP(2020,'Bonus Calc'!$A$18:$CZ$61,$H$104,0),VLOOKUP($DB51,'Bonus Calc'!$A$18:$CZ$61,$H$104,0)),+IF(OR($DB51&gt;2020,$C97=0),0,INDIRECT("'"&amp;$D$102&amp;"'!"&amp;$H$101&amp;$D$103))+IF($DB51&gt;2020,$C97*INDIRECT("'Bonus Calc'!"&amp;$H$101&amp;61)))</f>
        <v>0</v>
      </c>
      <c r="AV97" s="467">
        <f ca="1">IF($C$8="y",$C97*IF($DB51&gt;2019,VLOOKUP(2020,'Bonus Calc'!$A$18:$CZ$61,$I$104,0),VLOOKUP($DB51,'Bonus Calc'!$A$18:$CZ$61,$I$104,0)),+IF(OR($DB51&gt;2020,$C97=0),0,INDIRECT("'"&amp;$D$102&amp;"'!"&amp;$I$101&amp;$D$103))+IF($DB51&gt;2020,$C97*INDIRECT("'Bonus Calc'!"&amp;$I$101&amp;61)))</f>
        <v>0</v>
      </c>
      <c r="AW97" s="467">
        <f ca="1">IF($C$8="y",$C97*IF($DB51&gt;2019,VLOOKUP(2020,'Bonus Calc'!$A$18:$CZ$61,$J$104,0),VLOOKUP($DB51,'Bonus Calc'!$A$18:$CZ$61,$J$104,0)),+IF(OR($DB51&gt;2020,$C97=0),0,INDIRECT("'"&amp;$D$102&amp;"'!"&amp;$J$101&amp;$D$103))+IF($DB51&gt;2020,$C97*INDIRECT("'Bonus Calc'!"&amp;$J$101&amp;61)))</f>
        <v>0</v>
      </c>
      <c r="AX97" s="467">
        <f ca="1">IF($C$8="y",$C97*IF($DB51&gt;2019,VLOOKUP(2020,'Bonus Calc'!$A$18:$CZ$61,$K$104,0),VLOOKUP($DB51,'Bonus Calc'!$A$18:$CZ$61,$K$104,0)),+IF(OR($DB51&gt;2020,$C97=0),0,INDIRECT("'"&amp;$D$102&amp;"'!"&amp;$K$101&amp;$D$103))+IF($DB51&gt;2020,$C97*INDIRECT("'Bonus Calc'!"&amp;$K$101&amp;61)))</f>
        <v>0</v>
      </c>
      <c r="AY97" s="467">
        <f ca="1">IF($C$8="y",$C97*IF($DB51&gt;2019,VLOOKUP(2020,'Bonus Calc'!$A$18:$CZ$61,$L$104,0),VLOOKUP($DB51,'Bonus Calc'!$A$18:$CZ$61,$L$104,0)),+IF(OR($DB51&gt;2020,$C97=0),0,INDIRECT("'"&amp;$D$102&amp;"'!"&amp;$L$101&amp;$D$103))+IF($DB51&gt;2020,$C97*INDIRECT("'Bonus Calc'!"&amp;$L$101&amp;61)))</f>
        <v>0</v>
      </c>
      <c r="AZ97" s="467">
        <f ca="1">IF($C$8="y",$C97*IF($DB51&gt;2019,VLOOKUP(2020,'Bonus Calc'!$A$18:$CZ$61,$M$104,0),VLOOKUP($DB51,'Bonus Calc'!$A$18:$CZ$61,$M$104,0)),+IF(OR($DB51&gt;2020,$C97=0),0,INDIRECT("'"&amp;$D$102&amp;"'!"&amp;$M$101&amp;$D$103))+IF($DB51&gt;2020,$C97*INDIRECT("'Bonus Calc'!"&amp;$M$101&amp;61)))</f>
        <v>0</v>
      </c>
      <c r="BA97" s="467">
        <f ca="1">IF($C$8="y",$C97*IF($DB51&gt;2019,VLOOKUP(2020,'Bonus Calc'!$A$18:$CZ$61,$N$104,0),VLOOKUP($DB51,'Bonus Calc'!$A$18:$CZ$61,$N$104,0)),+IF(OR($DB51&gt;2020,$C97=0),0,INDIRECT("'"&amp;$D$102&amp;"'!"&amp;$N$101&amp;$D$103))+IF($DB51&gt;2020,$C97*INDIRECT("'Bonus Calc'!"&amp;$N$101&amp;61)))</f>
        <v>0</v>
      </c>
      <c r="BB97" s="467">
        <f ca="1">IF($C$8="y",$C97*IF($DB51&gt;2019,VLOOKUP(2020,'Bonus Calc'!$A$18:$CZ$61,$O$104,0),VLOOKUP($DB51,'Bonus Calc'!$A$18:$CZ$61,$O$104,0)),+IF(OR($DB51&gt;2020,$C97=0),0,INDIRECT("'"&amp;$D$102&amp;"'!"&amp;$O$101&amp;$D$103))+IF($DB51&gt;2020,$C97*INDIRECT("'Bonus Calc'!"&amp;$O$101&amp;61)))</f>
        <v>0</v>
      </c>
      <c r="BC97" s="467">
        <f ca="1">IF($C$8="y",$C97*IF($DB51&gt;2019,VLOOKUP(2020,'Bonus Calc'!$A$18:$CZ$61,$P$104,0),VLOOKUP($DB51,'Bonus Calc'!$A$18:$CZ$61,$P$104,0)),+IF(OR($DB51&gt;2020,$C97=0),0,INDIRECT("'"&amp;$D$102&amp;"'!"&amp;$P$101&amp;$D$103))+IF($DB51&gt;2020,$C97*INDIRECT("'Bonus Calc'!"&amp;$P$101&amp;61)))</f>
        <v>0</v>
      </c>
      <c r="BD97" s="467">
        <f ca="1">IF($C$8="y",$C97*IF($DB51&gt;2019,VLOOKUP(2020,'Bonus Calc'!$A$18:$CZ$61,$Q$104,0),VLOOKUP($DB51,'Bonus Calc'!$A$18:$CZ$61,$Q$104,0)),+IF(OR($DB51&gt;2020,$C97=0),0,INDIRECT("'"&amp;$D$102&amp;"'!"&amp;$Q$101&amp;$D$103))+IF($DB51&gt;2020,$C97*INDIRECT("'Bonus Calc'!"&amp;$Q$101&amp;61)))</f>
        <v>0</v>
      </c>
      <c r="BE97" s="467">
        <f ca="1">IF($C$8="y",$C97*IF($DB51&gt;2019,VLOOKUP(2020,'Bonus Calc'!$A$18:$CZ$61,$R$104,0),VLOOKUP($DB51,'Bonus Calc'!$A$18:$CZ$61,$R$104,0)),+IF(OR($DB51&gt;2020,$C97=0),0,INDIRECT("'"&amp;$D$102&amp;"'!"&amp;$R$101&amp;$D$103))+IF($DB51&gt;2020,$C97*INDIRECT("'Bonus Calc'!"&amp;$R$101&amp;61)))</f>
        <v>0</v>
      </c>
      <c r="BF97" s="467">
        <f ca="1">IF($C$8="y",$C97*IF($DB51&gt;2019,VLOOKUP(2020,'Bonus Calc'!$A$18:$CZ$61,$S$104,0),VLOOKUP($DB51,'Bonus Calc'!$A$18:$CZ$61,$S$104,0)),+IF(OR($DB51&gt;2020,$C97=0),0,INDIRECT("'"&amp;$D$102&amp;"'!"&amp;$S$101&amp;$D$103))+IF($DB51&gt;2020,$C97*INDIRECT("'Bonus Calc'!"&amp;$S$101&amp;61)))</f>
        <v>0</v>
      </c>
      <c r="BG97" s="467">
        <f ca="1">IF($C$8="y",$C97*IF($DB51&gt;2019,VLOOKUP(2020,'Bonus Calc'!$A$18:$CZ$61,$T$104,0),VLOOKUP($DB51,'Bonus Calc'!$A$18:$CZ$61,$T$104,0)),+IF(OR($DB51&gt;2020,$C97=0),0,INDIRECT("'"&amp;$D$102&amp;"'!"&amp;$T$101&amp;$D$103))+IF($DB51&gt;2020,$C97*INDIRECT("'Bonus Calc'!"&amp;$T$101&amp;61)))</f>
        <v>0</v>
      </c>
      <c r="BH97" s="467">
        <f ca="1">IF($C$8="y",$C97*IF($DB51&gt;2019,VLOOKUP(2020,'Bonus Calc'!$A$18:$CZ$61,$U$104,0),VLOOKUP($DB51,'Bonus Calc'!$A$18:$CZ$61,$U$104,0)),+IF(OR($DB51&gt;2020,$C97=0),0,INDIRECT("'"&amp;$D$102&amp;"'!"&amp;$U$101&amp;$D$103))+IF($DB51&gt;2020,$C97*INDIRECT("'Bonus Calc'!"&amp;$U$101&amp;61)))</f>
        <v>0</v>
      </c>
      <c r="BI97" s="467">
        <f ca="1">IF($C$8="y",$C97*IF($DB51&gt;2019,VLOOKUP(2020,'Bonus Calc'!$A$18:$CZ$61,$V$104,0),VLOOKUP($DB51,'Bonus Calc'!$A$18:$CZ$61,$V$104,0)),+IF(OR($DB51&gt;2020,$C97=0),0,INDIRECT("'"&amp;$D$102&amp;"'!"&amp;$V$101&amp;$D$103))+IF($DB51&gt;2020,$C97*INDIRECT("'Bonus Calc'!"&amp;$V$101&amp;61)))</f>
        <v>0</v>
      </c>
      <c r="BJ97" s="467">
        <f ca="1">IF($C$8="y",$C97*IF($DB51&gt;2019,VLOOKUP(2020,'Bonus Calc'!$A$18:$CZ$61,$W$104,0),VLOOKUP($DB51,'Bonus Calc'!$A$18:$CZ$61,$W$104,0)),+IF(OR($DB51&gt;2020,$C97=0),0,INDIRECT("'"&amp;$D$102&amp;"'!"&amp;$W$101&amp;$D$103))+IF($DB51&gt;2020,$C97*INDIRECT("'Bonus Calc'!"&amp;$W$101&amp;61)))</f>
        <v>0</v>
      </c>
      <c r="BK97" s="467">
        <f ca="1">IF($C$8="y",$C97*IF($DB51&gt;2019,VLOOKUP(2020,'Bonus Calc'!$A$18:$CZ$61,$X$104,0),VLOOKUP($DB51,'Bonus Calc'!$A$18:$CZ$61,$X$104,0)),+IF(OR($DB51&gt;2020,$C97=0),0,INDIRECT("'"&amp;$D$102&amp;"'!"&amp;$X$101&amp;$D$103))+IF($DB51&gt;2020,$C97*INDIRECT("'Bonus Calc'!"&amp;$X$101&amp;61)))</f>
        <v>0</v>
      </c>
      <c r="BL97" s="467">
        <f ca="1">IF($C$8="y",$C97*IF($DB51&gt;2019,VLOOKUP(2020,'Bonus Calc'!$A$18:$CZ$61,$Y$104,0),VLOOKUP($DB51,'Bonus Calc'!$A$18:$CZ$61,$Y$104,0)),+IF(OR($DB51&gt;2020,$C97=0),0,INDIRECT("'"&amp;$D$102&amp;"'!"&amp;$Y$101&amp;$D$103))+IF($DB51&gt;2020,$C97*INDIRECT("'Bonus Calc'!"&amp;$Y$101&amp;61)))</f>
        <v>0</v>
      </c>
      <c r="BM97" s="467">
        <f ca="1">IF($C$8="y",$C97*IF($DB51&gt;2019,VLOOKUP(2020,'Bonus Calc'!$A$18:$CZ$61,$Z$104,0),VLOOKUP($DB51,'Bonus Calc'!$A$18:$CZ$61,$Z$104,0)),+IF(OR($DB51&gt;2020,$C97=0),0,INDIRECT("'"&amp;$D$102&amp;"'!"&amp;$Z$101&amp;$D$103))+IF($DB51&gt;2020,$C97*INDIRECT("'Bonus Calc'!"&amp;$Z$101&amp;61)))</f>
        <v>0</v>
      </c>
      <c r="BN97" s="467">
        <f ca="1">IF($C$8="y",$C97*IF($DB51&gt;2019,VLOOKUP(2020,'Bonus Calc'!$A$18:$CZ$61,$AA$104,0),VLOOKUP($DB51,'Bonus Calc'!$A$18:$CZ$61,$AA$104,0)),+IF(OR($DB51&gt;2020,$C97=0),0,INDIRECT("'"&amp;$D$102&amp;"'!"&amp;$AA$101&amp;$D$103))+IF($DB51&gt;2020,$C97*INDIRECT("'Bonus Calc'!"&amp;$AA$101&amp;61)))</f>
        <v>0</v>
      </c>
      <c r="BO97" s="467">
        <f ca="1">IF($C$8="y",$C97*IF($DB51&gt;2019,VLOOKUP(2020,'Bonus Calc'!$A$18:$CZ$61,$AB$104,0),VLOOKUP($DB51,'Bonus Calc'!$A$18:$CZ$61,$AB$104,0)),+IF(OR($DB51&gt;2020,$C97=0),0,INDIRECT("'"&amp;$D$102&amp;"'!"&amp;$AB$101&amp;$D$103))+IF($DB51&gt;2020,$C97*INDIRECT("'Bonus Calc'!"&amp;$AB$101&amp;61)))</f>
        <v>0</v>
      </c>
      <c r="BP97" s="467">
        <f ca="1">IF($C$8="y",$C97*IF($DB51&gt;2019,VLOOKUP(2020,'Bonus Calc'!$A$18:$CZ$61,$AC$104,0),VLOOKUP($DB51,'Bonus Calc'!$A$18:$CZ$61,$AC$104,0)),+IF(OR($DB51&gt;2020,$C97=0),0,INDIRECT("'"&amp;$D$102&amp;"'!"&amp;$AC$101&amp;$D$103))+IF($DB51&gt;2020,$C97*INDIRECT("'Bonus Calc'!"&amp;$AC$101&amp;61)))</f>
        <v>0</v>
      </c>
      <c r="BQ97" s="467">
        <f ca="1">IF($C$8="y",$C97*IF($DB51&gt;2019,VLOOKUP(2020,'Bonus Calc'!$A$18:$CZ$61,$AD$104,0),VLOOKUP($DB51,'Bonus Calc'!$A$18:$CZ$61,$AD$104,0)),+IF(OR($DB51&gt;2020,$C97=0),0,INDIRECT("'"&amp;$D$102&amp;"'!"&amp;$AD$101&amp;$D$103))+IF($DB51&gt;2020,$C97*INDIRECT("'Bonus Calc'!"&amp;$AD$101&amp;61)))</f>
        <v>0</v>
      </c>
      <c r="BR97" s="467">
        <f ca="1">IF($C$8="y",$C97*IF($DB51&gt;2019,VLOOKUP(2020,'Bonus Calc'!$A$18:$CZ$61,$AE$104,0),VLOOKUP($DB51,'Bonus Calc'!$A$18:$CZ$61,$AE$104,0)),+IF(OR($DB51&gt;2020,$C97=0),0,INDIRECT("'"&amp;$D$102&amp;"'!"&amp;$AE$101&amp;$D$103))+IF($DB51&gt;2020,$C97*INDIRECT("'Bonus Calc'!"&amp;$AE$101&amp;61)))</f>
        <v>0</v>
      </c>
      <c r="BS97" s="467">
        <f ca="1">IF($C$8="y",$C97*IF($DB51&gt;2019,VLOOKUP(2020,'Bonus Calc'!$A$18:$CZ$61,$AF$104,0),VLOOKUP($DB51,'Bonus Calc'!$A$18:$CZ$61,$AF$104,0)),+IF(OR($DB51&gt;2020,$C97=0),0,INDIRECT("'"&amp;$D$102&amp;"'!"&amp;$AF$101&amp;$D$103))+IF($DB51&gt;2020,$C97*INDIRECT("'Bonus Calc'!"&amp;$AF$101&amp;61)))</f>
        <v>0</v>
      </c>
      <c r="BT97" s="467">
        <f ca="1">IF($C$8="y",$C97*IF($DB51&gt;2019,VLOOKUP(2020,'Bonus Calc'!$A$18:$CZ$61,$AG$104,0),VLOOKUP($DB51,'Bonus Calc'!$A$18:$CZ$61,$AG$104,0)),+IF(OR($DB51&gt;2020,$C97=0),0,INDIRECT("'"&amp;$D$102&amp;"'!"&amp;$AG$101&amp;$D$103))+IF($DB51&gt;2020,$C97*INDIRECT("'Bonus Calc'!"&amp;$AG$101&amp;61)))</f>
        <v>0</v>
      </c>
      <c r="BU97" s="467">
        <f ca="1">IF($C$8="y",$C97*IF($DB51&gt;2019,VLOOKUP(2020,'Bonus Calc'!$A$18:$CZ$61,$AH$104,0),VLOOKUP($DB51,'Bonus Calc'!$A$18:$CZ$61,$AH$104,0)),+IF(OR($DB51&gt;2020,$C97=0),0,INDIRECT("'"&amp;$D$102&amp;"'!"&amp;$AH$101&amp;$D$103))+IF($DB51&gt;2020,$C97*INDIRECT("'Bonus Calc'!"&amp;$AH$101&amp;61)))</f>
        <v>0</v>
      </c>
      <c r="BV97" s="467">
        <f ca="1">IF($C$8="y",$C97*IF($DB51&gt;2019,VLOOKUP(2020,'Bonus Calc'!$A$18:$CZ$61,$AI$104,0),VLOOKUP($DB51,'Bonus Calc'!$A$18:$CZ$61,$AI$104,0)),+IF(OR($DB51&gt;2020,$C97=0),0,INDIRECT("'"&amp;$D$102&amp;"'!"&amp;$AI$101&amp;$D$103))+IF($DB51&gt;2020,$C97*INDIRECT("'Bonus Calc'!"&amp;$AI$101&amp;61)))</f>
        <v>0</v>
      </c>
      <c r="BW97" s="467">
        <f ca="1">IF($C$8="y",$C97*IF($DB51&gt;2019,VLOOKUP(2020,'Bonus Calc'!$A$18:$CZ$61,$AJ$104,0),VLOOKUP($DB51,'Bonus Calc'!$A$18:$CZ$61,$AJ$104,0)),+IF(OR($DB51&gt;2020,$C97=0),0,INDIRECT("'"&amp;$D$102&amp;"'!"&amp;$AJ$101&amp;$D$103))+IF($DB51&gt;2020,$C97*INDIRECT("'Bonus Calc'!"&amp;$AJ$101&amp;61)))</f>
        <v>0</v>
      </c>
      <c r="BX97" s="467">
        <f ca="1">IF($C$8="y",$C97*IF($DB51&gt;2019,VLOOKUP(2020,'Bonus Calc'!$A$18:$CZ$61,$AK$104,0),VLOOKUP($DB51,'Bonus Calc'!$A$18:$CZ$61,$AK$104,0)),+IF(OR($DB51&gt;2020,$C97=0),0,INDIRECT("'"&amp;$D$102&amp;"'!"&amp;$AK$101&amp;$D$103))+IF($DB51&gt;2020,$C97*INDIRECT("'Bonus Calc'!"&amp;$AK$101&amp;61)))</f>
        <v>0</v>
      </c>
      <c r="BY97" s="467">
        <f ca="1">IF($C$8="y",$C97*IF($DB51&gt;2019,VLOOKUP(2020,'Bonus Calc'!$A$18:$CZ$61,$AL$104,0),VLOOKUP($DB51,'Bonus Calc'!$A$18:$CZ$61,$AL$104,0)),+IF(OR($DB51&gt;2020,$C97=0),0,INDIRECT("'"&amp;$D$102&amp;"'!"&amp;$AL$101&amp;$D$103))+IF($DB51&gt;2020,$C97*INDIRECT("'Bonus Calc'!"&amp;$AL$101&amp;61)))</f>
        <v>0</v>
      </c>
      <c r="BZ97" s="467">
        <f ca="1">IF($C$8="y",$C97*IF($DB51&gt;2019,VLOOKUP(2020,'Bonus Calc'!$A$18:$CZ$61,$AM$104,0),VLOOKUP($DB51,'Bonus Calc'!$A$18:$CZ$61,$AM$104,0)),+IF(OR($DB51&gt;2020,$C97=0),0,INDIRECT("'"&amp;$D$102&amp;"'!"&amp;$AM$101&amp;$D$103))+IF($DB51&gt;2020,$C97*INDIRECT("'Bonus Calc'!"&amp;$AM$101&amp;61)))</f>
        <v>0</v>
      </c>
      <c r="CA97" s="467">
        <f ca="1">IF($C$8="y",$C97*IF($DB51&gt;2019,VLOOKUP(2020,'Bonus Calc'!$A$18:$CZ$61,$AN$104,0),VLOOKUP($DB51,'Bonus Calc'!$A$18:$CZ$61,$AN$104,0)),+IF(OR($DB51&gt;2020,$C97=0),0,INDIRECT("'"&amp;$D$102&amp;"'!"&amp;$AN$101&amp;$D$103))+IF($DB51&gt;2020,$C97*INDIRECT("'Bonus Calc'!"&amp;$AN$101&amp;61)))</f>
        <v>0</v>
      </c>
      <c r="CB97" s="467">
        <f ca="1">IF($C$8="y",$C97*IF($DB51&gt;2019,VLOOKUP(2020,'Bonus Calc'!$A$18:$CZ$61,$AO$104,0),VLOOKUP($DB51,'Bonus Calc'!$A$18:$CZ$61,$AO$104,0)),+IF(OR($DB51&gt;2020,$C97=0),0,INDIRECT("'"&amp;$D$102&amp;"'!"&amp;$AO$101&amp;$D$103))+IF($DB51&gt;2020,$C97*INDIRECT("'Bonus Calc'!"&amp;$AO$101&amp;61)))</f>
        <v>0</v>
      </c>
      <c r="CC97" s="467">
        <f ca="1">IF($C$8="y",$C97*IF($DB51&gt;2019,VLOOKUP(2020,'Bonus Calc'!$A$18:$CZ$61,$AP$104,0),VLOOKUP($DB51,'Bonus Calc'!$A$18:$CZ$61,$AP$104,0)),+IF(OR($DB51&gt;2020,$C97=0),0,INDIRECT("'"&amp;$D$102&amp;"'!"&amp;$AP$101&amp;$D$103))+IF($DB51&gt;2020,$C97*INDIRECT("'Bonus Calc'!"&amp;$AP$101&amp;61)))</f>
        <v>0</v>
      </c>
      <c r="CD97" s="467">
        <f ca="1">IF($C$8="y",$C97*IF($DB51&gt;2019,VLOOKUP(2020,'Bonus Calc'!$A$18:$CZ$61,$AQ$104,0),VLOOKUP($DB51,'Bonus Calc'!$A$18:$CZ$61,$AQ$104,0)),+IF(OR($DB51&gt;2020,$C97=0),0,INDIRECT("'"&amp;$D$102&amp;"'!"&amp;$AQ$101&amp;$D$103))+IF($DB51&gt;2020,$C97*INDIRECT("'Bonus Calc'!"&amp;$AQ$101&amp;61)))</f>
        <v>0</v>
      </c>
      <c r="CE97" s="468"/>
      <c r="CF97" s="468"/>
      <c r="CG97" s="467"/>
      <c r="CH97" s="467"/>
      <c r="CI97" s="467"/>
      <c r="CJ97" s="467"/>
      <c r="CK97" s="467"/>
      <c r="CL97" s="467"/>
      <c r="CM97" s="467"/>
      <c r="CN97" s="467"/>
      <c r="CO97" s="467"/>
      <c r="CP97" s="467"/>
      <c r="CQ97" s="467"/>
      <c r="CR97" s="467"/>
      <c r="CS97" s="467"/>
      <c r="CT97" s="467"/>
      <c r="CU97" s="467"/>
      <c r="CV97" s="467"/>
      <c r="CW97" s="467"/>
      <c r="CX97" s="467"/>
      <c r="CY97" s="467"/>
      <c r="CZ97" s="465">
        <f t="shared" ca="1" si="130"/>
        <v>0</v>
      </c>
    </row>
    <row r="98" spans="1:104" s="186" customFormat="1" x14ac:dyDescent="0.2">
      <c r="A98" s="199" t="s">
        <v>70</v>
      </c>
      <c r="B98" s="199"/>
      <c r="C98" s="199"/>
      <c r="D98" s="205">
        <f t="shared" ref="D98:AQ98" ca="1" si="132">SUM(D58:D97)</f>
        <v>0</v>
      </c>
      <c r="E98" s="205">
        <f t="shared" ca="1" si="132"/>
        <v>0</v>
      </c>
      <c r="F98" s="205">
        <f t="shared" ca="1" si="132"/>
        <v>0</v>
      </c>
      <c r="G98" s="205">
        <f t="shared" ca="1" si="132"/>
        <v>0</v>
      </c>
      <c r="H98" s="205">
        <f t="shared" ca="1" si="132"/>
        <v>0</v>
      </c>
      <c r="I98" s="205">
        <f t="shared" ca="1" si="132"/>
        <v>0</v>
      </c>
      <c r="J98" s="205">
        <f t="shared" ca="1" si="132"/>
        <v>0</v>
      </c>
      <c r="K98" s="205">
        <f t="shared" ca="1" si="132"/>
        <v>0</v>
      </c>
      <c r="L98" s="205">
        <f t="shared" ca="1" si="132"/>
        <v>0</v>
      </c>
      <c r="M98" s="205">
        <f t="shared" ca="1" si="132"/>
        <v>0</v>
      </c>
      <c r="N98" s="205">
        <f t="shared" ca="1" si="132"/>
        <v>0</v>
      </c>
      <c r="O98" s="205">
        <f t="shared" ca="1" si="132"/>
        <v>0</v>
      </c>
      <c r="P98" s="205">
        <f t="shared" ca="1" si="132"/>
        <v>0</v>
      </c>
      <c r="Q98" s="205">
        <f t="shared" ca="1" si="132"/>
        <v>0</v>
      </c>
      <c r="R98" s="205">
        <f t="shared" ca="1" si="132"/>
        <v>0</v>
      </c>
      <c r="S98" s="205">
        <f t="shared" ca="1" si="132"/>
        <v>0</v>
      </c>
      <c r="T98" s="205">
        <f t="shared" ca="1" si="132"/>
        <v>0</v>
      </c>
      <c r="U98" s="205">
        <f t="shared" ca="1" si="132"/>
        <v>0</v>
      </c>
      <c r="V98" s="205">
        <f t="shared" ca="1" si="132"/>
        <v>0</v>
      </c>
      <c r="W98" s="205">
        <f t="shared" ca="1" si="132"/>
        <v>0</v>
      </c>
      <c r="X98" s="205">
        <f t="shared" ca="1" si="132"/>
        <v>0</v>
      </c>
      <c r="Y98" s="205">
        <f t="shared" ca="1" si="132"/>
        <v>0</v>
      </c>
      <c r="Z98" s="205">
        <f t="shared" ca="1" si="132"/>
        <v>0</v>
      </c>
      <c r="AA98" s="205">
        <f t="shared" ca="1" si="132"/>
        <v>0</v>
      </c>
      <c r="AB98" s="205">
        <f t="shared" ca="1" si="132"/>
        <v>0</v>
      </c>
      <c r="AC98" s="205">
        <f t="shared" ca="1" si="132"/>
        <v>0</v>
      </c>
      <c r="AD98" s="205">
        <f t="shared" ca="1" si="132"/>
        <v>0</v>
      </c>
      <c r="AE98" s="205">
        <f t="shared" ca="1" si="132"/>
        <v>0</v>
      </c>
      <c r="AF98" s="205">
        <f t="shared" ca="1" si="132"/>
        <v>0</v>
      </c>
      <c r="AG98" s="205">
        <f t="shared" ca="1" si="132"/>
        <v>0</v>
      </c>
      <c r="AH98" s="205">
        <f t="shared" ca="1" si="132"/>
        <v>0</v>
      </c>
      <c r="AI98" s="205">
        <f t="shared" ca="1" si="132"/>
        <v>0</v>
      </c>
      <c r="AJ98" s="205">
        <f t="shared" ca="1" si="132"/>
        <v>0</v>
      </c>
      <c r="AK98" s="205">
        <f t="shared" ca="1" si="132"/>
        <v>0</v>
      </c>
      <c r="AL98" s="205">
        <f t="shared" ca="1" si="132"/>
        <v>0</v>
      </c>
      <c r="AM98" s="205">
        <f t="shared" ca="1" si="132"/>
        <v>0</v>
      </c>
      <c r="AN98" s="205">
        <f t="shared" ca="1" si="132"/>
        <v>0</v>
      </c>
      <c r="AO98" s="205">
        <f t="shared" ca="1" si="132"/>
        <v>0</v>
      </c>
      <c r="AP98" s="205">
        <f t="shared" ca="1" si="132"/>
        <v>0</v>
      </c>
      <c r="AQ98" s="205">
        <f t="shared" ca="1" si="132"/>
        <v>0</v>
      </c>
      <c r="AR98" s="205">
        <f t="shared" ref="AR98:BK98" ca="1" si="133">SUM(AR58:AR97)</f>
        <v>0</v>
      </c>
      <c r="AS98" s="205">
        <f t="shared" ca="1" si="133"/>
        <v>0</v>
      </c>
      <c r="AT98" s="205">
        <f t="shared" ca="1" si="133"/>
        <v>0</v>
      </c>
      <c r="AU98" s="205">
        <f t="shared" ca="1" si="133"/>
        <v>0</v>
      </c>
      <c r="AV98" s="205">
        <f t="shared" ca="1" si="133"/>
        <v>0</v>
      </c>
      <c r="AW98" s="205">
        <f t="shared" ca="1" si="133"/>
        <v>0</v>
      </c>
      <c r="AX98" s="205">
        <f t="shared" ca="1" si="133"/>
        <v>0</v>
      </c>
      <c r="AY98" s="205">
        <f t="shared" ca="1" si="133"/>
        <v>0</v>
      </c>
      <c r="AZ98" s="205">
        <f t="shared" ca="1" si="133"/>
        <v>0</v>
      </c>
      <c r="BA98" s="205">
        <f t="shared" ca="1" si="133"/>
        <v>0</v>
      </c>
      <c r="BB98" s="205">
        <f t="shared" ca="1" si="133"/>
        <v>0</v>
      </c>
      <c r="BC98" s="205">
        <f t="shared" ca="1" si="133"/>
        <v>0</v>
      </c>
      <c r="BD98" s="205">
        <f t="shared" ca="1" si="133"/>
        <v>0</v>
      </c>
      <c r="BE98" s="205">
        <f t="shared" ca="1" si="133"/>
        <v>0</v>
      </c>
      <c r="BF98" s="205">
        <f t="shared" ca="1" si="133"/>
        <v>0</v>
      </c>
      <c r="BG98" s="205">
        <f t="shared" ca="1" si="133"/>
        <v>0</v>
      </c>
      <c r="BH98" s="205">
        <f t="shared" ca="1" si="133"/>
        <v>0</v>
      </c>
      <c r="BI98" s="205">
        <f t="shared" ca="1" si="133"/>
        <v>0</v>
      </c>
      <c r="BJ98" s="205">
        <f t="shared" ca="1" si="133"/>
        <v>0</v>
      </c>
      <c r="BK98" s="205">
        <f t="shared" ca="1" si="133"/>
        <v>0</v>
      </c>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6">
        <f ca="1">SUM(CZ58:CZ97)</f>
        <v>0</v>
      </c>
    </row>
    <row r="99" spans="1:104" x14ac:dyDescent="0.2">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row>
    <row r="100" spans="1:104" x14ac:dyDescent="0.2">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row>
    <row r="101" spans="1:104" s="464" customFormat="1" x14ac:dyDescent="0.2">
      <c r="D101" s="464" t="s">
        <v>247</v>
      </c>
      <c r="E101" s="464" t="s">
        <v>248</v>
      </c>
      <c r="F101" s="464" t="s">
        <v>213</v>
      </c>
      <c r="G101" s="469" t="s">
        <v>215</v>
      </c>
      <c r="H101" s="464" t="s">
        <v>216</v>
      </c>
      <c r="I101" s="464" t="s">
        <v>217</v>
      </c>
      <c r="J101" s="464" t="s">
        <v>218</v>
      </c>
      <c r="K101" s="464" t="s">
        <v>219</v>
      </c>
      <c r="L101" s="469" t="s">
        <v>220</v>
      </c>
      <c r="M101" s="464" t="s">
        <v>221</v>
      </c>
      <c r="N101" s="464" t="s">
        <v>222</v>
      </c>
      <c r="O101" s="464" t="s">
        <v>223</v>
      </c>
      <c r="P101" s="464" t="s">
        <v>224</v>
      </c>
      <c r="Q101" s="469" t="s">
        <v>214</v>
      </c>
      <c r="R101" s="464" t="s">
        <v>249</v>
      </c>
      <c r="S101" s="464" t="s">
        <v>250</v>
      </c>
      <c r="T101" s="464" t="s">
        <v>251</v>
      </c>
      <c r="U101" s="464" t="s">
        <v>252</v>
      </c>
      <c r="V101" s="469" t="s">
        <v>253</v>
      </c>
      <c r="W101" s="464" t="s">
        <v>254</v>
      </c>
      <c r="X101" s="464" t="s">
        <v>255</v>
      </c>
      <c r="Y101" s="464" t="s">
        <v>256</v>
      </c>
      <c r="Z101" s="464" t="s">
        <v>257</v>
      </c>
      <c r="AA101" s="469" t="s">
        <v>258</v>
      </c>
      <c r="AB101" s="464" t="s">
        <v>259</v>
      </c>
      <c r="AC101" s="464" t="s">
        <v>260</v>
      </c>
      <c r="AD101" s="464" t="s">
        <v>261</v>
      </c>
      <c r="AE101" s="464" t="s">
        <v>262</v>
      </c>
      <c r="AF101" s="469" t="s">
        <v>263</v>
      </c>
      <c r="AG101" s="464" t="s">
        <v>264</v>
      </c>
      <c r="AH101" s="464" t="s">
        <v>265</v>
      </c>
      <c r="AI101" s="464" t="s">
        <v>266</v>
      </c>
      <c r="AJ101" s="464" t="s">
        <v>267</v>
      </c>
      <c r="AK101" s="469" t="s">
        <v>268</v>
      </c>
      <c r="AL101" s="464" t="s">
        <v>269</v>
      </c>
      <c r="AM101" s="464" t="s">
        <v>270</v>
      </c>
      <c r="AN101" s="464" t="s">
        <v>271</v>
      </c>
      <c r="AO101" s="464" t="s">
        <v>272</v>
      </c>
      <c r="AP101" s="464" t="s">
        <v>277</v>
      </c>
      <c r="AQ101" s="464" t="s">
        <v>278</v>
      </c>
      <c r="AR101" s="464" t="s">
        <v>279</v>
      </c>
      <c r="AS101" s="464" t="s">
        <v>280</v>
      </c>
      <c r="AT101" s="464" t="s">
        <v>281</v>
      </c>
      <c r="AU101" s="469" t="s">
        <v>282</v>
      </c>
      <c r="AV101" s="464" t="s">
        <v>283</v>
      </c>
      <c r="AW101" s="464" t="s">
        <v>284</v>
      </c>
      <c r="AX101" s="464" t="s">
        <v>285</v>
      </c>
      <c r="AY101" s="464" t="s">
        <v>286</v>
      </c>
      <c r="AZ101" s="464" t="s">
        <v>287</v>
      </c>
      <c r="BA101" s="464" t="s">
        <v>288</v>
      </c>
      <c r="BB101" s="464" t="s">
        <v>289</v>
      </c>
      <c r="BC101" s="464" t="s">
        <v>290</v>
      </c>
      <c r="BD101" s="464" t="s">
        <v>291</v>
      </c>
      <c r="BE101" s="464" t="s">
        <v>292</v>
      </c>
      <c r="BF101" s="464" t="s">
        <v>293</v>
      </c>
      <c r="BG101" s="464" t="s">
        <v>294</v>
      </c>
      <c r="BH101" s="464" t="s">
        <v>295</v>
      </c>
      <c r="BI101" s="464" t="s">
        <v>296</v>
      </c>
      <c r="BJ101" s="464" t="s">
        <v>297</v>
      </c>
      <c r="BK101" s="464" t="s">
        <v>298</v>
      </c>
      <c r="BL101" s="464" t="s">
        <v>299</v>
      </c>
      <c r="BM101" s="464" t="s">
        <v>300</v>
      </c>
      <c r="BN101" s="464" t="s">
        <v>301</v>
      </c>
      <c r="BO101" s="464" t="s">
        <v>302</v>
      </c>
      <c r="BP101" s="464" t="s">
        <v>303</v>
      </c>
      <c r="BQ101" s="464" t="s">
        <v>304</v>
      </c>
      <c r="BR101" s="464" t="s">
        <v>305</v>
      </c>
      <c r="BS101" s="464" t="s">
        <v>306</v>
      </c>
      <c r="BT101" s="464" t="s">
        <v>307</v>
      </c>
      <c r="BU101" s="464" t="s">
        <v>308</v>
      </c>
      <c r="BV101" s="464" t="s">
        <v>309</v>
      </c>
      <c r="BW101" s="464" t="s">
        <v>310</v>
      </c>
      <c r="BX101" s="464" t="s">
        <v>311</v>
      </c>
      <c r="BY101" s="464" t="s">
        <v>312</v>
      </c>
      <c r="BZ101" s="464" t="s">
        <v>313</v>
      </c>
      <c r="CA101" s="464" t="s">
        <v>314</v>
      </c>
      <c r="CB101" s="464" t="s">
        <v>315</v>
      </c>
      <c r="CC101" s="464" t="s">
        <v>316</v>
      </c>
      <c r="CD101" s="464" t="s">
        <v>317</v>
      </c>
    </row>
    <row r="102" spans="1:104" x14ac:dyDescent="0.2">
      <c r="D102" s="464" t="s">
        <v>273</v>
      </c>
      <c r="E102" s="464"/>
      <c r="F102" s="464"/>
      <c r="G102" s="469"/>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row>
    <row r="103" spans="1:104" x14ac:dyDescent="0.2">
      <c r="D103" s="464">
        <v>10</v>
      </c>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row>
    <row r="104" spans="1:104" x14ac:dyDescent="0.2">
      <c r="D104" s="183">
        <v>3</v>
      </c>
      <c r="E104" s="183">
        <f>+D104+1</f>
        <v>4</v>
      </c>
      <c r="F104" s="464">
        <f t="shared" ref="F104:BQ104" si="134">+E104+1</f>
        <v>5</v>
      </c>
      <c r="G104" s="464">
        <f t="shared" si="134"/>
        <v>6</v>
      </c>
      <c r="H104" s="464">
        <f t="shared" si="134"/>
        <v>7</v>
      </c>
      <c r="I104" s="464">
        <f t="shared" si="134"/>
        <v>8</v>
      </c>
      <c r="J104" s="464">
        <f t="shared" si="134"/>
        <v>9</v>
      </c>
      <c r="K104" s="464">
        <f t="shared" si="134"/>
        <v>10</v>
      </c>
      <c r="L104" s="464">
        <f t="shared" si="134"/>
        <v>11</v>
      </c>
      <c r="M104" s="464">
        <f t="shared" si="134"/>
        <v>12</v>
      </c>
      <c r="N104" s="464">
        <f t="shared" si="134"/>
        <v>13</v>
      </c>
      <c r="O104" s="464">
        <f t="shared" si="134"/>
        <v>14</v>
      </c>
      <c r="P104" s="464">
        <f t="shared" si="134"/>
        <v>15</v>
      </c>
      <c r="Q104" s="464">
        <f t="shared" si="134"/>
        <v>16</v>
      </c>
      <c r="R104" s="464">
        <f t="shared" si="134"/>
        <v>17</v>
      </c>
      <c r="S104" s="464">
        <f t="shared" si="134"/>
        <v>18</v>
      </c>
      <c r="T104" s="464">
        <f t="shared" si="134"/>
        <v>19</v>
      </c>
      <c r="U104" s="464">
        <f t="shared" si="134"/>
        <v>20</v>
      </c>
      <c r="V104" s="464">
        <f t="shared" si="134"/>
        <v>21</v>
      </c>
      <c r="W104" s="464">
        <f t="shared" si="134"/>
        <v>22</v>
      </c>
      <c r="X104" s="464">
        <f t="shared" si="134"/>
        <v>23</v>
      </c>
      <c r="Y104" s="464">
        <f t="shared" si="134"/>
        <v>24</v>
      </c>
      <c r="Z104" s="464">
        <f t="shared" si="134"/>
        <v>25</v>
      </c>
      <c r="AA104" s="464">
        <f t="shared" si="134"/>
        <v>26</v>
      </c>
      <c r="AB104" s="464">
        <f t="shared" si="134"/>
        <v>27</v>
      </c>
      <c r="AC104" s="464">
        <f t="shared" si="134"/>
        <v>28</v>
      </c>
      <c r="AD104" s="464">
        <f t="shared" si="134"/>
        <v>29</v>
      </c>
      <c r="AE104" s="464">
        <f t="shared" si="134"/>
        <v>30</v>
      </c>
      <c r="AF104" s="464">
        <f t="shared" si="134"/>
        <v>31</v>
      </c>
      <c r="AG104" s="464">
        <f t="shared" si="134"/>
        <v>32</v>
      </c>
      <c r="AH104" s="464">
        <f t="shared" si="134"/>
        <v>33</v>
      </c>
      <c r="AI104" s="464">
        <f t="shared" si="134"/>
        <v>34</v>
      </c>
      <c r="AJ104" s="464">
        <f t="shared" si="134"/>
        <v>35</v>
      </c>
      <c r="AK104" s="464">
        <f t="shared" si="134"/>
        <v>36</v>
      </c>
      <c r="AL104" s="464">
        <f t="shared" si="134"/>
        <v>37</v>
      </c>
      <c r="AM104" s="464">
        <f t="shared" si="134"/>
        <v>38</v>
      </c>
      <c r="AN104" s="464">
        <f t="shared" si="134"/>
        <v>39</v>
      </c>
      <c r="AO104" s="464">
        <f t="shared" si="134"/>
        <v>40</v>
      </c>
      <c r="AP104" s="464">
        <f t="shared" si="134"/>
        <v>41</v>
      </c>
      <c r="AQ104" s="464">
        <f t="shared" si="134"/>
        <v>42</v>
      </c>
      <c r="AR104" s="464">
        <f t="shared" si="134"/>
        <v>43</v>
      </c>
      <c r="AS104" s="464">
        <f t="shared" si="134"/>
        <v>44</v>
      </c>
      <c r="AT104" s="464">
        <f t="shared" si="134"/>
        <v>45</v>
      </c>
      <c r="AU104" s="464">
        <f t="shared" si="134"/>
        <v>46</v>
      </c>
      <c r="AV104" s="464">
        <f t="shared" si="134"/>
        <v>47</v>
      </c>
      <c r="AW104" s="464">
        <f t="shared" si="134"/>
        <v>48</v>
      </c>
      <c r="AX104" s="464">
        <f t="shared" si="134"/>
        <v>49</v>
      </c>
      <c r="AY104" s="464">
        <f t="shared" si="134"/>
        <v>50</v>
      </c>
      <c r="AZ104" s="464">
        <f t="shared" si="134"/>
        <v>51</v>
      </c>
      <c r="BA104" s="464">
        <f t="shared" si="134"/>
        <v>52</v>
      </c>
      <c r="BB104" s="464">
        <f t="shared" si="134"/>
        <v>53</v>
      </c>
      <c r="BC104" s="464">
        <f t="shared" si="134"/>
        <v>54</v>
      </c>
      <c r="BD104" s="464">
        <f t="shared" si="134"/>
        <v>55</v>
      </c>
      <c r="BE104" s="464">
        <f t="shared" si="134"/>
        <v>56</v>
      </c>
      <c r="BF104" s="464">
        <f t="shared" si="134"/>
        <v>57</v>
      </c>
      <c r="BG104" s="464">
        <f t="shared" si="134"/>
        <v>58</v>
      </c>
      <c r="BH104" s="464">
        <f t="shared" si="134"/>
        <v>59</v>
      </c>
      <c r="BI104" s="464">
        <f t="shared" si="134"/>
        <v>60</v>
      </c>
      <c r="BJ104" s="464">
        <f t="shared" si="134"/>
        <v>61</v>
      </c>
      <c r="BK104" s="464">
        <f t="shared" si="134"/>
        <v>62</v>
      </c>
      <c r="BL104" s="464">
        <f t="shared" si="134"/>
        <v>63</v>
      </c>
      <c r="BM104" s="464">
        <f t="shared" si="134"/>
        <v>64</v>
      </c>
      <c r="BN104" s="464">
        <f t="shared" si="134"/>
        <v>65</v>
      </c>
      <c r="BO104" s="464">
        <f t="shared" si="134"/>
        <v>66</v>
      </c>
      <c r="BP104" s="464">
        <f t="shared" si="134"/>
        <v>67</v>
      </c>
      <c r="BQ104" s="464">
        <f t="shared" si="134"/>
        <v>68</v>
      </c>
      <c r="BR104" s="464">
        <f t="shared" ref="BR104:CD104" si="135">+BQ104+1</f>
        <v>69</v>
      </c>
      <c r="BS104" s="464">
        <f t="shared" si="135"/>
        <v>70</v>
      </c>
      <c r="BT104" s="464">
        <f t="shared" si="135"/>
        <v>71</v>
      </c>
      <c r="BU104" s="464">
        <f t="shared" si="135"/>
        <v>72</v>
      </c>
      <c r="BV104" s="464">
        <f t="shared" si="135"/>
        <v>73</v>
      </c>
      <c r="BW104" s="464">
        <f t="shared" si="135"/>
        <v>74</v>
      </c>
      <c r="BX104" s="464">
        <f t="shared" si="135"/>
        <v>75</v>
      </c>
      <c r="BY104" s="464">
        <f t="shared" si="135"/>
        <v>76</v>
      </c>
      <c r="BZ104" s="464">
        <f t="shared" si="135"/>
        <v>77</v>
      </c>
      <c r="CA104" s="464">
        <f t="shared" si="135"/>
        <v>78</v>
      </c>
      <c r="CB104" s="464">
        <f t="shared" si="135"/>
        <v>79</v>
      </c>
      <c r="CC104" s="464">
        <f t="shared" si="135"/>
        <v>80</v>
      </c>
      <c r="CD104" s="464">
        <f t="shared" si="135"/>
        <v>81</v>
      </c>
    </row>
  </sheetData>
  <pageMargins left="0.75" right="0.75" top="1" bottom="1" header="0.5" footer="0.5"/>
  <pageSetup scale="36"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564212c8433631898006002af8bdbbd4">
  <xsd:schema xmlns:xsd="http://www.w3.org/2001/XMLSchema" xmlns:xs="http://www.w3.org/2001/XMLSchema" xmlns:p="http://schemas.microsoft.com/office/2006/metadata/properties" xmlns:ns2="54fcda00-7b58-44a7-b108-8bd10a8a08ba" targetNamespace="http://schemas.microsoft.com/office/2006/metadata/properties" ma:root="true" ma:fieldsID="82c124d73ee730d260d5c3ee21523c0c"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ound xmlns="54fcda00-7b58-44a7-b108-8bd10a8a08ba">DR02 Attachments</Round>
    <Witness_x0020_Testimony xmlns="54fcda00-7b58-44a7-b108-8bd10a8a08ba">Wolfe, John K.</Witness_x0020_Testimony>
    <Data_x0020_Request_x0020_Question_x0020_No_x002e_ xmlns="54fcda00-7b58-44a7-b108-8bd10a8a08ba">072</Data_x0020_Request_x0020_Question_x0020_No_x002e_>
    <Year xmlns="54fcda00-7b58-44a7-b108-8bd10a8a08ba">2018</Year>
    <Tariff_x0020_Dev_x0020_Doc_x0020_Type xmlns="54fcda00-7b58-44a7-b108-8bd10a8a08ba" xsi:nil="true"/>
    <Document_x0020_Type xmlns="54fcda00-7b58-44a7-b108-8bd10a8a08ba">Data Requests</Document_x0020_Type>
    <Filed_x0020_Documents xmlns="54fcda00-7b58-44a7-b108-8bd10a8a08ba" xsi:nil="true"/>
    <Company xmlns="54fcda00-7b58-44a7-b108-8bd10a8a08ba">
      <Value>LGE</Value>
    </Company>
    <Intervemprs xmlns="54fcda00-7b58-44a7-b108-8bd10a8a08ba">Attorney General - AG</Intervemprs>
    <Filing_x0020_Requirement xmlns="54fcda00-7b58-44a7-b108-8bd10a8a08ba" xsi:nil="true"/>
  </documentManagement>
</p:properties>
</file>

<file path=customXml/itemProps1.xml><?xml version="1.0" encoding="utf-8"?>
<ds:datastoreItem xmlns:ds="http://schemas.openxmlformats.org/officeDocument/2006/customXml" ds:itemID="{C49886BB-81E5-4FE8-B0DA-F03B42660504}"/>
</file>

<file path=customXml/itemProps2.xml><?xml version="1.0" encoding="utf-8"?>
<ds:datastoreItem xmlns:ds="http://schemas.openxmlformats.org/officeDocument/2006/customXml" ds:itemID="{4977DE4E-FA55-46C1-B163-A480441D2041}"/>
</file>

<file path=customXml/itemProps3.xml><?xml version="1.0" encoding="utf-8"?>
<ds:datastoreItem xmlns:ds="http://schemas.openxmlformats.org/officeDocument/2006/customXml" ds:itemID="{AE0632CA-1274-427E-8EBB-26FF2FEB07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60</vt:i4>
      </vt:variant>
    </vt:vector>
  </HeadingPairs>
  <TitlesOfParts>
    <vt:vector size="78" baseType="lpstr">
      <vt:lpstr>Inputs</vt:lpstr>
      <vt:lpstr>Bonus Calc</vt:lpstr>
      <vt:lpstr>LookUp Ranges Bonus</vt:lpstr>
      <vt:lpstr>LookUp Ranges</vt:lpstr>
      <vt:lpstr>Fed Depr-Recomm</vt:lpstr>
      <vt:lpstr>State Depr-Recomm</vt:lpstr>
      <vt:lpstr>Fed Depr-Alt#1</vt:lpstr>
      <vt:lpstr>State Depr-Alt#1</vt:lpstr>
      <vt:lpstr>Fed Depr-Alt#2</vt:lpstr>
      <vt:lpstr>State Depr-Alt#2</vt:lpstr>
      <vt:lpstr>Fed Depr-Alt#3</vt:lpstr>
      <vt:lpstr>State Depr-Alt#3</vt:lpstr>
      <vt:lpstr>Summary</vt:lpstr>
      <vt:lpstr>Outputs (for FP&amp;A use)==&gt;</vt:lpstr>
      <vt:lpstr>Outputs - Recommendation</vt:lpstr>
      <vt:lpstr>Outputs - Alt #1</vt:lpstr>
      <vt:lpstr>Outputs - Alt #2</vt:lpstr>
      <vt:lpstr>Outputs - Alt #3</vt:lpstr>
      <vt:lpstr>Company</vt:lpstr>
      <vt:lpstr>DEBT</vt:lpstr>
      <vt:lpstr>DEBT_INT_RATE</vt:lpstr>
      <vt:lpstr>DepretiationCategory</vt:lpstr>
      <vt:lpstr>EQUITY</vt:lpstr>
      <vt:lpstr>FederalIncomeTax</vt:lpstr>
      <vt:lpstr>FirstYear</vt:lpstr>
      <vt:lpstr>FirstYearAlt1</vt:lpstr>
      <vt:lpstr>FirstYearAlt2</vt:lpstr>
      <vt:lpstr>FirstYearAlt3</vt:lpstr>
      <vt:lpstr>GenAssets</vt:lpstr>
      <vt:lpstr>Input_Dates</vt:lpstr>
      <vt:lpstr>Inputs_capandbenefits</vt:lpstr>
      <vt:lpstr>Inputs_costs</vt:lpstr>
      <vt:lpstr>Inservice</vt:lpstr>
      <vt:lpstr>InServiceAlt1</vt:lpstr>
      <vt:lpstr>InServiceAlt2</vt:lpstr>
      <vt:lpstr>InServiceAlt3</vt:lpstr>
      <vt:lpstr>LineOfBusiness</vt:lpstr>
      <vt:lpstr>Inputs!Print_Area</vt:lpstr>
      <vt:lpstr>'LookUp Ranges'!Print_Area</vt:lpstr>
      <vt:lpstr>'Outputs - Alt #1'!Print_Area</vt:lpstr>
      <vt:lpstr>'Outputs - Alt #2'!Print_Area</vt:lpstr>
      <vt:lpstr>'Outputs - Alt #3'!Print_Area</vt:lpstr>
      <vt:lpstr>'Outputs - Recommendation'!Print_Area</vt:lpstr>
      <vt:lpstr>Summary!Print_Area</vt:lpstr>
      <vt:lpstr>'Outputs - Alt #1'!Print_Titles</vt:lpstr>
      <vt:lpstr>'Outputs - Alt #2'!Print_Titles</vt:lpstr>
      <vt:lpstr>'Outputs - Alt #3'!Print_Titles</vt:lpstr>
      <vt:lpstr>'Outputs - Recommendation'!Print_Titles</vt:lpstr>
      <vt:lpstr>Project_number</vt:lpstr>
      <vt:lpstr>Project_ROE</vt:lpstr>
      <vt:lpstr>Project_Title</vt:lpstr>
      <vt:lpstr>PropertyTaxRate</vt:lpstr>
      <vt:lpstr>'Outputs - Alt #1'!Rate_Case</vt:lpstr>
      <vt:lpstr>'Outputs - Alt #2'!Rate_Case</vt:lpstr>
      <vt:lpstr>'Outputs - Alt #3'!Rate_Case</vt:lpstr>
      <vt:lpstr>Rate_Case</vt:lpstr>
      <vt:lpstr>'Outputs - Alt #1'!Rate_Case_Dates2</vt:lpstr>
      <vt:lpstr>'Outputs - Alt #2'!Rate_Case_Dates2</vt:lpstr>
      <vt:lpstr>'Outputs - Alt #3'!Rate_Case_Dates2</vt:lpstr>
      <vt:lpstr>Rate_Case_Dates2</vt:lpstr>
      <vt:lpstr>'Outputs - Alt #1'!Rate_Case_Schedule2</vt:lpstr>
      <vt:lpstr>'Outputs - Alt #2'!Rate_Case_Schedule2</vt:lpstr>
      <vt:lpstr>'Outputs - Alt #3'!Rate_Case_Schedule2</vt:lpstr>
      <vt:lpstr>Rate_Case_Schedule2</vt:lpstr>
      <vt:lpstr>RetireValue</vt:lpstr>
      <vt:lpstr>RetireValueAlt1</vt:lpstr>
      <vt:lpstr>RetireValueAlt2</vt:lpstr>
      <vt:lpstr>RetireValueAlt3</vt:lpstr>
      <vt:lpstr>ROE_DSM</vt:lpstr>
      <vt:lpstr>ROE_ECR</vt:lpstr>
      <vt:lpstr>ROE_GLT</vt:lpstr>
      <vt:lpstr>ROE_Other</vt:lpstr>
      <vt:lpstr>StateIncomeTax</vt:lpstr>
      <vt:lpstr>Summary!Summary</vt:lpstr>
      <vt:lpstr>Summary!Summary_Report</vt:lpstr>
      <vt:lpstr>TaxDepretTable</vt:lpstr>
      <vt:lpstr>Units</vt:lpstr>
      <vt:lpstr>WACC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2018-12-28T15:34:18Z</dcterms:created>
  <dcterms:modified xsi:type="dcterms:W3CDTF">2018-12-28T15:35:11Z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